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" sheetId="1" r:id="rId1"/>
    <sheet name="价格分析表" sheetId="5" r:id="rId2"/>
    <sheet name="Sheet2" sheetId="2" r:id="rId3"/>
    <sheet name="Sheet3" sheetId="3" r:id="rId4"/>
    <sheet name="Sheet4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<sst xmlns="http://schemas.openxmlformats.org/spreadsheetml/2006/main" count="616" uniqueCount="146">
  <si>
    <t>WG1662511033/2</t>
  </si>
  <si>
    <t xml:space="preserve"> 左座椅总成（通风加热）（光华荣昌）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</si>
  <si>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</si>
  <si>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中间件订货号</t>
    </r>
  </si>
  <si>
    <r>
      <rPr>
        <b/>
        <sz val="11"/>
        <rFont val="宋体"/>
        <charset val="134"/>
      </rPr>
      <t>中文名称</t>
    </r>
  </si>
  <si>
    <r>
      <rPr>
        <b/>
        <sz val="11"/>
        <rFont val="宋体"/>
        <charset val="134"/>
      </rPr>
      <t>英文名称</t>
    </r>
  </si>
  <si>
    <r>
      <rPr>
        <b/>
        <sz val="11"/>
        <rFont val="宋体"/>
        <charset val="134"/>
      </rPr>
      <t>座椅厂家图号</t>
    </r>
  </si>
  <si>
    <r>
      <rPr>
        <b/>
        <sz val="11"/>
        <rFont val="宋体"/>
        <charset val="134"/>
      </rPr>
      <t>数量</t>
    </r>
  </si>
  <si>
    <t>成本（未税）</t>
  </si>
  <si>
    <t>报价（未税）</t>
  </si>
  <si>
    <t>附加值率</t>
  </si>
  <si>
    <r>
      <rPr>
        <b/>
        <sz val="11"/>
        <rFont val="宋体"/>
        <charset val="134"/>
      </rPr>
      <t>中间件分类</t>
    </r>
  </si>
  <si>
    <r>
      <rPr>
        <b/>
        <sz val="11"/>
        <rFont val="宋体"/>
        <charset val="134"/>
      </rPr>
      <t>二维图</t>
    </r>
  </si>
  <si>
    <t>01</t>
  </si>
  <si>
    <t>驾驶员座椅总成</t>
  </si>
  <si>
    <t>Driver seat</t>
  </si>
  <si>
    <r>
      <rPr>
        <sz val="12"/>
        <rFont val="宋体"/>
        <charset val="134"/>
      </rPr>
      <t>车身</t>
    </r>
  </si>
  <si>
    <t>02</t>
  </si>
  <si>
    <t>WG1662511033+001/2</t>
  </si>
  <si>
    <t>通风靠背总成</t>
  </si>
  <si>
    <t>Backrest</t>
  </si>
  <si>
    <t>SHT0012571</t>
  </si>
  <si>
    <t>03</t>
  </si>
  <si>
    <t>WG1662511033+002/2</t>
  </si>
  <si>
    <t>驾驶员安全带总成</t>
  </si>
  <si>
    <t>3-point-belt</t>
  </si>
  <si>
    <t>SHT0013504</t>
  </si>
  <si>
    <t>04</t>
  </si>
  <si>
    <t>WG1662511033+003/2</t>
  </si>
  <si>
    <t>右侧扶手本体总成</t>
  </si>
  <si>
    <t>Right Armrest</t>
  </si>
  <si>
    <t>SHT0013337</t>
  </si>
  <si>
    <t>05</t>
  </si>
  <si>
    <t>WG1662511033+004/2</t>
  </si>
  <si>
    <t>左侧扶手本体总成</t>
  </si>
  <si>
    <t>Left Armrest</t>
  </si>
  <si>
    <t>SHT0013336</t>
  </si>
  <si>
    <t>06</t>
  </si>
  <si>
    <t>WG1662511033+005/2</t>
  </si>
  <si>
    <t>主驾驶调角器总成</t>
  </si>
  <si>
    <t>Angle controller assembly</t>
  </si>
  <si>
    <t>SHT0001644</t>
  </si>
  <si>
    <t>车身</t>
  </si>
  <si>
    <t>07</t>
  </si>
  <si>
    <t>WG1662511033+006/2</t>
  </si>
  <si>
    <t>调角器手柄</t>
  </si>
  <si>
    <t>Angle controller handle</t>
  </si>
  <si>
    <t>SHT0010982</t>
  </si>
  <si>
    <t>08</t>
  </si>
  <si>
    <t>WG1662511033+007/2</t>
  </si>
  <si>
    <t>调角器右罩壳</t>
  </si>
  <si>
    <t>Right Sided Cover</t>
  </si>
  <si>
    <t>SHT0000446</t>
  </si>
  <si>
    <t>09</t>
  </si>
  <si>
    <t>WG1662511033+008/2</t>
  </si>
  <si>
    <t>安全带锁扣总成</t>
  </si>
  <si>
    <t>Belt Buckle</t>
  </si>
  <si>
    <t>SHT0013937</t>
  </si>
  <si>
    <t>10</t>
  </si>
  <si>
    <t>WG1662511033+009/2</t>
  </si>
  <si>
    <t>座垫前部罩壳</t>
  </si>
  <si>
    <t>Front Cover</t>
  </si>
  <si>
    <t>SHT0001658</t>
  </si>
  <si>
    <t>11</t>
  </si>
  <si>
    <t>WG1662511033+010/2</t>
  </si>
  <si>
    <t>延伸手柄</t>
  </si>
  <si>
    <t>Handle For Seat Cushion Adj.</t>
  </si>
  <si>
    <t>SHT0001653</t>
  </si>
  <si>
    <t>12</t>
  </si>
  <si>
    <t>WG1662511033+011/2</t>
  </si>
  <si>
    <t>2.0通风左罩壳</t>
  </si>
  <si>
    <t>Left Sided Cover</t>
  </si>
  <si>
    <t>SHT0012940</t>
  </si>
  <si>
    <t>13</t>
  </si>
  <si>
    <t>WG1662511033+012/2</t>
  </si>
  <si>
    <t>底座模块化总成</t>
  </si>
  <si>
    <t>Base modular assembly</t>
  </si>
  <si>
    <t>SHT0012258</t>
  </si>
  <si>
    <t>14</t>
  </si>
  <si>
    <t xml:space="preserve">WG1662511033+013/2 </t>
  </si>
  <si>
    <t>通风坐垫总成</t>
  </si>
  <si>
    <t>Seat Cushion</t>
  </si>
  <si>
    <t>SHT0012572</t>
  </si>
  <si>
    <t>15</t>
  </si>
  <si>
    <t>WG1662511033+014/2</t>
  </si>
  <si>
    <t>腰托三联阀开关总成</t>
  </si>
  <si>
    <t>Waist support switch</t>
  </si>
  <si>
    <t>SHT0012427</t>
  </si>
  <si>
    <t>16</t>
  </si>
  <si>
    <t>WG1662511033+015/2</t>
  </si>
  <si>
    <t>通风开关</t>
  </si>
  <si>
    <t>Ventilation  Switche</t>
  </si>
  <si>
    <t>BEC0010109</t>
  </si>
  <si>
    <t>17</t>
  </si>
  <si>
    <t xml:space="preserve">WG1662511033+016/2 </t>
  </si>
  <si>
    <t>加热开关</t>
  </si>
  <si>
    <t xml:space="preserve"> Heating Switche</t>
  </si>
  <si>
    <t>BEC0010110</t>
  </si>
  <si>
    <t>18</t>
  </si>
  <si>
    <t>WG1662511033+017/2</t>
  </si>
  <si>
    <t>升降速降开关气路总成</t>
  </si>
  <si>
    <r>
      <rPr>
        <sz val="11"/>
        <color theme="1"/>
        <rFont val="Arial"/>
        <charset val="134"/>
      </rPr>
      <t>Valve For Height Adj.</t>
    </r>
    <r>
      <rPr>
        <sz val="11"/>
        <color theme="1"/>
        <rFont val="宋体"/>
        <charset val="134"/>
      </rPr>
      <t>、</t>
    </r>
    <r>
      <rPr>
        <sz val="11"/>
        <color theme="1"/>
        <rFont val="Arial"/>
        <charset val="134"/>
      </rPr>
      <t>Adjustment Unit Height</t>
    </r>
  </si>
  <si>
    <t>SHT0013334</t>
  </si>
  <si>
    <t>19</t>
  </si>
  <si>
    <t>WG1662511033+018/2</t>
  </si>
  <si>
    <t>阻尼器调节机构</t>
  </si>
  <si>
    <t>Adjustment Unit Shock Absorber</t>
  </si>
  <si>
    <t>SHT0011046</t>
  </si>
  <si>
    <t>20</t>
  </si>
  <si>
    <t>WG1662511033+019/2</t>
  </si>
  <si>
    <t>仰角手柄</t>
  </si>
  <si>
    <t>Inclination Adj.</t>
  </si>
  <si>
    <t>SHT0010985</t>
  </si>
  <si>
    <t>21</t>
  </si>
  <si>
    <t>WG1662511033+020/2</t>
  </si>
  <si>
    <t>滑轨总成</t>
  </si>
  <si>
    <t>Slide Rails</t>
  </si>
  <si>
    <t>SHT0013938</t>
  </si>
  <si>
    <t>22</t>
  </si>
  <si>
    <t>WG1662511033+021/2</t>
  </si>
  <si>
    <t>气囊总成</t>
  </si>
  <si>
    <t>Airbag assembly</t>
  </si>
  <si>
    <t>SHT0015934</t>
  </si>
  <si>
    <t>23</t>
  </si>
  <si>
    <t>WG1662511033+022/2</t>
  </si>
  <si>
    <t>悬浮气路总成</t>
  </si>
  <si>
    <t>Suspension air line assembly</t>
  </si>
  <si>
    <t>SHT0013365</t>
  </si>
  <si>
    <t>24</t>
  </si>
  <si>
    <t>WG1662511033+023/2</t>
  </si>
  <si>
    <t>可调阻尼器总成</t>
  </si>
  <si>
    <t>Shock Absorber Kit</t>
  </si>
  <si>
    <t>SHT0016730</t>
  </si>
  <si>
    <t>客户建议价格</t>
  </si>
  <si>
    <t>本次确认价格</t>
  </si>
  <si>
    <t>序号</t>
  </si>
  <si>
    <t>中间件订货号</t>
  </si>
  <si>
    <t>中文名称</t>
  </si>
  <si>
    <t>英文名称</t>
  </si>
  <si>
    <t>座椅厂家图号</t>
  </si>
  <si>
    <t>数量</t>
  </si>
  <si>
    <t>建议价格</t>
  </si>
  <si>
    <t>中间件分类</t>
  </si>
  <si>
    <t>附价值</t>
  </si>
  <si>
    <r>
      <rPr>
        <sz val="10"/>
        <color theme="1"/>
        <rFont val="Arial"/>
        <charset val="134"/>
      </rPr>
      <t>Valve For Height Adj.</t>
    </r>
    <r>
      <rPr>
        <sz val="10"/>
        <color theme="1"/>
        <rFont val="宋体"/>
        <charset val="134"/>
      </rPr>
      <t>、</t>
    </r>
    <r>
      <rPr>
        <sz val="10"/>
        <color theme="1"/>
        <rFont val="Arial"/>
        <charset val="134"/>
      </rPr>
      <t>Adjustment Unit Height</t>
    </r>
  </si>
  <si>
    <t>确认价格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</si>
</sst>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b/>
      <sz val="12"/>
      <color rgb="FFFF0000"/>
      <name val="等线"/>
      <charset val="134"/>
      <scheme val="minor"/>
    </font>
    <font>
      <b/>
      <sz val="11"/>
      <name val="Arial"/>
      <charset val="134"/>
    </font>
    <font>
      <b/>
      <sz val="11"/>
      <name val="宋体"/>
      <charset val="134"/>
    </font>
    <font>
      <sz val="12"/>
      <name val="Arial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2"/>
      <color rgb="FFFF0000"/>
      <name val="Arial"/>
      <charset val="134"/>
    </font>
    <font>
      <sz val="12"/>
      <color theme="1"/>
      <name val="Arial"/>
      <charset val="134"/>
    </font>
    <font>
      <b/>
      <sz val="12"/>
      <color rgb="FFFF0000"/>
      <name val="宋体"/>
      <charset val="134"/>
    </font>
    <font>
      <sz val="10"/>
      <name val="Arial"/>
      <family val="2"/>
      <charset val="0"/>
    </font>
    <font>
      <sz val="10"/>
      <color rgb="FFFF0000"/>
      <name val="Arial"/>
      <family val="2"/>
      <charset val="0"/>
    </font>
    <font>
      <sz val="10"/>
      <color theme="1"/>
      <name val="Arial"/>
      <family val="2"/>
      <charset val="0"/>
    </font>
    <font>
      <b/>
      <sz val="18"/>
      <name val="Arial"/>
      <charset val="134"/>
    </font>
    <font>
      <b/>
      <sz val="18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35" fillId="10" borderId="9" applyNumberFormat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 wrapText="1" shrinkToFit="1"/>
    </xf>
    <xf numFmtId="10" fontId="5" fillId="2" borderId="1" xfId="3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 wrapText="1" shrinkToFit="1"/>
    </xf>
    <xf numFmtId="43" fontId="6" fillId="2" borderId="1" xfId="0" applyNumberFormat="1" applyFont="1" applyFill="1" applyBorder="1" applyAlignment="1">
      <alignment horizontal="center" vertical="center" wrapText="1" shrinkToFit="1"/>
    </xf>
    <xf numFmtId="10" fontId="6" fillId="2" borderId="1" xfId="3" applyNumberFormat="1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9" fontId="1" fillId="2" borderId="0" xfId="3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8" fillId="2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10" fontId="10" fillId="0" borderId="0" xfId="0" applyNumberFormat="1" applyFo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 shrinkToFit="1"/>
    </xf>
    <xf numFmtId="0" fontId="13" fillId="3" borderId="1" xfId="0" applyFont="1" applyFill="1" applyBorder="1" applyAlignment="1">
      <alignment horizontal="center" vertical="center" wrapText="1" shrinkToFit="1"/>
    </xf>
    <xf numFmtId="43" fontId="13" fillId="3" borderId="1" xfId="0" applyNumberFormat="1" applyFont="1" applyFill="1" applyBorder="1" applyAlignment="1">
      <alignment horizontal="center" vertical="center" wrapText="1" shrinkToFit="1"/>
    </xf>
    <xf numFmtId="49" fontId="13" fillId="2" borderId="1" xfId="0" applyNumberFormat="1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 shrinkToFit="1"/>
    </xf>
    <xf numFmtId="0" fontId="16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43" fontId="13" fillId="2" borderId="1" xfId="0" applyNumberFormat="1" applyFont="1" applyFill="1" applyBorder="1" applyAlignment="1">
      <alignment horizontal="center" vertical="center" wrapText="1" shrinkToFit="1"/>
    </xf>
    <xf numFmtId="43" fontId="13" fillId="5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" xfId="0" applyFont="1" applyFill="1" applyBorder="1" applyAlignment="1">
      <alignment horizontal="center" vertical="center" wrapText="1" shrinkToFit="1"/>
    </xf>
    <xf numFmtId="43" fontId="17" fillId="2" borderId="1" xfId="0" applyNumberFormat="1" applyFont="1" applyFill="1" applyBorder="1" applyAlignment="1">
      <alignment horizontal="center" vertical="center" wrapText="1" shrinkToFit="1"/>
    </xf>
    <xf numFmtId="43" fontId="17" fillId="5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0" fontId="18" fillId="2" borderId="1" xfId="0" applyNumberFormat="1" applyFont="1" applyFill="1" applyBorder="1" applyAlignment="1">
      <alignment horizontal="center" vertical="center" wrapText="1"/>
    </xf>
    <xf numFmtId="10" fontId="13" fillId="2" borderId="1" xfId="3" applyNumberFormat="1" applyFont="1" applyFill="1" applyBorder="1" applyAlignment="1">
      <alignment horizontal="center" vertical="center" wrapText="1" shrinkToFit="1"/>
    </xf>
    <xf numFmtId="0" fontId="19" fillId="5" borderId="1" xfId="0" applyFont="1" applyFill="1" applyBorder="1" applyAlignment="1">
      <alignment horizontal="center" vertical="center" wrapText="1" shrinkToFit="1"/>
    </xf>
    <xf numFmtId="10" fontId="10" fillId="0" borderId="1" xfId="0" applyNumberFormat="1" applyFont="1" applyBorder="1">
      <alignment vertical="center"/>
    </xf>
    <xf numFmtId="0" fontId="20" fillId="5" borderId="1" xfId="0" applyFont="1" applyFill="1" applyBorder="1" applyAlignment="1">
      <alignment horizontal="center" vertical="center" wrapText="1" shrinkToFit="1"/>
    </xf>
    <xf numFmtId="10" fontId="17" fillId="2" borderId="1" xfId="3" applyNumberFormat="1" applyFont="1" applyFill="1" applyBorder="1" applyAlignment="1">
      <alignment horizontal="center" vertical="center" wrapText="1" shrinkToFit="1"/>
    </xf>
    <xf numFmtId="0" fontId="21" fillId="5" borderId="1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vertical="center" wrapText="1"/>
    </xf>
    <xf numFmtId="0" fontId="0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43" fontId="13" fillId="0" borderId="1" xfId="0" applyNumberFormat="1" applyFont="1" applyBorder="1" applyAlignment="1">
      <alignment horizontal="center" vertical="center" wrapText="1" shrinkToFit="1"/>
    </xf>
    <xf numFmtId="49" fontId="13" fillId="5" borderId="1" xfId="0" applyNumberFormat="1" applyFont="1" applyFill="1" applyBorder="1" applyAlignment="1">
      <alignment horizontal="center" vertical="center" wrapText="1" shrinkToFit="1"/>
    </xf>
    <xf numFmtId="0" fontId="14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 wrapText="1" shrinkToFit="1"/>
    </xf>
    <xf numFmtId="0" fontId="16" fillId="5" borderId="1" xfId="0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 shrinkToFit="1"/>
    </xf>
    <xf numFmtId="49" fontId="17" fillId="6" borderId="1" xfId="0" applyNumberFormat="1" applyFont="1" applyFill="1" applyBorder="1" applyAlignment="1">
      <alignment horizontal="center" vertical="center" wrapText="1" shrinkToFit="1"/>
    </xf>
    <xf numFmtId="0" fontId="14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 shrinkToFit="1"/>
    </xf>
    <xf numFmtId="0" fontId="17" fillId="6" borderId="1" xfId="0" applyFont="1" applyFill="1" applyBorder="1" applyAlignment="1">
      <alignment horizontal="center" vertical="center" wrapText="1" shrinkToFit="1"/>
    </xf>
    <xf numFmtId="43" fontId="17" fillId="6" borderId="1" xfId="0" applyNumberFormat="1" applyFont="1" applyFill="1" applyBorder="1" applyAlignment="1">
      <alignment horizontal="center" vertical="center" wrapText="1" shrinkToFit="1"/>
    </xf>
    <xf numFmtId="49" fontId="13" fillId="6" borderId="1" xfId="0" applyNumberFormat="1" applyFont="1" applyFill="1" applyBorder="1" applyAlignment="1">
      <alignment horizontal="center" vertical="center" wrapText="1" shrinkToFit="1"/>
    </xf>
    <xf numFmtId="0" fontId="15" fillId="6" borderId="0" xfId="0" applyFont="1" applyFill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center" wrapText="1" shrinkToFit="1"/>
    </xf>
    <xf numFmtId="0" fontId="13" fillId="6" borderId="1" xfId="0" applyFont="1" applyFill="1" applyBorder="1" applyAlignment="1">
      <alignment horizontal="center" vertical="center" wrapText="1" shrinkToFit="1"/>
    </xf>
    <xf numFmtId="43" fontId="13" fillId="6" borderId="1" xfId="0" applyNumberFormat="1" applyFont="1" applyFill="1" applyBorder="1" applyAlignment="1">
      <alignment horizontal="center" vertical="center" wrapText="1" shrinkToFit="1"/>
    </xf>
    <xf numFmtId="0" fontId="15" fillId="5" borderId="0" xfId="0" applyFont="1" applyFill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9" fontId="0" fillId="0" borderId="0" xfId="3" applyAlignment="1">
      <alignment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0" fontId="13" fillId="5" borderId="1" xfId="3" applyNumberFormat="1" applyFont="1" applyFill="1" applyBorder="1" applyAlignment="1">
      <alignment horizontal="center" vertical="center" wrapText="1" shrinkToFit="1"/>
    </xf>
    <xf numFmtId="10" fontId="17" fillId="6" borderId="1" xfId="3" applyNumberFormat="1" applyFont="1" applyFill="1" applyBorder="1" applyAlignment="1">
      <alignment horizontal="center" vertical="center" wrapText="1" shrinkToFit="1"/>
    </xf>
    <xf numFmtId="0" fontId="24" fillId="6" borderId="1" xfId="0" applyFont="1" applyFill="1" applyBorder="1" applyAlignment="1">
      <alignment horizontal="center" vertical="center" wrapText="1" shrinkToFit="1"/>
    </xf>
    <xf numFmtId="0" fontId="14" fillId="6" borderId="1" xfId="0" applyFont="1" applyFill="1" applyBorder="1" applyAlignment="1">
      <alignment horizontal="center" vertical="center" wrapText="1"/>
    </xf>
    <xf numFmtId="10" fontId="13" fillId="6" borderId="1" xfId="3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33020</xdr:colOff>
      <xdr:row>3</xdr:row>
      <xdr:rowOff>114935</xdr:rowOff>
    </xdr:from>
    <xdr:to>
      <xdr:col>10</xdr:col>
      <xdr:colOff>7407910</xdr:colOff>
      <xdr:row>26</xdr:row>
      <xdr:rowOff>144145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74120" y="1245235"/>
          <a:ext cx="7374890" cy="602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3"/>
  <sheetViews>
    <sheetView zoomScale="85" zoomScaleNormal="85" topLeftCell="A17" workbookViewId="0">
      <selection activeCell="A3" sqref="A3:I27"/>
    </sheetView>
  </sheetViews>
  <sheetFormatPr defaultColWidth="8.375" defaultRowHeight="14"/>
  <cols>
    <col min="1" max="1" width="5.375" style="77" customWidth="1"/>
    <col min="2" max="2" width="25.7833333333333" style="78" customWidth="1"/>
    <col min="3" max="3" width="20.75" style="78" customWidth="1"/>
    <col min="4" max="4" width="28.25" style="79" customWidth="1"/>
    <col min="5" max="5" width="20.75" style="77" customWidth="1"/>
    <col min="6" max="6" width="8.125" style="77" customWidth="1"/>
    <col min="7" max="9" width="9.30833333333333" style="77" customWidth="1"/>
    <col min="10" max="10" width="11.875" style="77" customWidth="1"/>
    <col min="11" max="11" width="98.625" style="77" customWidth="1"/>
    <col min="12" max="16384" width="8.375" style="77"/>
  </cols>
  <sheetData>
    <row r="1" ht="25.5" customHeight="1" spans="1:11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25.5" customHeight="1" spans="1:11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ht="38" customHeight="1" spans="1:11">
      <c r="A3" s="84" t="s">
        <v>2</v>
      </c>
      <c r="B3" s="84" t="s">
        <v>3</v>
      </c>
      <c r="C3" s="84" t="s">
        <v>4</v>
      </c>
      <c r="D3" s="84" t="s">
        <v>5</v>
      </c>
      <c r="E3" s="84" t="s">
        <v>6</v>
      </c>
      <c r="F3" s="84" t="s">
        <v>7</v>
      </c>
      <c r="G3" s="85" t="s">
        <v>8</v>
      </c>
      <c r="H3" s="85" t="s">
        <v>9</v>
      </c>
      <c r="I3" s="85" t="s">
        <v>10</v>
      </c>
      <c r="J3" s="84" t="s">
        <v>11</v>
      </c>
      <c r="K3" s="115" t="s">
        <v>12</v>
      </c>
    </row>
    <row r="4" ht="20.1" customHeight="1" spans="1:11">
      <c r="A4" s="86" t="s">
        <v>13</v>
      </c>
      <c r="B4" s="87" t="s">
        <v>0</v>
      </c>
      <c r="C4" s="88" t="s">
        <v>14</v>
      </c>
      <c r="D4" s="89" t="s">
        <v>15</v>
      </c>
      <c r="E4" s="90" t="s">
        <v>0</v>
      </c>
      <c r="F4" s="90">
        <v>1</v>
      </c>
      <c r="G4" s="91"/>
      <c r="H4" s="91"/>
      <c r="I4" s="91"/>
      <c r="J4" s="90" t="s">
        <v>16</v>
      </c>
      <c r="K4" s="116"/>
    </row>
    <row r="5" s="73" customFormat="1" ht="20.1" customHeight="1" spans="1:11">
      <c r="A5" s="92" t="s">
        <v>17</v>
      </c>
      <c r="B5" s="93" t="s">
        <v>18</v>
      </c>
      <c r="C5" s="94" t="s">
        <v>19</v>
      </c>
      <c r="D5" s="95" t="s">
        <v>20</v>
      </c>
      <c r="E5" s="96" t="s">
        <v>21</v>
      </c>
      <c r="F5" s="97">
        <v>1</v>
      </c>
      <c r="G5" s="54">
        <f>26.7493444125+32.57+12.6+23.97+5.48+9.37+4.068+96.9722</f>
        <v>211.7795444125</v>
      </c>
      <c r="H5" s="54">
        <v>318.4</v>
      </c>
      <c r="I5" s="117">
        <f>(H5-G5)/H5</f>
        <v>0.33486323991049</v>
      </c>
      <c r="J5" s="97" t="s">
        <v>16</v>
      </c>
      <c r="K5" s="111"/>
    </row>
    <row r="6" s="73" customFormat="1" ht="20.1" customHeight="1" spans="1:11">
      <c r="A6" s="92" t="s">
        <v>22</v>
      </c>
      <c r="B6" s="93" t="s">
        <v>23</v>
      </c>
      <c r="C6" s="94" t="s">
        <v>24</v>
      </c>
      <c r="D6" s="95" t="s">
        <v>25</v>
      </c>
      <c r="E6" s="97" t="s">
        <v>26</v>
      </c>
      <c r="F6" s="97">
        <v>1</v>
      </c>
      <c r="G6" s="54">
        <v>31</v>
      </c>
      <c r="H6" s="54">
        <v>55.08</v>
      </c>
      <c r="I6" s="117">
        <f t="shared" ref="I6:I27" si="0">(H6-G6)/H6</f>
        <v>0.437182280319535</v>
      </c>
      <c r="J6" s="97" t="s">
        <v>16</v>
      </c>
      <c r="K6" s="111"/>
    </row>
    <row r="7" s="73" customFormat="1" ht="20.1" customHeight="1" spans="1:11">
      <c r="A7" s="92" t="s">
        <v>27</v>
      </c>
      <c r="B7" s="93" t="s">
        <v>28</v>
      </c>
      <c r="C7" s="94" t="s">
        <v>29</v>
      </c>
      <c r="D7" s="95" t="s">
        <v>30</v>
      </c>
      <c r="E7" s="97" t="s">
        <v>31</v>
      </c>
      <c r="F7" s="97">
        <v>1</v>
      </c>
      <c r="G7" s="54">
        <v>12.14542826</v>
      </c>
      <c r="H7" s="54">
        <v>31.77</v>
      </c>
      <c r="I7" s="117">
        <f t="shared" si="0"/>
        <v>0.617707640541391</v>
      </c>
      <c r="J7" s="97" t="s">
        <v>16</v>
      </c>
      <c r="K7" s="111"/>
    </row>
    <row r="8" s="73" customFormat="1" ht="20.1" customHeight="1" spans="1:11">
      <c r="A8" s="92" t="s">
        <v>32</v>
      </c>
      <c r="B8" s="93" t="s">
        <v>33</v>
      </c>
      <c r="C8" s="94" t="s">
        <v>34</v>
      </c>
      <c r="D8" s="95" t="s">
        <v>35</v>
      </c>
      <c r="E8" s="97" t="s">
        <v>36</v>
      </c>
      <c r="F8" s="97">
        <v>1</v>
      </c>
      <c r="G8" s="54">
        <v>12.14542826</v>
      </c>
      <c r="H8" s="54">
        <v>31.77</v>
      </c>
      <c r="I8" s="117">
        <f t="shared" si="0"/>
        <v>0.617707640541391</v>
      </c>
      <c r="J8" s="97" t="s">
        <v>16</v>
      </c>
      <c r="K8" s="111"/>
    </row>
    <row r="9" s="74" customFormat="1" ht="20.1" customHeight="1" spans="1:11">
      <c r="A9" s="98" t="s">
        <v>37</v>
      </c>
      <c r="B9" s="99" t="s">
        <v>38</v>
      </c>
      <c r="C9" s="100" t="s">
        <v>39</v>
      </c>
      <c r="D9" s="101" t="s">
        <v>40</v>
      </c>
      <c r="E9" s="102" t="s">
        <v>41</v>
      </c>
      <c r="F9" s="102">
        <v>1</v>
      </c>
      <c r="G9" s="103">
        <v>60</v>
      </c>
      <c r="H9" s="103">
        <v>88.36</v>
      </c>
      <c r="I9" s="118">
        <f t="shared" si="0"/>
        <v>0.320959710276143</v>
      </c>
      <c r="J9" s="119" t="s">
        <v>42</v>
      </c>
      <c r="K9" s="120"/>
    </row>
    <row r="10" s="73" customFormat="1" ht="20.1" customHeight="1" spans="1:11">
      <c r="A10" s="92" t="s">
        <v>43</v>
      </c>
      <c r="B10" s="93" t="s">
        <v>44</v>
      </c>
      <c r="C10" s="94" t="s">
        <v>45</v>
      </c>
      <c r="D10" s="95" t="s">
        <v>46</v>
      </c>
      <c r="E10" s="97" t="s">
        <v>47</v>
      </c>
      <c r="F10" s="97">
        <v>1</v>
      </c>
      <c r="G10" s="54">
        <v>1.5604</v>
      </c>
      <c r="H10" s="54">
        <v>2.7</v>
      </c>
      <c r="I10" s="117">
        <f t="shared" si="0"/>
        <v>0.422074074074074</v>
      </c>
      <c r="J10" s="97" t="s">
        <v>16</v>
      </c>
      <c r="K10" s="111"/>
    </row>
    <row r="11" s="75" customFormat="1" ht="20.1" customHeight="1" spans="1:11">
      <c r="A11" s="104" t="s">
        <v>48</v>
      </c>
      <c r="B11" s="99" t="s">
        <v>49</v>
      </c>
      <c r="C11" s="105" t="s">
        <v>50</v>
      </c>
      <c r="D11" s="106" t="s">
        <v>51</v>
      </c>
      <c r="E11" s="107" t="s">
        <v>52</v>
      </c>
      <c r="F11" s="107">
        <v>1</v>
      </c>
      <c r="G11" s="108">
        <v>2.00442534</v>
      </c>
      <c r="H11" s="108">
        <v>3.33</v>
      </c>
      <c r="I11" s="121">
        <f t="shared" si="0"/>
        <v>0.398070468468468</v>
      </c>
      <c r="J11" s="107" t="s">
        <v>16</v>
      </c>
      <c r="K11" s="120"/>
    </row>
    <row r="12" s="73" customFormat="1" ht="20.1" customHeight="1" spans="1:11">
      <c r="A12" s="92" t="s">
        <v>53</v>
      </c>
      <c r="B12" s="93" t="s">
        <v>54</v>
      </c>
      <c r="C12" s="94" t="s">
        <v>55</v>
      </c>
      <c r="D12" s="95" t="s">
        <v>56</v>
      </c>
      <c r="E12" s="97" t="s">
        <v>57</v>
      </c>
      <c r="F12" s="97">
        <v>1</v>
      </c>
      <c r="G12" s="54">
        <v>16.5</v>
      </c>
      <c r="H12" s="54">
        <v>29.7</v>
      </c>
      <c r="I12" s="117">
        <f t="shared" si="0"/>
        <v>0.444444444444444</v>
      </c>
      <c r="J12" s="97" t="s">
        <v>16</v>
      </c>
      <c r="K12" s="111"/>
    </row>
    <row r="13" s="75" customFormat="1" ht="20.1" customHeight="1" spans="1:11">
      <c r="A13" s="104" t="s">
        <v>58</v>
      </c>
      <c r="B13" s="99" t="s">
        <v>59</v>
      </c>
      <c r="C13" s="105" t="s">
        <v>60</v>
      </c>
      <c r="D13" s="106" t="s">
        <v>61</v>
      </c>
      <c r="E13" s="107" t="s">
        <v>62</v>
      </c>
      <c r="F13" s="107">
        <v>1</v>
      </c>
      <c r="G13" s="108">
        <v>0.75000021</v>
      </c>
      <c r="H13" s="108">
        <v>1.97</v>
      </c>
      <c r="I13" s="121">
        <f t="shared" si="0"/>
        <v>0.619289233502538</v>
      </c>
      <c r="J13" s="107" t="s">
        <v>16</v>
      </c>
      <c r="K13" s="120"/>
    </row>
    <row r="14" s="75" customFormat="1" ht="20.1" customHeight="1" spans="1:11">
      <c r="A14" s="104" t="s">
        <v>63</v>
      </c>
      <c r="B14" s="99" t="s">
        <v>64</v>
      </c>
      <c r="C14" s="100" t="s">
        <v>65</v>
      </c>
      <c r="D14" s="106" t="s">
        <v>66</v>
      </c>
      <c r="E14" s="107" t="s">
        <v>67</v>
      </c>
      <c r="F14" s="107">
        <v>1</v>
      </c>
      <c r="G14" s="108">
        <v>0.7393</v>
      </c>
      <c r="H14" s="108">
        <v>1.3</v>
      </c>
      <c r="I14" s="121">
        <f t="shared" si="0"/>
        <v>0.431307692307692</v>
      </c>
      <c r="J14" s="107" t="s">
        <v>16</v>
      </c>
      <c r="K14" s="120"/>
    </row>
    <row r="15" s="76" customFormat="1" ht="20.1" customHeight="1" spans="1:11">
      <c r="A15" s="92" t="s">
        <v>68</v>
      </c>
      <c r="B15" s="93" t="s">
        <v>69</v>
      </c>
      <c r="C15" s="109" t="s">
        <v>70</v>
      </c>
      <c r="D15" s="95" t="s">
        <v>71</v>
      </c>
      <c r="E15" s="97" t="s">
        <v>72</v>
      </c>
      <c r="F15" s="97">
        <v>1</v>
      </c>
      <c r="G15" s="54">
        <v>2.09070855</v>
      </c>
      <c r="H15" s="54">
        <v>3.42</v>
      </c>
      <c r="I15" s="117">
        <f t="shared" si="0"/>
        <v>0.388681710526316</v>
      </c>
      <c r="J15" s="97" t="s">
        <v>16</v>
      </c>
      <c r="K15" s="111"/>
    </row>
    <row r="16" s="75" customFormat="1" ht="20.1" customHeight="1" spans="1:11">
      <c r="A16" s="104" t="s">
        <v>73</v>
      </c>
      <c r="B16" s="99" t="s">
        <v>74</v>
      </c>
      <c r="C16" s="100" t="s">
        <v>75</v>
      </c>
      <c r="D16" s="106" t="s">
        <v>76</v>
      </c>
      <c r="E16" s="107" t="s">
        <v>77</v>
      </c>
      <c r="F16" s="107">
        <v>1</v>
      </c>
      <c r="G16" s="108">
        <v>544.26</v>
      </c>
      <c r="H16" s="108">
        <v>918</v>
      </c>
      <c r="I16" s="121">
        <f t="shared" si="0"/>
        <v>0.407124183006536</v>
      </c>
      <c r="J16" s="107" t="s">
        <v>16</v>
      </c>
      <c r="K16" s="120"/>
    </row>
    <row r="17" s="73" customFormat="1" ht="20.1" customHeight="1" spans="1:11">
      <c r="A17" s="92" t="s">
        <v>78</v>
      </c>
      <c r="B17" s="93" t="s">
        <v>79</v>
      </c>
      <c r="C17" s="94" t="s">
        <v>80</v>
      </c>
      <c r="D17" s="95" t="s">
        <v>81</v>
      </c>
      <c r="E17" s="96" t="s">
        <v>82</v>
      </c>
      <c r="F17" s="97">
        <v>1</v>
      </c>
      <c r="G17" s="54">
        <f>15.3086860381+47.11+36.78+33.19+85.26+6.25+27.93+51.34</f>
        <v>303.1686860381</v>
      </c>
      <c r="H17" s="54">
        <v>389.48</v>
      </c>
      <c r="I17" s="117">
        <f t="shared" si="0"/>
        <v>0.2216065368232</v>
      </c>
      <c r="J17" s="97" t="s">
        <v>16</v>
      </c>
      <c r="K17" s="111"/>
    </row>
    <row r="18" s="75" customFormat="1" ht="20.1" customHeight="1" spans="1:11">
      <c r="A18" s="104" t="s">
        <v>83</v>
      </c>
      <c r="B18" s="99" t="s">
        <v>84</v>
      </c>
      <c r="C18" s="100" t="s">
        <v>85</v>
      </c>
      <c r="D18" s="106" t="s">
        <v>86</v>
      </c>
      <c r="E18" s="107" t="s">
        <v>87</v>
      </c>
      <c r="F18" s="107">
        <v>1</v>
      </c>
      <c r="G18" s="108">
        <v>59.58</v>
      </c>
      <c r="H18" s="108">
        <v>97.2</v>
      </c>
      <c r="I18" s="121">
        <f t="shared" si="0"/>
        <v>0.387037037037037</v>
      </c>
      <c r="J18" s="107" t="s">
        <v>16</v>
      </c>
      <c r="K18" s="120"/>
    </row>
    <row r="19" s="73" customFormat="1" ht="20.1" customHeight="1" spans="1:11">
      <c r="A19" s="92" t="s">
        <v>88</v>
      </c>
      <c r="B19" s="93" t="s">
        <v>89</v>
      </c>
      <c r="C19" s="94" t="s">
        <v>90</v>
      </c>
      <c r="D19" s="95" t="s">
        <v>91</v>
      </c>
      <c r="E19" s="97" t="s">
        <v>92</v>
      </c>
      <c r="F19" s="97">
        <v>1</v>
      </c>
      <c r="G19" s="54">
        <v>14.05</v>
      </c>
      <c r="H19" s="54">
        <v>23.76</v>
      </c>
      <c r="I19" s="117">
        <f t="shared" si="0"/>
        <v>0.408670033670034</v>
      </c>
      <c r="J19" s="97" t="s">
        <v>16</v>
      </c>
      <c r="K19" s="111"/>
    </row>
    <row r="20" s="73" customFormat="1" ht="20.1" customHeight="1" spans="1:11">
      <c r="A20" s="92" t="s">
        <v>93</v>
      </c>
      <c r="B20" s="93" t="s">
        <v>94</v>
      </c>
      <c r="C20" s="94" t="s">
        <v>95</v>
      </c>
      <c r="D20" s="110" t="s">
        <v>96</v>
      </c>
      <c r="E20" s="97" t="s">
        <v>97</v>
      </c>
      <c r="F20" s="97">
        <v>1</v>
      </c>
      <c r="G20" s="54">
        <v>14.6</v>
      </c>
      <c r="H20" s="54">
        <v>24.3</v>
      </c>
      <c r="I20" s="117">
        <f t="shared" si="0"/>
        <v>0.39917695473251</v>
      </c>
      <c r="J20" s="97" t="s">
        <v>16</v>
      </c>
      <c r="K20" s="111"/>
    </row>
    <row r="21" s="73" customFormat="1" ht="30" customHeight="1" spans="1:11">
      <c r="A21" s="92" t="s">
        <v>98</v>
      </c>
      <c r="B21" s="111" t="s">
        <v>99</v>
      </c>
      <c r="C21" s="112" t="s">
        <v>100</v>
      </c>
      <c r="D21" s="110" t="s">
        <v>101</v>
      </c>
      <c r="E21" s="97" t="s">
        <v>102</v>
      </c>
      <c r="F21" s="97">
        <v>1</v>
      </c>
      <c r="G21" s="54">
        <v>68.54</v>
      </c>
      <c r="H21" s="54">
        <v>113.4</v>
      </c>
      <c r="I21" s="117">
        <f t="shared" si="0"/>
        <v>0.395590828924162</v>
      </c>
      <c r="J21" s="97" t="s">
        <v>16</v>
      </c>
      <c r="K21" s="111"/>
    </row>
    <row r="22" s="75" customFormat="1" ht="20.1" customHeight="1" spans="1:11">
      <c r="A22" s="104" t="s">
        <v>103</v>
      </c>
      <c r="B22" s="99" t="s">
        <v>104</v>
      </c>
      <c r="C22" s="100" t="s">
        <v>105</v>
      </c>
      <c r="D22" s="113" t="s">
        <v>106</v>
      </c>
      <c r="E22" s="107" t="s">
        <v>107</v>
      </c>
      <c r="F22" s="107">
        <v>1</v>
      </c>
      <c r="G22" s="108">
        <v>13.68</v>
      </c>
      <c r="H22" s="108">
        <v>23.22</v>
      </c>
      <c r="I22" s="121">
        <f t="shared" si="0"/>
        <v>0.410852713178295</v>
      </c>
      <c r="J22" s="107" t="s">
        <v>16</v>
      </c>
      <c r="K22" s="120"/>
    </row>
    <row r="23" s="73" customFormat="1" ht="20.1" customHeight="1" spans="1:11">
      <c r="A23" s="92" t="s">
        <v>108</v>
      </c>
      <c r="B23" s="93" t="s">
        <v>109</v>
      </c>
      <c r="C23" s="94" t="s">
        <v>110</v>
      </c>
      <c r="D23" s="110" t="s">
        <v>111</v>
      </c>
      <c r="E23" s="97" t="s">
        <v>112</v>
      </c>
      <c r="F23" s="97">
        <v>1</v>
      </c>
      <c r="G23" s="54">
        <v>1.0536</v>
      </c>
      <c r="H23" s="54">
        <v>1.79</v>
      </c>
      <c r="I23" s="117">
        <f t="shared" si="0"/>
        <v>0.411396648044693</v>
      </c>
      <c r="J23" s="97" t="s">
        <v>16</v>
      </c>
      <c r="K23" s="111"/>
    </row>
    <row r="24" s="73" customFormat="1" ht="20.1" customHeight="1" spans="1:11">
      <c r="A24" s="92" t="s">
        <v>113</v>
      </c>
      <c r="B24" s="93" t="s">
        <v>114</v>
      </c>
      <c r="C24" s="94" t="s">
        <v>115</v>
      </c>
      <c r="D24" s="110" t="s">
        <v>116</v>
      </c>
      <c r="E24" s="97" t="s">
        <v>117</v>
      </c>
      <c r="F24" s="97">
        <v>1</v>
      </c>
      <c r="G24" s="54">
        <v>59.77</v>
      </c>
      <c r="H24" s="54">
        <v>92.22</v>
      </c>
      <c r="I24" s="117">
        <f t="shared" si="0"/>
        <v>0.351875948818044</v>
      </c>
      <c r="J24" s="97" t="s">
        <v>16</v>
      </c>
      <c r="K24" s="111"/>
    </row>
    <row r="25" s="73" customFormat="1" ht="20.1" customHeight="1" spans="1:11">
      <c r="A25" s="92" t="s">
        <v>118</v>
      </c>
      <c r="B25" s="93" t="s">
        <v>119</v>
      </c>
      <c r="C25" s="94" t="s">
        <v>120</v>
      </c>
      <c r="D25" s="110" t="s">
        <v>121</v>
      </c>
      <c r="E25" s="97" t="s">
        <v>122</v>
      </c>
      <c r="F25" s="97">
        <v>1</v>
      </c>
      <c r="G25" s="54">
        <v>41.48</v>
      </c>
      <c r="H25" s="54">
        <v>68.92</v>
      </c>
      <c r="I25" s="117">
        <f t="shared" si="0"/>
        <v>0.398142774230993</v>
      </c>
      <c r="J25" s="97" t="s">
        <v>16</v>
      </c>
      <c r="K25" s="111"/>
    </row>
    <row r="26" s="73" customFormat="1" ht="20.1" customHeight="1" spans="1:11">
      <c r="A26" s="92" t="s">
        <v>123</v>
      </c>
      <c r="B26" s="93" t="s">
        <v>124</v>
      </c>
      <c r="C26" s="94" t="s">
        <v>125</v>
      </c>
      <c r="D26" s="110" t="s">
        <v>126</v>
      </c>
      <c r="E26" s="97" t="s">
        <v>127</v>
      </c>
      <c r="F26" s="97">
        <v>1</v>
      </c>
      <c r="G26" s="54">
        <v>39.55</v>
      </c>
      <c r="H26" s="54">
        <v>74.13</v>
      </c>
      <c r="I26" s="117">
        <f t="shared" si="0"/>
        <v>0.466477809254013</v>
      </c>
      <c r="J26" s="97" t="s">
        <v>16</v>
      </c>
      <c r="K26" s="111"/>
    </row>
    <row r="27" s="73" customFormat="1" ht="20.1" customHeight="1" spans="1:11">
      <c r="A27" s="92" t="s">
        <v>128</v>
      </c>
      <c r="B27" s="93" t="s">
        <v>129</v>
      </c>
      <c r="C27" s="94" t="s">
        <v>130</v>
      </c>
      <c r="D27" s="110" t="s">
        <v>131</v>
      </c>
      <c r="E27" s="97" t="s">
        <v>132</v>
      </c>
      <c r="F27" s="97">
        <v>1</v>
      </c>
      <c r="G27" s="54">
        <v>106.8</v>
      </c>
      <c r="H27" s="54">
        <f>G27/0.6</f>
        <v>178</v>
      </c>
      <c r="I27" s="117">
        <f t="shared" si="0"/>
        <v>0.4</v>
      </c>
      <c r="J27" s="97" t="s">
        <v>16</v>
      </c>
      <c r="K27" s="111"/>
    </row>
    <row r="28" ht="20.1" customHeight="1" spans="7:8">
      <c r="G28" s="77">
        <f>SUM(G5:G27)</f>
        <v>1617.2475210706</v>
      </c>
      <c r="H28" s="77">
        <f>SUM(H5:H27)</f>
        <v>2572.22</v>
      </c>
    </row>
    <row r="29" ht="20.1" customHeight="1"/>
    <row r="30" ht="20.1" customHeight="1" spans="8:8">
      <c r="H30" s="77">
        <f>H28-G28</f>
        <v>954.9724789294</v>
      </c>
    </row>
    <row r="31" ht="20.1" customHeight="1" spans="8:8">
      <c r="H31" s="114">
        <f>H30/H28</f>
        <v>0.37126391946622</v>
      </c>
    </row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</sheetData>
  <mergeCells count="3">
    <mergeCell ref="A1:K1"/>
    <mergeCell ref="A2:K2"/>
    <mergeCell ref="K4:K27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E6" sqref="E6"/>
    </sheetView>
  </sheetViews>
  <sheetFormatPr defaultColWidth="8.66666666666667" defaultRowHeight="15.5"/>
  <cols>
    <col min="1" max="1" width="8.66666666666667" style="34"/>
    <col min="2" max="2" width="21.0833333333333" style="34" customWidth="1"/>
    <col min="3" max="3" width="25.5" style="34" customWidth="1"/>
    <col min="4" max="4" width="8.66666666666667" style="34"/>
    <col min="5" max="5" width="21.1666666666667" style="34" customWidth="1"/>
    <col min="6" max="7" width="8.66666666666667" style="34"/>
    <col min="8" max="8" width="8.66666666666667" style="35"/>
    <col min="9" max="9" width="8.66666666666667" style="34"/>
    <col min="10" max="10" width="8.66666666666667" style="36"/>
    <col min="11" max="11" width="8.66666666666667" style="35"/>
    <col min="12" max="12" width="10.9166666666667" style="37" customWidth="1"/>
  </cols>
  <sheetData>
    <row r="1" ht="28" spans="1:12">
      <c r="A1" s="38" t="s">
        <v>2</v>
      </c>
      <c r="B1" s="38" t="s">
        <v>3</v>
      </c>
      <c r="C1" s="38" t="s">
        <v>4</v>
      </c>
      <c r="D1" s="38" t="s">
        <v>5</v>
      </c>
      <c r="E1" s="38" t="s">
        <v>6</v>
      </c>
      <c r="F1" s="38" t="s">
        <v>7</v>
      </c>
      <c r="G1" s="39" t="s">
        <v>8</v>
      </c>
      <c r="H1" s="40" t="s">
        <v>9</v>
      </c>
      <c r="I1" s="39" t="s">
        <v>10</v>
      </c>
      <c r="J1" s="64" t="s">
        <v>133</v>
      </c>
      <c r="K1" s="65" t="s">
        <v>134</v>
      </c>
      <c r="L1" s="66" t="s">
        <v>10</v>
      </c>
    </row>
    <row r="2" ht="31" spans="1:12">
      <c r="A2" s="41" t="s">
        <v>13</v>
      </c>
      <c r="B2" s="42" t="s">
        <v>0</v>
      </c>
      <c r="C2" s="43" t="s">
        <v>14</v>
      </c>
      <c r="D2" s="44" t="s">
        <v>15</v>
      </c>
      <c r="E2" s="45" t="s">
        <v>0</v>
      </c>
      <c r="F2" s="45">
        <v>1</v>
      </c>
      <c r="G2" s="46"/>
      <c r="H2" s="46"/>
      <c r="I2" s="46"/>
      <c r="J2" s="46"/>
      <c r="K2" s="46"/>
      <c r="L2" s="46"/>
    </row>
    <row r="3" spans="1:12">
      <c r="A3" s="47" t="s">
        <v>17</v>
      </c>
      <c r="B3" s="48" t="s">
        <v>18</v>
      </c>
      <c r="C3" s="49" t="s">
        <v>19</v>
      </c>
      <c r="D3" s="50" t="s">
        <v>20</v>
      </c>
      <c r="E3" s="51" t="s">
        <v>21</v>
      </c>
      <c r="F3" s="52">
        <v>1</v>
      </c>
      <c r="G3" s="53">
        <f>26.7493444125+32.57+12.6+23.97+5.48+9.37+4.068+96.9722</f>
        <v>211.7795444125</v>
      </c>
      <c r="H3" s="54">
        <v>318.4</v>
      </c>
      <c r="I3" s="67">
        <f t="shared" ref="I3:I25" si="0">(H3-G3)/H3</f>
        <v>0.33486323991049</v>
      </c>
      <c r="J3" s="68">
        <v>286</v>
      </c>
      <c r="K3" s="68">
        <v>316</v>
      </c>
      <c r="L3" s="69">
        <f>(K3-G3)/K3</f>
        <v>0.329811568314873</v>
      </c>
    </row>
    <row r="4" ht="31" spans="1:12">
      <c r="A4" s="47" t="s">
        <v>22</v>
      </c>
      <c r="B4" s="48" t="s">
        <v>23</v>
      </c>
      <c r="C4" s="49" t="s">
        <v>24</v>
      </c>
      <c r="D4" s="50" t="s">
        <v>25</v>
      </c>
      <c r="E4" s="52" t="s">
        <v>26</v>
      </c>
      <c r="F4" s="52">
        <v>1</v>
      </c>
      <c r="G4" s="53">
        <v>31</v>
      </c>
      <c r="H4" s="54">
        <v>55.08</v>
      </c>
      <c r="I4" s="67">
        <f t="shared" si="0"/>
        <v>0.437182280319535</v>
      </c>
      <c r="J4" s="68">
        <v>50</v>
      </c>
      <c r="K4" s="68">
        <v>55</v>
      </c>
      <c r="L4" s="69">
        <f t="shared" ref="L4:L25" si="1">(K4-G4)/K4</f>
        <v>0.436363636363636</v>
      </c>
    </row>
    <row r="5" ht="31" spans="1:12">
      <c r="A5" s="47" t="s">
        <v>27</v>
      </c>
      <c r="B5" s="48" t="s">
        <v>28</v>
      </c>
      <c r="C5" s="49" t="s">
        <v>29</v>
      </c>
      <c r="D5" s="50" t="s">
        <v>30</v>
      </c>
      <c r="E5" s="52" t="s">
        <v>31</v>
      </c>
      <c r="F5" s="52">
        <v>1</v>
      </c>
      <c r="G5" s="53">
        <v>12.14542826</v>
      </c>
      <c r="H5" s="54">
        <v>31.77</v>
      </c>
      <c r="I5" s="67">
        <f t="shared" si="0"/>
        <v>0.617707640541391</v>
      </c>
      <c r="J5" s="70">
        <v>28.6</v>
      </c>
      <c r="K5" s="70">
        <v>31</v>
      </c>
      <c r="L5" s="69">
        <f t="shared" si="1"/>
        <v>0.608211991612903</v>
      </c>
    </row>
    <row r="6" ht="31" spans="1:12">
      <c r="A6" s="47" t="s">
        <v>32</v>
      </c>
      <c r="B6" s="48" t="s">
        <v>33</v>
      </c>
      <c r="C6" s="49" t="s">
        <v>34</v>
      </c>
      <c r="D6" s="50" t="s">
        <v>35</v>
      </c>
      <c r="E6" s="52" t="s">
        <v>36</v>
      </c>
      <c r="F6" s="52">
        <v>1</v>
      </c>
      <c r="G6" s="53">
        <v>12.14542826</v>
      </c>
      <c r="H6" s="54">
        <v>31.77</v>
      </c>
      <c r="I6" s="67">
        <f t="shared" si="0"/>
        <v>0.617707640541391</v>
      </c>
      <c r="J6" s="68">
        <v>28.59</v>
      </c>
      <c r="K6" s="68">
        <v>31</v>
      </c>
      <c r="L6" s="69">
        <f t="shared" si="1"/>
        <v>0.608211991612903</v>
      </c>
    </row>
    <row r="7" ht="77.5" spans="1:12">
      <c r="A7" s="55" t="s">
        <v>37</v>
      </c>
      <c r="B7" s="48" t="s">
        <v>38</v>
      </c>
      <c r="C7" s="49" t="s">
        <v>39</v>
      </c>
      <c r="D7" s="56" t="s">
        <v>40</v>
      </c>
      <c r="E7" s="57" t="s">
        <v>41</v>
      </c>
      <c r="F7" s="57">
        <v>1</v>
      </c>
      <c r="G7" s="58">
        <v>60</v>
      </c>
      <c r="H7" s="59">
        <v>88.36</v>
      </c>
      <c r="I7" s="71">
        <f t="shared" si="0"/>
        <v>0.320959710276143</v>
      </c>
      <c r="J7" s="72">
        <v>79.52</v>
      </c>
      <c r="K7" s="72">
        <v>87</v>
      </c>
      <c r="L7" s="69">
        <f t="shared" si="1"/>
        <v>0.310344827586207</v>
      </c>
    </row>
    <row r="8" ht="46.5" spans="1:12">
      <c r="A8" s="47" t="s">
        <v>43</v>
      </c>
      <c r="B8" s="48" t="s">
        <v>44</v>
      </c>
      <c r="C8" s="49" t="s">
        <v>45</v>
      </c>
      <c r="D8" s="50" t="s">
        <v>46</v>
      </c>
      <c r="E8" s="52" t="s">
        <v>47</v>
      </c>
      <c r="F8" s="52">
        <v>1</v>
      </c>
      <c r="G8" s="53">
        <v>1.5604</v>
      </c>
      <c r="H8" s="54">
        <v>2.7</v>
      </c>
      <c r="I8" s="67">
        <f t="shared" si="0"/>
        <v>0.422074074074074</v>
      </c>
      <c r="J8" s="68">
        <v>2.43</v>
      </c>
      <c r="K8" s="68">
        <v>2.7</v>
      </c>
      <c r="L8" s="69">
        <f t="shared" si="1"/>
        <v>0.422074074074074</v>
      </c>
    </row>
    <row r="9" ht="46.5" spans="1:12">
      <c r="A9" s="47" t="s">
        <v>48</v>
      </c>
      <c r="B9" s="48" t="s">
        <v>49</v>
      </c>
      <c r="C9" s="60" t="s">
        <v>50</v>
      </c>
      <c r="D9" s="50" t="s">
        <v>51</v>
      </c>
      <c r="E9" s="52" t="s">
        <v>52</v>
      </c>
      <c r="F9" s="52">
        <v>1</v>
      </c>
      <c r="G9" s="53">
        <v>2.00442534</v>
      </c>
      <c r="H9" s="54">
        <v>3.33</v>
      </c>
      <c r="I9" s="67">
        <f t="shared" si="0"/>
        <v>0.398070468468468</v>
      </c>
      <c r="J9" s="68">
        <v>3</v>
      </c>
      <c r="K9" s="68">
        <v>3.3</v>
      </c>
      <c r="L9" s="69">
        <f t="shared" si="1"/>
        <v>0.392598381818182</v>
      </c>
    </row>
    <row r="10" ht="31" spans="1:12">
      <c r="A10" s="47" t="s">
        <v>53</v>
      </c>
      <c r="B10" s="48" t="s">
        <v>54</v>
      </c>
      <c r="C10" s="49" t="s">
        <v>55</v>
      </c>
      <c r="D10" s="50" t="s">
        <v>56</v>
      </c>
      <c r="E10" s="52" t="s">
        <v>57</v>
      </c>
      <c r="F10" s="52">
        <v>1</v>
      </c>
      <c r="G10" s="53">
        <v>16.5</v>
      </c>
      <c r="H10" s="54">
        <v>29.7</v>
      </c>
      <c r="I10" s="67">
        <f t="shared" si="0"/>
        <v>0.444444444444444</v>
      </c>
      <c r="J10" s="70">
        <v>26.73</v>
      </c>
      <c r="K10" s="70">
        <v>29</v>
      </c>
      <c r="L10" s="69">
        <f t="shared" si="1"/>
        <v>0.431034482758621</v>
      </c>
    </row>
    <row r="11" ht="31" spans="1:12">
      <c r="A11" s="47" t="s">
        <v>58</v>
      </c>
      <c r="B11" s="48" t="s">
        <v>59</v>
      </c>
      <c r="C11" s="60" t="s">
        <v>60</v>
      </c>
      <c r="D11" s="50" t="s">
        <v>61</v>
      </c>
      <c r="E11" s="52" t="s">
        <v>62</v>
      </c>
      <c r="F11" s="52">
        <v>1</v>
      </c>
      <c r="G11" s="53">
        <v>0.75000021</v>
      </c>
      <c r="H11" s="54">
        <v>1.97</v>
      </c>
      <c r="I11" s="67">
        <f t="shared" si="0"/>
        <v>0.619289233502538</v>
      </c>
      <c r="J11" s="68">
        <v>1.72</v>
      </c>
      <c r="K11" s="68">
        <v>1.9</v>
      </c>
      <c r="L11" s="69">
        <f t="shared" si="1"/>
        <v>0.605263047368421</v>
      </c>
    </row>
    <row r="12" ht="62" spans="1:12">
      <c r="A12" s="47" t="s">
        <v>63</v>
      </c>
      <c r="B12" s="48" t="s">
        <v>64</v>
      </c>
      <c r="C12" s="49" t="s">
        <v>65</v>
      </c>
      <c r="D12" s="50" t="s">
        <v>66</v>
      </c>
      <c r="E12" s="52" t="s">
        <v>67</v>
      </c>
      <c r="F12" s="52">
        <v>1</v>
      </c>
      <c r="G12" s="53">
        <v>0.7393</v>
      </c>
      <c r="H12" s="54">
        <v>1.3</v>
      </c>
      <c r="I12" s="67">
        <f t="shared" si="0"/>
        <v>0.431307692307692</v>
      </c>
      <c r="J12" s="70">
        <v>1.17</v>
      </c>
      <c r="K12" s="70">
        <v>1.25</v>
      </c>
      <c r="L12" s="69">
        <f t="shared" si="1"/>
        <v>0.40856</v>
      </c>
    </row>
    <row r="13" ht="46.5" spans="1:12">
      <c r="A13" s="47" t="s">
        <v>68</v>
      </c>
      <c r="B13" s="48" t="s">
        <v>69</v>
      </c>
      <c r="C13" s="60" t="s">
        <v>70</v>
      </c>
      <c r="D13" s="50" t="s">
        <v>71</v>
      </c>
      <c r="E13" s="52" t="s">
        <v>72</v>
      </c>
      <c r="F13" s="52">
        <v>1</v>
      </c>
      <c r="G13" s="53">
        <v>2.09070855</v>
      </c>
      <c r="H13" s="54">
        <v>3.42</v>
      </c>
      <c r="I13" s="67">
        <f t="shared" si="0"/>
        <v>0.388681710526316</v>
      </c>
      <c r="J13" s="68">
        <v>3</v>
      </c>
      <c r="K13" s="68">
        <v>3.4</v>
      </c>
      <c r="L13" s="69">
        <f t="shared" si="1"/>
        <v>0.385085720588235</v>
      </c>
    </row>
    <row r="14" ht="62" spans="1:12">
      <c r="A14" s="47" t="s">
        <v>73</v>
      </c>
      <c r="B14" s="48" t="s">
        <v>74</v>
      </c>
      <c r="C14" s="49" t="s">
        <v>75</v>
      </c>
      <c r="D14" s="50" t="s">
        <v>76</v>
      </c>
      <c r="E14" s="52" t="s">
        <v>77</v>
      </c>
      <c r="F14" s="52">
        <v>1</v>
      </c>
      <c r="G14" s="53">
        <v>544.26</v>
      </c>
      <c r="H14" s="54">
        <v>918</v>
      </c>
      <c r="I14" s="67">
        <f t="shared" si="0"/>
        <v>0.407124183006536</v>
      </c>
      <c r="J14" s="68">
        <v>826</v>
      </c>
      <c r="K14" s="68">
        <v>916</v>
      </c>
      <c r="L14" s="69">
        <f t="shared" si="1"/>
        <v>0.405829694323144</v>
      </c>
    </row>
    <row r="15" ht="31" spans="1:12">
      <c r="A15" s="47" t="s">
        <v>78</v>
      </c>
      <c r="B15" s="48" t="s">
        <v>79</v>
      </c>
      <c r="C15" s="49" t="s">
        <v>80</v>
      </c>
      <c r="D15" s="50" t="s">
        <v>81</v>
      </c>
      <c r="E15" s="51" t="s">
        <v>82</v>
      </c>
      <c r="F15" s="52">
        <v>1</v>
      </c>
      <c r="G15" s="53">
        <f>15.3086860381+47.11+36.78+33.19+85.26+6.25+27.93+51.34</f>
        <v>303.1686860381</v>
      </c>
      <c r="H15" s="54">
        <v>389.48</v>
      </c>
      <c r="I15" s="67">
        <f t="shared" si="0"/>
        <v>0.2216065368232</v>
      </c>
      <c r="J15" s="68">
        <v>350</v>
      </c>
      <c r="K15" s="68">
        <v>389</v>
      </c>
      <c r="L15" s="69">
        <f t="shared" si="1"/>
        <v>0.220646051315938</v>
      </c>
    </row>
    <row r="16" ht="46.5" spans="1:12">
      <c r="A16" s="47" t="s">
        <v>83</v>
      </c>
      <c r="B16" s="48" t="s">
        <v>84</v>
      </c>
      <c r="C16" s="49" t="s">
        <v>85</v>
      </c>
      <c r="D16" s="50" t="s">
        <v>86</v>
      </c>
      <c r="E16" s="52" t="s">
        <v>87</v>
      </c>
      <c r="F16" s="52">
        <v>1</v>
      </c>
      <c r="G16" s="53">
        <v>59.58</v>
      </c>
      <c r="H16" s="54">
        <v>97.2</v>
      </c>
      <c r="I16" s="67">
        <f t="shared" si="0"/>
        <v>0.387037037037037</v>
      </c>
      <c r="J16" s="68">
        <v>87.48</v>
      </c>
      <c r="K16" s="68">
        <v>97</v>
      </c>
      <c r="L16" s="69">
        <f t="shared" si="1"/>
        <v>0.385773195876289</v>
      </c>
    </row>
    <row r="17" ht="46.5" spans="1:12">
      <c r="A17" s="47" t="s">
        <v>88</v>
      </c>
      <c r="B17" s="48" t="s">
        <v>89</v>
      </c>
      <c r="C17" s="49" t="s">
        <v>90</v>
      </c>
      <c r="D17" s="50" t="s">
        <v>91</v>
      </c>
      <c r="E17" s="52" t="s">
        <v>92</v>
      </c>
      <c r="F17" s="52">
        <v>1</v>
      </c>
      <c r="G17" s="53">
        <v>14.05</v>
      </c>
      <c r="H17" s="54">
        <v>23.76</v>
      </c>
      <c r="I17" s="67">
        <f t="shared" si="0"/>
        <v>0.408670033670034</v>
      </c>
      <c r="J17" s="68">
        <v>21.38</v>
      </c>
      <c r="K17" s="68">
        <v>23</v>
      </c>
      <c r="L17" s="69">
        <f t="shared" si="1"/>
        <v>0.389130434782609</v>
      </c>
    </row>
    <row r="18" ht="28" spans="1:12">
      <c r="A18" s="47" t="s">
        <v>93</v>
      </c>
      <c r="B18" s="48" t="s">
        <v>94</v>
      </c>
      <c r="C18" s="49" t="s">
        <v>95</v>
      </c>
      <c r="D18" s="61" t="s">
        <v>96</v>
      </c>
      <c r="E18" s="52" t="s">
        <v>97</v>
      </c>
      <c r="F18" s="52">
        <v>1</v>
      </c>
      <c r="G18" s="53">
        <v>14.6</v>
      </c>
      <c r="H18" s="54">
        <v>24.3</v>
      </c>
      <c r="I18" s="67">
        <f t="shared" si="0"/>
        <v>0.39917695473251</v>
      </c>
      <c r="J18" s="70">
        <v>21.87</v>
      </c>
      <c r="K18" s="70">
        <v>24</v>
      </c>
      <c r="L18" s="69">
        <f t="shared" si="1"/>
        <v>0.391666666666667</v>
      </c>
    </row>
    <row r="19" ht="84" spans="1:12">
      <c r="A19" s="47" t="s">
        <v>98</v>
      </c>
      <c r="B19" s="62" t="s">
        <v>99</v>
      </c>
      <c r="C19" s="63" t="s">
        <v>100</v>
      </c>
      <c r="D19" s="61" t="s">
        <v>101</v>
      </c>
      <c r="E19" s="52" t="s">
        <v>102</v>
      </c>
      <c r="F19" s="52">
        <v>1</v>
      </c>
      <c r="G19" s="53">
        <v>68.54</v>
      </c>
      <c r="H19" s="54">
        <v>113.4</v>
      </c>
      <c r="I19" s="67">
        <f t="shared" si="0"/>
        <v>0.395590828924162</v>
      </c>
      <c r="J19" s="68">
        <v>102</v>
      </c>
      <c r="K19" s="68">
        <v>113</v>
      </c>
      <c r="L19" s="69">
        <f t="shared" si="1"/>
        <v>0.393451327433628</v>
      </c>
    </row>
    <row r="20" ht="56" spans="1:12">
      <c r="A20" s="47" t="s">
        <v>103</v>
      </c>
      <c r="B20" s="48" t="s">
        <v>104</v>
      </c>
      <c r="C20" s="49" t="s">
        <v>105</v>
      </c>
      <c r="D20" s="61" t="s">
        <v>106</v>
      </c>
      <c r="E20" s="52" t="s">
        <v>107</v>
      </c>
      <c r="F20" s="52">
        <v>1</v>
      </c>
      <c r="G20" s="53">
        <v>13.68</v>
      </c>
      <c r="H20" s="54">
        <v>23.22</v>
      </c>
      <c r="I20" s="67">
        <f t="shared" si="0"/>
        <v>0.410852713178295</v>
      </c>
      <c r="J20" s="68">
        <v>20.9</v>
      </c>
      <c r="K20" s="68">
        <v>23</v>
      </c>
      <c r="L20" s="69">
        <f t="shared" si="1"/>
        <v>0.405217391304348</v>
      </c>
    </row>
    <row r="21" ht="28" spans="1:12">
      <c r="A21" s="47" t="s">
        <v>108</v>
      </c>
      <c r="B21" s="48" t="s">
        <v>109</v>
      </c>
      <c r="C21" s="49" t="s">
        <v>110</v>
      </c>
      <c r="D21" s="61" t="s">
        <v>111</v>
      </c>
      <c r="E21" s="52" t="s">
        <v>112</v>
      </c>
      <c r="F21" s="52">
        <v>1</v>
      </c>
      <c r="G21" s="53">
        <v>1.0536</v>
      </c>
      <c r="H21" s="54">
        <v>1.79</v>
      </c>
      <c r="I21" s="67">
        <f t="shared" si="0"/>
        <v>0.411396648044693</v>
      </c>
      <c r="J21" s="70">
        <v>1.61</v>
      </c>
      <c r="K21" s="70">
        <v>1.7</v>
      </c>
      <c r="L21" s="69">
        <f t="shared" si="1"/>
        <v>0.380235294117647</v>
      </c>
    </row>
    <row r="22" ht="28" spans="1:12">
      <c r="A22" s="47" t="s">
        <v>113</v>
      </c>
      <c r="B22" s="48" t="s">
        <v>114</v>
      </c>
      <c r="C22" s="49" t="s">
        <v>115</v>
      </c>
      <c r="D22" s="61" t="s">
        <v>116</v>
      </c>
      <c r="E22" s="52" t="s">
        <v>117</v>
      </c>
      <c r="F22" s="52">
        <v>1</v>
      </c>
      <c r="G22" s="53">
        <v>59.77</v>
      </c>
      <c r="H22" s="54">
        <v>92.22</v>
      </c>
      <c r="I22" s="67">
        <f t="shared" si="0"/>
        <v>0.351875948818044</v>
      </c>
      <c r="J22" s="68">
        <v>83</v>
      </c>
      <c r="K22" s="68">
        <v>92</v>
      </c>
      <c r="L22" s="69">
        <f t="shared" si="1"/>
        <v>0.350326086956522</v>
      </c>
    </row>
    <row r="23" ht="28" spans="1:12">
      <c r="A23" s="47" t="s">
        <v>118</v>
      </c>
      <c r="B23" s="48" t="s">
        <v>119</v>
      </c>
      <c r="C23" s="49" t="s">
        <v>120</v>
      </c>
      <c r="D23" s="61" t="s">
        <v>121</v>
      </c>
      <c r="E23" s="52" t="s">
        <v>122</v>
      </c>
      <c r="F23" s="52">
        <v>1</v>
      </c>
      <c r="G23" s="53">
        <v>41.48</v>
      </c>
      <c r="H23" s="54">
        <v>68.92</v>
      </c>
      <c r="I23" s="67">
        <f t="shared" si="0"/>
        <v>0.398142774230993</v>
      </c>
      <c r="J23" s="68">
        <v>62</v>
      </c>
      <c r="K23" s="68">
        <v>68</v>
      </c>
      <c r="L23" s="69">
        <f t="shared" si="1"/>
        <v>0.39</v>
      </c>
    </row>
    <row r="24" ht="42" spans="1:12">
      <c r="A24" s="47" t="s">
        <v>123</v>
      </c>
      <c r="B24" s="48" t="s">
        <v>124</v>
      </c>
      <c r="C24" s="49" t="s">
        <v>125</v>
      </c>
      <c r="D24" s="61" t="s">
        <v>126</v>
      </c>
      <c r="E24" s="52" t="s">
        <v>127</v>
      </c>
      <c r="F24" s="52">
        <v>1</v>
      </c>
      <c r="G24" s="53">
        <v>39.55</v>
      </c>
      <c r="H24" s="54">
        <v>74.13</v>
      </c>
      <c r="I24" s="67">
        <f t="shared" si="0"/>
        <v>0.466477809254013</v>
      </c>
      <c r="J24" s="68">
        <v>66.72</v>
      </c>
      <c r="K24" s="68">
        <v>74</v>
      </c>
      <c r="L24" s="69">
        <f t="shared" si="1"/>
        <v>0.465540540540541</v>
      </c>
    </row>
    <row r="25" ht="42" spans="1:12">
      <c r="A25" s="47" t="s">
        <v>128</v>
      </c>
      <c r="B25" s="48" t="s">
        <v>129</v>
      </c>
      <c r="C25" s="49" t="s">
        <v>130</v>
      </c>
      <c r="D25" s="61" t="s">
        <v>131</v>
      </c>
      <c r="E25" s="52" t="s">
        <v>132</v>
      </c>
      <c r="F25" s="52">
        <v>1</v>
      </c>
      <c r="G25" s="53">
        <v>106.8</v>
      </c>
      <c r="H25" s="54">
        <f>G25/0.6</f>
        <v>178</v>
      </c>
      <c r="I25" s="67">
        <f t="shared" si="0"/>
        <v>0.4</v>
      </c>
      <c r="J25" s="70">
        <v>160</v>
      </c>
      <c r="K25" s="70">
        <v>176</v>
      </c>
      <c r="L25" s="69">
        <f t="shared" si="1"/>
        <v>0.393181818181818</v>
      </c>
    </row>
  </sheetData>
  <mergeCells count="1">
    <mergeCell ref="G2:L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opLeftCell="A10" workbookViewId="0">
      <selection activeCell="G3" sqref="G3:G25"/>
    </sheetView>
  </sheetViews>
  <sheetFormatPr defaultColWidth="8.66666666666667" defaultRowHeight="13"/>
  <cols>
    <col min="1" max="1" width="8.66666666666667" style="1"/>
    <col min="2" max="2" width="18.6666666666667" style="1" customWidth="1"/>
    <col min="3" max="3" width="18.4166666666667" style="1" customWidth="1"/>
    <col min="4" max="4" width="17.75" style="1" customWidth="1"/>
    <col min="5" max="5" width="18.5833333333333" style="1" customWidth="1"/>
    <col min="6" max="7" width="10.6666666666667" style="1" customWidth="1"/>
    <col min="8" max="8" width="8.91666666666667" style="1" customWidth="1"/>
    <col min="9" max="9" width="9.66666666666667" style="1" customWidth="1"/>
    <col min="10" max="10" width="12.25" style="1" customWidth="1"/>
    <col min="11" max="11" width="8.75" style="1" customWidth="1"/>
    <col min="12" max="13" width="11.6666666666667" style="1"/>
    <col min="14" max="16384" width="8.66666666666667" style="32"/>
  </cols>
  <sheetData>
    <row r="1" ht="26" spans="1:12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139</v>
      </c>
      <c r="F1" s="2" t="s">
        <v>140</v>
      </c>
      <c r="G1" s="2" t="s">
        <v>141</v>
      </c>
      <c r="H1" s="2" t="s">
        <v>8</v>
      </c>
      <c r="I1" s="2" t="s">
        <v>9</v>
      </c>
      <c r="J1" s="2" t="s">
        <v>10</v>
      </c>
      <c r="K1" s="2" t="s">
        <v>142</v>
      </c>
      <c r="L1" s="18"/>
    </row>
    <row r="2" s="33" customFormat="1" spans="1:13">
      <c r="A2" s="3" t="s">
        <v>13</v>
      </c>
      <c r="B2" s="4" t="s">
        <v>0</v>
      </c>
      <c r="C2" s="5" t="s">
        <v>14</v>
      </c>
      <c r="D2" s="6" t="s">
        <v>15</v>
      </c>
      <c r="E2" s="6" t="s">
        <v>0</v>
      </c>
      <c r="F2" s="6">
        <v>1</v>
      </c>
      <c r="G2" s="6"/>
      <c r="H2" s="19"/>
      <c r="I2" s="19"/>
      <c r="J2" s="19"/>
      <c r="K2" s="20" t="s">
        <v>42</v>
      </c>
      <c r="L2" s="21"/>
      <c r="M2" s="21" t="s">
        <v>143</v>
      </c>
    </row>
    <row r="3" spans="1:13">
      <c r="A3" s="7" t="s">
        <v>17</v>
      </c>
      <c r="B3" s="8" t="s">
        <v>18</v>
      </c>
      <c r="C3" s="9" t="s">
        <v>19</v>
      </c>
      <c r="D3" s="10" t="s">
        <v>20</v>
      </c>
      <c r="E3" s="6" t="s">
        <v>21</v>
      </c>
      <c r="F3" s="10">
        <v>1</v>
      </c>
      <c r="G3" s="10">
        <v>286</v>
      </c>
      <c r="H3" s="22">
        <f>26.7493444125+32.57+12.6+23.97+5.48+9.37+4.068+96.9722</f>
        <v>211.7795444125</v>
      </c>
      <c r="I3" s="22">
        <v>318.4</v>
      </c>
      <c r="J3" s="23">
        <f t="shared" ref="J3:J25" si="0">(I3-H3)/I3</f>
        <v>0.33486323991049</v>
      </c>
      <c r="K3" s="24" t="s">
        <v>42</v>
      </c>
      <c r="L3" s="25">
        <f>G3-H3</f>
        <v>74.2204555875</v>
      </c>
      <c r="M3" s="26">
        <f>L3/G3</f>
        <v>0.259512082473776</v>
      </c>
    </row>
    <row r="4" spans="1:13">
      <c r="A4" s="7" t="s">
        <v>22</v>
      </c>
      <c r="B4" s="8" t="s">
        <v>23</v>
      </c>
      <c r="C4" s="9" t="s">
        <v>24</v>
      </c>
      <c r="D4" s="10" t="s">
        <v>25</v>
      </c>
      <c r="E4" s="10" t="s">
        <v>26</v>
      </c>
      <c r="F4" s="10">
        <v>1</v>
      </c>
      <c r="G4" s="10">
        <v>50</v>
      </c>
      <c r="H4" s="22">
        <v>31</v>
      </c>
      <c r="I4" s="22">
        <v>55.08</v>
      </c>
      <c r="J4" s="23">
        <f t="shared" si="0"/>
        <v>0.437182280319535</v>
      </c>
      <c r="K4" s="24" t="s">
        <v>42</v>
      </c>
      <c r="L4" s="25">
        <f t="shared" ref="L4:L25" si="1">G4-H4</f>
        <v>19</v>
      </c>
      <c r="M4" s="26">
        <f t="shared" ref="M4:M25" si="2">L4/G4</f>
        <v>0.38</v>
      </c>
    </row>
    <row r="5" s="33" customFormat="1" spans="1:13">
      <c r="A5" s="3" t="s">
        <v>27</v>
      </c>
      <c r="B5" s="4" t="s">
        <v>28</v>
      </c>
      <c r="C5" s="5" t="s">
        <v>29</v>
      </c>
      <c r="D5" s="6" t="s">
        <v>30</v>
      </c>
      <c r="E5" s="6" t="s">
        <v>31</v>
      </c>
      <c r="F5" s="6">
        <v>1</v>
      </c>
      <c r="G5" s="6">
        <v>28.6</v>
      </c>
      <c r="H5" s="19">
        <v>12.14542826</v>
      </c>
      <c r="I5" s="19">
        <v>31.77</v>
      </c>
      <c r="J5" s="27">
        <f t="shared" si="0"/>
        <v>0.617707640541391</v>
      </c>
      <c r="K5" s="20" t="s">
        <v>42</v>
      </c>
      <c r="L5" s="25">
        <f t="shared" si="1"/>
        <v>16.45457174</v>
      </c>
      <c r="M5" s="26">
        <f t="shared" si="2"/>
        <v>0.575334676223776</v>
      </c>
    </row>
    <row r="6" spans="1:13">
      <c r="A6" s="7" t="s">
        <v>32</v>
      </c>
      <c r="B6" s="8" t="s">
        <v>33</v>
      </c>
      <c r="C6" s="9" t="s">
        <v>34</v>
      </c>
      <c r="D6" s="10" t="s">
        <v>35</v>
      </c>
      <c r="E6" s="10" t="s">
        <v>36</v>
      </c>
      <c r="F6" s="10">
        <v>1</v>
      </c>
      <c r="G6" s="10">
        <v>28.59</v>
      </c>
      <c r="H6" s="22">
        <v>12.14542826</v>
      </c>
      <c r="I6" s="22">
        <v>31.77</v>
      </c>
      <c r="J6" s="23">
        <f t="shared" si="0"/>
        <v>0.617707640541391</v>
      </c>
      <c r="K6" s="24" t="s">
        <v>42</v>
      </c>
      <c r="L6" s="25">
        <f t="shared" si="1"/>
        <v>16.44457174</v>
      </c>
      <c r="M6" s="26">
        <f t="shared" si="2"/>
        <v>0.575186139909059</v>
      </c>
    </row>
    <row r="7" ht="25" spans="1:13">
      <c r="A7" s="11" t="s">
        <v>37</v>
      </c>
      <c r="B7" s="8" t="s">
        <v>38</v>
      </c>
      <c r="C7" s="9" t="s">
        <v>39</v>
      </c>
      <c r="D7" s="12" t="s">
        <v>40</v>
      </c>
      <c r="E7" s="12" t="s">
        <v>41</v>
      </c>
      <c r="F7" s="12">
        <v>1</v>
      </c>
      <c r="G7" s="12">
        <v>79.52</v>
      </c>
      <c r="H7" s="28">
        <v>60</v>
      </c>
      <c r="I7" s="28">
        <v>88.36</v>
      </c>
      <c r="J7" s="29">
        <f t="shared" si="0"/>
        <v>0.320959710276143</v>
      </c>
      <c r="K7" s="30" t="s">
        <v>42</v>
      </c>
      <c r="L7" s="25">
        <f t="shared" si="1"/>
        <v>19.52</v>
      </c>
      <c r="M7" s="26">
        <f t="shared" si="2"/>
        <v>0.245472837022133</v>
      </c>
    </row>
    <row r="8" spans="1:13">
      <c r="A8" s="7" t="s">
        <v>43</v>
      </c>
      <c r="B8" s="8" t="s">
        <v>44</v>
      </c>
      <c r="C8" s="9" t="s">
        <v>45</v>
      </c>
      <c r="D8" s="10" t="s">
        <v>46</v>
      </c>
      <c r="E8" s="10" t="s">
        <v>47</v>
      </c>
      <c r="F8" s="10">
        <v>1</v>
      </c>
      <c r="G8" s="10">
        <v>2.43</v>
      </c>
      <c r="H8" s="22">
        <v>1.5604</v>
      </c>
      <c r="I8" s="22">
        <v>2.7</v>
      </c>
      <c r="J8" s="23">
        <f t="shared" si="0"/>
        <v>0.422074074074074</v>
      </c>
      <c r="K8" s="24" t="s">
        <v>42</v>
      </c>
      <c r="L8" s="25">
        <f t="shared" si="1"/>
        <v>0.8696</v>
      </c>
      <c r="M8" s="26">
        <f t="shared" si="2"/>
        <v>0.357860082304527</v>
      </c>
    </row>
    <row r="9" spans="1:13">
      <c r="A9" s="7" t="s">
        <v>48</v>
      </c>
      <c r="B9" s="8" t="s">
        <v>49</v>
      </c>
      <c r="C9" s="13" t="s">
        <v>50</v>
      </c>
      <c r="D9" s="10" t="s">
        <v>51</v>
      </c>
      <c r="E9" s="10" t="s">
        <v>52</v>
      </c>
      <c r="F9" s="10">
        <v>1</v>
      </c>
      <c r="G9" s="10">
        <v>3</v>
      </c>
      <c r="H9" s="22">
        <v>2.00442534</v>
      </c>
      <c r="I9" s="22">
        <v>3.33</v>
      </c>
      <c r="J9" s="23">
        <f t="shared" si="0"/>
        <v>0.398070468468468</v>
      </c>
      <c r="K9" s="24" t="s">
        <v>42</v>
      </c>
      <c r="L9" s="25">
        <f t="shared" si="1"/>
        <v>0.99557466</v>
      </c>
      <c r="M9" s="26">
        <f t="shared" si="2"/>
        <v>0.33185822</v>
      </c>
    </row>
    <row r="10" s="33" customFormat="1" spans="1:13">
      <c r="A10" s="3" t="s">
        <v>53</v>
      </c>
      <c r="B10" s="4" t="s">
        <v>54</v>
      </c>
      <c r="C10" s="5" t="s">
        <v>55</v>
      </c>
      <c r="D10" s="6" t="s">
        <v>56</v>
      </c>
      <c r="E10" s="6" t="s">
        <v>57</v>
      </c>
      <c r="F10" s="6">
        <v>1</v>
      </c>
      <c r="G10" s="6">
        <v>26.73</v>
      </c>
      <c r="H10" s="19">
        <v>16.5</v>
      </c>
      <c r="I10" s="19">
        <v>29.7</v>
      </c>
      <c r="J10" s="27">
        <f t="shared" si="0"/>
        <v>0.444444444444444</v>
      </c>
      <c r="K10" s="20" t="s">
        <v>42</v>
      </c>
      <c r="L10" s="25">
        <f t="shared" si="1"/>
        <v>10.23</v>
      </c>
      <c r="M10" s="26">
        <f t="shared" si="2"/>
        <v>0.382716049382716</v>
      </c>
    </row>
    <row r="11" spans="1:13">
      <c r="A11" s="7" t="s">
        <v>58</v>
      </c>
      <c r="B11" s="8" t="s">
        <v>59</v>
      </c>
      <c r="C11" s="13" t="s">
        <v>60</v>
      </c>
      <c r="D11" s="10" t="s">
        <v>61</v>
      </c>
      <c r="E11" s="10" t="s">
        <v>62</v>
      </c>
      <c r="F11" s="10">
        <v>1</v>
      </c>
      <c r="G11" s="10">
        <v>1.72</v>
      </c>
      <c r="H11" s="22">
        <v>0.75000021</v>
      </c>
      <c r="I11" s="22">
        <v>1.97</v>
      </c>
      <c r="J11" s="23">
        <f t="shared" si="0"/>
        <v>0.619289233502538</v>
      </c>
      <c r="K11" s="24" t="s">
        <v>42</v>
      </c>
      <c r="L11" s="25">
        <f t="shared" si="1"/>
        <v>0.96999979</v>
      </c>
      <c r="M11" s="26">
        <f t="shared" si="2"/>
        <v>0.56395336627907</v>
      </c>
    </row>
    <row r="12" s="33" customFormat="1" ht="25" spans="1:13">
      <c r="A12" s="3" t="s">
        <v>63</v>
      </c>
      <c r="B12" s="4" t="s">
        <v>64</v>
      </c>
      <c r="C12" s="5" t="s">
        <v>65</v>
      </c>
      <c r="D12" s="6" t="s">
        <v>66</v>
      </c>
      <c r="E12" s="6" t="s">
        <v>67</v>
      </c>
      <c r="F12" s="6">
        <v>1</v>
      </c>
      <c r="G12" s="6">
        <v>1.17</v>
      </c>
      <c r="H12" s="19">
        <v>0.7393</v>
      </c>
      <c r="I12" s="19">
        <v>1.3</v>
      </c>
      <c r="J12" s="27">
        <f t="shared" si="0"/>
        <v>0.431307692307692</v>
      </c>
      <c r="K12" s="20" t="s">
        <v>42</v>
      </c>
      <c r="L12" s="25">
        <f t="shared" si="1"/>
        <v>0.4307</v>
      </c>
      <c r="M12" s="26">
        <f t="shared" si="2"/>
        <v>0.368119658119658</v>
      </c>
    </row>
    <row r="13" spans="1:13">
      <c r="A13" s="7" t="s">
        <v>68</v>
      </c>
      <c r="B13" s="8" t="s">
        <v>69</v>
      </c>
      <c r="C13" s="13" t="s">
        <v>70</v>
      </c>
      <c r="D13" s="10" t="s">
        <v>71</v>
      </c>
      <c r="E13" s="10" t="s">
        <v>72</v>
      </c>
      <c r="F13" s="10">
        <v>1</v>
      </c>
      <c r="G13" s="10">
        <v>3</v>
      </c>
      <c r="H13" s="22">
        <v>2.09070855</v>
      </c>
      <c r="I13" s="22">
        <v>3.42</v>
      </c>
      <c r="J13" s="23">
        <f t="shared" si="0"/>
        <v>0.388681710526316</v>
      </c>
      <c r="K13" s="24" t="s">
        <v>42</v>
      </c>
      <c r="L13" s="25">
        <f t="shared" si="1"/>
        <v>0.90929145</v>
      </c>
      <c r="M13" s="26">
        <f t="shared" si="2"/>
        <v>0.30309715</v>
      </c>
    </row>
    <row r="14" ht="25" spans="1:13">
      <c r="A14" s="7" t="s">
        <v>73</v>
      </c>
      <c r="B14" s="8" t="s">
        <v>74</v>
      </c>
      <c r="C14" s="9" t="s">
        <v>75</v>
      </c>
      <c r="D14" s="10" t="s">
        <v>76</v>
      </c>
      <c r="E14" s="10" t="s">
        <v>77</v>
      </c>
      <c r="F14" s="10">
        <v>1</v>
      </c>
      <c r="G14" s="10">
        <v>826</v>
      </c>
      <c r="H14" s="22">
        <v>544.26</v>
      </c>
      <c r="I14" s="22">
        <v>918</v>
      </c>
      <c r="J14" s="23">
        <f t="shared" si="0"/>
        <v>0.407124183006536</v>
      </c>
      <c r="K14" s="24" t="s">
        <v>42</v>
      </c>
      <c r="L14" s="25">
        <f t="shared" si="1"/>
        <v>281.74</v>
      </c>
      <c r="M14" s="26">
        <f t="shared" si="2"/>
        <v>0.341089588377724</v>
      </c>
    </row>
    <row r="15" spans="1:13">
      <c r="A15" s="7" t="s">
        <v>78</v>
      </c>
      <c r="B15" s="8" t="s">
        <v>79</v>
      </c>
      <c r="C15" s="9" t="s">
        <v>80</v>
      </c>
      <c r="D15" s="10" t="s">
        <v>81</v>
      </c>
      <c r="E15" s="6" t="s">
        <v>82</v>
      </c>
      <c r="F15" s="10">
        <v>1</v>
      </c>
      <c r="G15" s="10">
        <v>350</v>
      </c>
      <c r="H15" s="22">
        <f>15.3086860381+47.11+36.78+33.19+85.26+6.25+27.93+51.34</f>
        <v>303.1686860381</v>
      </c>
      <c r="I15" s="22">
        <v>389.48</v>
      </c>
      <c r="J15" s="23">
        <f t="shared" si="0"/>
        <v>0.2216065368232</v>
      </c>
      <c r="K15" s="24" t="s">
        <v>42</v>
      </c>
      <c r="L15" s="25">
        <f t="shared" si="1"/>
        <v>46.8313139619</v>
      </c>
      <c r="M15" s="26">
        <f t="shared" si="2"/>
        <v>0.133803754176857</v>
      </c>
    </row>
    <row r="16" spans="1:13">
      <c r="A16" s="7" t="s">
        <v>83</v>
      </c>
      <c r="B16" s="8" t="s">
        <v>84</v>
      </c>
      <c r="C16" s="9" t="s">
        <v>85</v>
      </c>
      <c r="D16" s="10" t="s">
        <v>86</v>
      </c>
      <c r="E16" s="10" t="s">
        <v>87</v>
      </c>
      <c r="F16" s="10">
        <v>1</v>
      </c>
      <c r="G16" s="10">
        <v>87.48</v>
      </c>
      <c r="H16" s="22">
        <v>59.58</v>
      </c>
      <c r="I16" s="22">
        <v>97.2</v>
      </c>
      <c r="J16" s="23">
        <f t="shared" si="0"/>
        <v>0.387037037037037</v>
      </c>
      <c r="K16" s="24" t="s">
        <v>42</v>
      </c>
      <c r="L16" s="25">
        <f t="shared" si="1"/>
        <v>27.9</v>
      </c>
      <c r="M16" s="26">
        <f t="shared" si="2"/>
        <v>0.318930041152263</v>
      </c>
    </row>
    <row r="17" spans="1:13">
      <c r="A17" s="7" t="s">
        <v>88</v>
      </c>
      <c r="B17" s="8" t="s">
        <v>89</v>
      </c>
      <c r="C17" s="9" t="s">
        <v>90</v>
      </c>
      <c r="D17" s="10" t="s">
        <v>91</v>
      </c>
      <c r="E17" s="10" t="s">
        <v>92</v>
      </c>
      <c r="F17" s="10">
        <v>1</v>
      </c>
      <c r="G17" s="10">
        <v>21.38</v>
      </c>
      <c r="H17" s="22">
        <v>14.05</v>
      </c>
      <c r="I17" s="22">
        <v>23.76</v>
      </c>
      <c r="J17" s="23">
        <f t="shared" si="0"/>
        <v>0.408670033670034</v>
      </c>
      <c r="K17" s="24" t="s">
        <v>42</v>
      </c>
      <c r="L17" s="25">
        <f t="shared" si="1"/>
        <v>7.33</v>
      </c>
      <c r="M17" s="26">
        <f t="shared" si="2"/>
        <v>0.342843779232928</v>
      </c>
    </row>
    <row r="18" s="33" customFormat="1" spans="1:13">
      <c r="A18" s="3" t="s">
        <v>93</v>
      </c>
      <c r="B18" s="4" t="s">
        <v>94</v>
      </c>
      <c r="C18" s="5" t="s">
        <v>95</v>
      </c>
      <c r="D18" s="14" t="s">
        <v>96</v>
      </c>
      <c r="E18" s="6" t="s">
        <v>97</v>
      </c>
      <c r="F18" s="6">
        <v>1</v>
      </c>
      <c r="G18" s="6">
        <v>21.87</v>
      </c>
      <c r="H18" s="19">
        <v>14.6</v>
      </c>
      <c r="I18" s="19">
        <v>24.3</v>
      </c>
      <c r="J18" s="27">
        <f t="shared" si="0"/>
        <v>0.39917695473251</v>
      </c>
      <c r="K18" s="20" t="s">
        <v>42</v>
      </c>
      <c r="L18" s="25">
        <f t="shared" si="1"/>
        <v>7.27</v>
      </c>
      <c r="M18" s="26">
        <f t="shared" si="2"/>
        <v>0.332418838591678</v>
      </c>
    </row>
    <row r="19" ht="25.5" spans="1:13">
      <c r="A19" s="7" t="s">
        <v>98</v>
      </c>
      <c r="B19" s="15" t="s">
        <v>99</v>
      </c>
      <c r="C19" s="16" t="s">
        <v>100</v>
      </c>
      <c r="D19" s="15" t="s">
        <v>144</v>
      </c>
      <c r="E19" s="10" t="s">
        <v>102</v>
      </c>
      <c r="F19" s="10">
        <v>1</v>
      </c>
      <c r="G19" s="10">
        <v>102</v>
      </c>
      <c r="H19" s="22">
        <v>68.54</v>
      </c>
      <c r="I19" s="22">
        <v>113.4</v>
      </c>
      <c r="J19" s="23">
        <f t="shared" si="0"/>
        <v>0.395590828924162</v>
      </c>
      <c r="K19" s="24" t="s">
        <v>42</v>
      </c>
      <c r="L19" s="25">
        <f t="shared" si="1"/>
        <v>33.46</v>
      </c>
      <c r="M19" s="26">
        <f t="shared" si="2"/>
        <v>0.328039215686274</v>
      </c>
    </row>
    <row r="20" ht="25" spans="1:13">
      <c r="A20" s="7" t="s">
        <v>103</v>
      </c>
      <c r="B20" s="8" t="s">
        <v>104</v>
      </c>
      <c r="C20" s="9" t="s">
        <v>105</v>
      </c>
      <c r="D20" s="15" t="s">
        <v>106</v>
      </c>
      <c r="E20" s="10" t="s">
        <v>107</v>
      </c>
      <c r="F20" s="10">
        <v>1</v>
      </c>
      <c r="G20" s="10">
        <v>20.9</v>
      </c>
      <c r="H20" s="22">
        <v>13.68</v>
      </c>
      <c r="I20" s="22">
        <v>23.22</v>
      </c>
      <c r="J20" s="23">
        <f t="shared" si="0"/>
        <v>0.410852713178295</v>
      </c>
      <c r="K20" s="24" t="s">
        <v>42</v>
      </c>
      <c r="L20" s="25">
        <f t="shared" si="1"/>
        <v>7.22</v>
      </c>
      <c r="M20" s="26">
        <f t="shared" si="2"/>
        <v>0.345454545454545</v>
      </c>
    </row>
    <row r="21" s="33" customFormat="1" spans="1:13">
      <c r="A21" s="3" t="s">
        <v>108</v>
      </c>
      <c r="B21" s="4" t="s">
        <v>109</v>
      </c>
      <c r="C21" s="5" t="s">
        <v>110</v>
      </c>
      <c r="D21" s="14" t="s">
        <v>111</v>
      </c>
      <c r="E21" s="6" t="s">
        <v>112</v>
      </c>
      <c r="F21" s="6">
        <v>1</v>
      </c>
      <c r="G21" s="6">
        <v>1.61</v>
      </c>
      <c r="H21" s="19">
        <v>1.0536</v>
      </c>
      <c r="I21" s="19">
        <v>1.79</v>
      </c>
      <c r="J21" s="27">
        <f t="shared" si="0"/>
        <v>0.411396648044693</v>
      </c>
      <c r="K21" s="20" t="s">
        <v>42</v>
      </c>
      <c r="L21" s="25">
        <f t="shared" si="1"/>
        <v>0.5564</v>
      </c>
      <c r="M21" s="26">
        <f t="shared" si="2"/>
        <v>0.345590062111801</v>
      </c>
    </row>
    <row r="22" spans="1:13">
      <c r="A22" s="7" t="s">
        <v>113</v>
      </c>
      <c r="B22" s="8" t="s">
        <v>114</v>
      </c>
      <c r="C22" s="9" t="s">
        <v>115</v>
      </c>
      <c r="D22" s="15" t="s">
        <v>116</v>
      </c>
      <c r="E22" s="10" t="s">
        <v>117</v>
      </c>
      <c r="F22" s="10">
        <v>1</v>
      </c>
      <c r="G22" s="10">
        <v>83</v>
      </c>
      <c r="H22" s="22">
        <v>59.77</v>
      </c>
      <c r="I22" s="22">
        <v>92.22</v>
      </c>
      <c r="J22" s="23">
        <f t="shared" si="0"/>
        <v>0.351875948818044</v>
      </c>
      <c r="K22" s="24" t="s">
        <v>42</v>
      </c>
      <c r="L22" s="25">
        <f t="shared" si="1"/>
        <v>23.23</v>
      </c>
      <c r="M22" s="26">
        <f t="shared" si="2"/>
        <v>0.279879518072289</v>
      </c>
    </row>
    <row r="23" spans="1:13">
      <c r="A23" s="7" t="s">
        <v>118</v>
      </c>
      <c r="B23" s="8" t="s">
        <v>119</v>
      </c>
      <c r="C23" s="9" t="s">
        <v>120</v>
      </c>
      <c r="D23" s="15" t="s">
        <v>121</v>
      </c>
      <c r="E23" s="10" t="s">
        <v>122</v>
      </c>
      <c r="F23" s="10">
        <v>1</v>
      </c>
      <c r="G23" s="10">
        <v>62</v>
      </c>
      <c r="H23" s="22">
        <v>41.48</v>
      </c>
      <c r="I23" s="22">
        <v>68.92</v>
      </c>
      <c r="J23" s="23">
        <f t="shared" si="0"/>
        <v>0.398142774230993</v>
      </c>
      <c r="K23" s="24" t="s">
        <v>42</v>
      </c>
      <c r="L23" s="25">
        <f t="shared" si="1"/>
        <v>20.52</v>
      </c>
      <c r="M23" s="26">
        <f t="shared" si="2"/>
        <v>0.330967741935484</v>
      </c>
    </row>
    <row r="24" ht="25" spans="1:13">
      <c r="A24" s="7" t="s">
        <v>123</v>
      </c>
      <c r="B24" s="8" t="s">
        <v>124</v>
      </c>
      <c r="C24" s="9" t="s">
        <v>125</v>
      </c>
      <c r="D24" s="15" t="s">
        <v>126</v>
      </c>
      <c r="E24" s="10" t="s">
        <v>127</v>
      </c>
      <c r="F24" s="10">
        <v>1</v>
      </c>
      <c r="G24" s="10">
        <v>66.72</v>
      </c>
      <c r="H24" s="22">
        <v>39.55</v>
      </c>
      <c r="I24" s="22">
        <v>74.13</v>
      </c>
      <c r="J24" s="23">
        <f t="shared" si="0"/>
        <v>0.466477809254013</v>
      </c>
      <c r="K24" s="24" t="s">
        <v>42</v>
      </c>
      <c r="L24" s="25">
        <f t="shared" si="1"/>
        <v>27.17</v>
      </c>
      <c r="M24" s="26">
        <f t="shared" si="2"/>
        <v>0.407224220623501</v>
      </c>
    </row>
    <row r="25" s="33" customFormat="1" spans="1:13">
      <c r="A25" s="3" t="s">
        <v>128</v>
      </c>
      <c r="B25" s="4" t="s">
        <v>129</v>
      </c>
      <c r="C25" s="5" t="s">
        <v>130</v>
      </c>
      <c r="D25" s="14" t="s">
        <v>131</v>
      </c>
      <c r="E25" s="6" t="s">
        <v>132</v>
      </c>
      <c r="F25" s="6">
        <v>1</v>
      </c>
      <c r="G25" s="6">
        <v>160</v>
      </c>
      <c r="H25" s="19">
        <v>106.8</v>
      </c>
      <c r="I25" s="19">
        <f>H25/0.6</f>
        <v>178</v>
      </c>
      <c r="J25" s="27">
        <f t="shared" si="0"/>
        <v>0.4</v>
      </c>
      <c r="K25" s="20" t="s">
        <v>42</v>
      </c>
      <c r="L25" s="25">
        <f t="shared" si="1"/>
        <v>53.2</v>
      </c>
      <c r="M25" s="26">
        <f t="shared" si="2"/>
        <v>0.3325</v>
      </c>
    </row>
    <row r="26" spans="1:11">
      <c r="A26" s="17"/>
      <c r="B26" s="17"/>
      <c r="C26" s="17"/>
      <c r="D26" s="17"/>
      <c r="E26" s="17"/>
      <c r="F26" s="17"/>
      <c r="G26" s="17">
        <f>SUM(G3:G25)</f>
        <v>2313.72</v>
      </c>
      <c r="H26" s="17">
        <f>SUM(H3:H25)</f>
        <v>1617.2475210706</v>
      </c>
      <c r="I26" s="17">
        <f>SUM(I3:I25)</f>
        <v>2572.22</v>
      </c>
      <c r="J26" s="17">
        <f>K26/G26</f>
        <v>0.301018480598085</v>
      </c>
      <c r="K26" s="17">
        <f>G26-H26</f>
        <v>696.4724789294</v>
      </c>
    </row>
    <row r="27" spans="1:1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>
      <c r="A28" s="17"/>
      <c r="B28" s="17"/>
      <c r="C28" s="17"/>
      <c r="D28" s="17"/>
      <c r="E28" s="17"/>
      <c r="F28" s="17"/>
      <c r="G28" s="17"/>
      <c r="H28" s="17"/>
      <c r="I28" s="17">
        <f>I26-H26</f>
        <v>954.9724789294</v>
      </c>
      <c r="J28" s="17"/>
      <c r="K28" s="17"/>
    </row>
    <row r="29" spans="1:11">
      <c r="A29" s="17"/>
      <c r="B29" s="17"/>
      <c r="C29" s="17"/>
      <c r="D29" s="17"/>
      <c r="E29" s="17"/>
      <c r="F29" s="17"/>
      <c r="G29" s="17"/>
      <c r="H29" s="17"/>
      <c r="I29" s="31">
        <f>I28/I26</f>
        <v>0.37126391946622</v>
      </c>
      <c r="J29" s="17"/>
      <c r="K29" s="17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1"/>
  <sheetViews>
    <sheetView workbookViewId="0">
      <selection activeCell="H17" sqref="H17"/>
    </sheetView>
  </sheetViews>
  <sheetFormatPr defaultColWidth="8.66666666666667" defaultRowHeight="14" outlineLevelCol="2"/>
  <cols>
    <col min="2" max="2" width="26.8333333333333" style="32" customWidth="1"/>
    <col min="3" max="3" width="18.4166666666667" style="32" customWidth="1"/>
  </cols>
  <sheetData>
    <row r="1" spans="2:3">
      <c r="B1" s="2" t="s">
        <v>136</v>
      </c>
      <c r="C1" s="2" t="s">
        <v>137</v>
      </c>
    </row>
    <row r="2" spans="2:3">
      <c r="B2" s="4" t="s">
        <v>28</v>
      </c>
      <c r="C2" s="5" t="s">
        <v>29</v>
      </c>
    </row>
    <row r="3" spans="2:3">
      <c r="B3" s="4" t="s">
        <v>54</v>
      </c>
      <c r="C3" s="5" t="s">
        <v>55</v>
      </c>
    </row>
    <row r="4" spans="2:3">
      <c r="B4" s="4" t="s">
        <v>64</v>
      </c>
      <c r="C4" s="5" t="s">
        <v>65</v>
      </c>
    </row>
    <row r="5" spans="2:3">
      <c r="B5" s="4" t="s">
        <v>94</v>
      </c>
      <c r="C5" s="5" t="s">
        <v>95</v>
      </c>
    </row>
    <row r="6" spans="2:3">
      <c r="B6" s="4" t="s">
        <v>109</v>
      </c>
      <c r="C6" s="5" t="s">
        <v>110</v>
      </c>
    </row>
    <row r="7" spans="2:3">
      <c r="B7" s="4" t="s">
        <v>129</v>
      </c>
      <c r="C7" s="5" t="s">
        <v>130</v>
      </c>
    </row>
    <row r="8" spans="2:3">
      <c r="B8" s="17"/>
      <c r="C8" s="17"/>
    </row>
    <row r="9" spans="2:3">
      <c r="B9" s="17"/>
      <c r="C9" s="17"/>
    </row>
    <row r="10" spans="2:3">
      <c r="B10" s="17"/>
      <c r="C10" s="17"/>
    </row>
    <row r="11" spans="2:3">
      <c r="B11" s="17"/>
      <c r="C11" s="17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opLeftCell="C1" workbookViewId="0">
      <selection activeCell="C1" sqref="C1"/>
    </sheetView>
  </sheetViews>
  <sheetFormatPr defaultColWidth="8.66666666666667" defaultRowHeight="14"/>
  <cols>
    <col min="1" max="1" width="8.66666666666667" style="1"/>
    <col min="2" max="2" width="18.6666666666667" style="1" customWidth="1"/>
    <col min="3" max="3" width="18.4166666666667" style="1" customWidth="1"/>
    <col min="4" max="4" width="17.75" style="1" customWidth="1"/>
    <col min="5" max="5" width="18.5833333333333" style="1" customWidth="1"/>
    <col min="6" max="8" width="10.6666666666667" style="1" customWidth="1"/>
    <col min="9" max="9" width="8.91666666666667" style="1" customWidth="1"/>
    <col min="10" max="10" width="9.66666666666667" style="1" customWidth="1"/>
    <col min="11" max="11" width="12.25" style="1" customWidth="1"/>
    <col min="12" max="12" width="8.75" style="1" customWidth="1"/>
    <col min="13" max="14" width="11.6666666666667" style="1"/>
  </cols>
  <sheetData>
    <row r="1" ht="26" spans="1:13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139</v>
      </c>
      <c r="F1" s="2" t="s">
        <v>140</v>
      </c>
      <c r="G1" s="2" t="s">
        <v>145</v>
      </c>
      <c r="H1" s="2" t="s">
        <v>141</v>
      </c>
      <c r="I1" s="2" t="s">
        <v>8</v>
      </c>
      <c r="J1" s="2" t="s">
        <v>9</v>
      </c>
      <c r="K1" s="2" t="s">
        <v>10</v>
      </c>
      <c r="L1" s="2" t="s">
        <v>142</v>
      </c>
      <c r="M1" s="18"/>
    </row>
    <row r="2" spans="1:14">
      <c r="A2" s="3" t="s">
        <v>13</v>
      </c>
      <c r="B2" s="4" t="s">
        <v>0</v>
      </c>
      <c r="C2" s="5" t="s">
        <v>14</v>
      </c>
      <c r="D2" s="6" t="s">
        <v>15</v>
      </c>
      <c r="E2" s="6" t="s">
        <v>0</v>
      </c>
      <c r="F2" s="6">
        <v>1</v>
      </c>
      <c r="G2" s="6"/>
      <c r="H2" s="6"/>
      <c r="I2" s="19"/>
      <c r="J2" s="19"/>
      <c r="K2" s="19"/>
      <c r="L2" s="20" t="s">
        <v>42</v>
      </c>
      <c r="M2" s="21"/>
      <c r="N2" s="21" t="s">
        <v>143</v>
      </c>
    </row>
    <row r="3" spans="1:14">
      <c r="A3" s="7" t="s">
        <v>17</v>
      </c>
      <c r="B3" s="8" t="s">
        <v>18</v>
      </c>
      <c r="C3" s="9" t="s">
        <v>19</v>
      </c>
      <c r="D3" s="10" t="s">
        <v>20</v>
      </c>
      <c r="E3" s="6" t="s">
        <v>21</v>
      </c>
      <c r="F3" s="10">
        <v>1</v>
      </c>
      <c r="G3" s="10">
        <v>315</v>
      </c>
      <c r="H3" s="10">
        <v>286</v>
      </c>
      <c r="I3" s="22">
        <f>26.7493444125+32.57+12.6+23.97+5.48+9.37+4.068+96.9722</f>
        <v>211.7795444125</v>
      </c>
      <c r="J3" s="22">
        <v>318.4</v>
      </c>
      <c r="K3" s="23">
        <f t="shared" ref="K3:K25" si="0">(J3-I3)/J3</f>
        <v>0.33486323991049</v>
      </c>
      <c r="L3" s="24" t="s">
        <v>42</v>
      </c>
      <c r="M3" s="25">
        <f t="shared" ref="M3:M25" si="1">G3-I3</f>
        <v>103.2204555875</v>
      </c>
      <c r="N3" s="26">
        <f t="shared" ref="N3:N25" si="2">M3/G3</f>
        <v>0.327683985992063</v>
      </c>
    </row>
    <row r="4" spans="1:14">
      <c r="A4" s="7" t="s">
        <v>22</v>
      </c>
      <c r="B4" s="8" t="s">
        <v>23</v>
      </c>
      <c r="C4" s="9" t="s">
        <v>24</v>
      </c>
      <c r="D4" s="10" t="s">
        <v>25</v>
      </c>
      <c r="E4" s="10" t="s">
        <v>26</v>
      </c>
      <c r="F4" s="10">
        <v>1</v>
      </c>
      <c r="G4" s="10">
        <v>52</v>
      </c>
      <c r="H4" s="10">
        <v>50</v>
      </c>
      <c r="I4" s="22">
        <v>31</v>
      </c>
      <c r="J4" s="22">
        <v>55.08</v>
      </c>
      <c r="K4" s="23">
        <f t="shared" si="0"/>
        <v>0.437182280319535</v>
      </c>
      <c r="L4" s="24" t="s">
        <v>42</v>
      </c>
      <c r="M4" s="25">
        <f t="shared" si="1"/>
        <v>21</v>
      </c>
      <c r="N4" s="26">
        <f t="shared" si="2"/>
        <v>0.403846153846154</v>
      </c>
    </row>
    <row r="5" spans="1:14">
      <c r="A5" s="3" t="s">
        <v>27</v>
      </c>
      <c r="B5" s="4" t="s">
        <v>28</v>
      </c>
      <c r="C5" s="5" t="s">
        <v>29</v>
      </c>
      <c r="D5" s="6" t="s">
        <v>30</v>
      </c>
      <c r="E5" s="6" t="s">
        <v>31</v>
      </c>
      <c r="F5" s="6">
        <v>1</v>
      </c>
      <c r="G5" s="6">
        <v>30</v>
      </c>
      <c r="H5" s="6">
        <v>28.6</v>
      </c>
      <c r="I5" s="19">
        <v>12.14542826</v>
      </c>
      <c r="J5" s="19">
        <v>31.77</v>
      </c>
      <c r="K5" s="27">
        <f t="shared" si="0"/>
        <v>0.617707640541391</v>
      </c>
      <c r="L5" s="20" t="s">
        <v>42</v>
      </c>
      <c r="M5" s="25">
        <f t="shared" si="1"/>
        <v>17.85457174</v>
      </c>
      <c r="N5" s="26">
        <f t="shared" si="2"/>
        <v>0.595152391333333</v>
      </c>
    </row>
    <row r="6" spans="1:14">
      <c r="A6" s="7" t="s">
        <v>32</v>
      </c>
      <c r="B6" s="8" t="s">
        <v>33</v>
      </c>
      <c r="C6" s="9" t="s">
        <v>34</v>
      </c>
      <c r="D6" s="10" t="s">
        <v>35</v>
      </c>
      <c r="E6" s="10" t="s">
        <v>36</v>
      </c>
      <c r="F6" s="10">
        <v>1</v>
      </c>
      <c r="G6" s="10">
        <v>30</v>
      </c>
      <c r="H6" s="10">
        <v>28.59</v>
      </c>
      <c r="I6" s="22">
        <v>12.14542826</v>
      </c>
      <c r="J6" s="22">
        <v>31.77</v>
      </c>
      <c r="K6" s="23">
        <f t="shared" si="0"/>
        <v>0.617707640541391</v>
      </c>
      <c r="L6" s="24" t="s">
        <v>42</v>
      </c>
      <c r="M6" s="25">
        <f t="shared" si="1"/>
        <v>17.85457174</v>
      </c>
      <c r="N6" s="26">
        <f t="shared" si="2"/>
        <v>0.595152391333333</v>
      </c>
    </row>
    <row r="7" ht="25" spans="1:14">
      <c r="A7" s="11" t="s">
        <v>37</v>
      </c>
      <c r="B7" s="8" t="s">
        <v>38</v>
      </c>
      <c r="C7" s="9" t="s">
        <v>39</v>
      </c>
      <c r="D7" s="12" t="s">
        <v>40</v>
      </c>
      <c r="E7" s="12" t="s">
        <v>41</v>
      </c>
      <c r="F7" s="12">
        <v>1</v>
      </c>
      <c r="G7" s="12">
        <v>85</v>
      </c>
      <c r="H7" s="12">
        <v>79.52</v>
      </c>
      <c r="I7" s="28">
        <v>60</v>
      </c>
      <c r="J7" s="28">
        <v>88.36</v>
      </c>
      <c r="K7" s="29">
        <f t="shared" si="0"/>
        <v>0.320959710276143</v>
      </c>
      <c r="L7" s="30" t="s">
        <v>42</v>
      </c>
      <c r="M7" s="25">
        <f t="shared" si="1"/>
        <v>25</v>
      </c>
      <c r="N7" s="26">
        <f t="shared" si="2"/>
        <v>0.294117647058824</v>
      </c>
    </row>
    <row r="8" spans="1:14">
      <c r="A8" s="7" t="s">
        <v>43</v>
      </c>
      <c r="B8" s="8" t="s">
        <v>44</v>
      </c>
      <c r="C8" s="9" t="s">
        <v>45</v>
      </c>
      <c r="D8" s="10" t="s">
        <v>46</v>
      </c>
      <c r="E8" s="10" t="s">
        <v>47</v>
      </c>
      <c r="F8" s="10">
        <v>1</v>
      </c>
      <c r="G8" s="10">
        <v>2.6</v>
      </c>
      <c r="H8" s="10">
        <v>2.43</v>
      </c>
      <c r="I8" s="22">
        <v>1.5604</v>
      </c>
      <c r="J8" s="22">
        <v>2.7</v>
      </c>
      <c r="K8" s="23">
        <f t="shared" si="0"/>
        <v>0.422074074074074</v>
      </c>
      <c r="L8" s="24" t="s">
        <v>42</v>
      </c>
      <c r="M8" s="25">
        <f t="shared" si="1"/>
        <v>1.0396</v>
      </c>
      <c r="N8" s="26">
        <f t="shared" si="2"/>
        <v>0.399846153846154</v>
      </c>
    </row>
    <row r="9" spans="1:14">
      <c r="A9" s="7" t="s">
        <v>48</v>
      </c>
      <c r="B9" s="8" t="s">
        <v>49</v>
      </c>
      <c r="C9" s="13" t="s">
        <v>50</v>
      </c>
      <c r="D9" s="10" t="s">
        <v>51</v>
      </c>
      <c r="E9" s="10" t="s">
        <v>52</v>
      </c>
      <c r="F9" s="10">
        <v>1</v>
      </c>
      <c r="G9" s="10">
        <v>3.3</v>
      </c>
      <c r="H9" s="10">
        <v>3</v>
      </c>
      <c r="I9" s="22">
        <v>2.00442534</v>
      </c>
      <c r="J9" s="22">
        <v>3.33</v>
      </c>
      <c r="K9" s="23">
        <f t="shared" si="0"/>
        <v>0.398070468468468</v>
      </c>
      <c r="L9" s="24" t="s">
        <v>42</v>
      </c>
      <c r="M9" s="25">
        <f t="shared" si="1"/>
        <v>1.29557466</v>
      </c>
      <c r="N9" s="26">
        <f t="shared" si="2"/>
        <v>0.392598381818182</v>
      </c>
    </row>
    <row r="10" spans="1:14">
      <c r="A10" s="3" t="s">
        <v>53</v>
      </c>
      <c r="B10" s="4" t="s">
        <v>54</v>
      </c>
      <c r="C10" s="5" t="s">
        <v>55</v>
      </c>
      <c r="D10" s="6" t="s">
        <v>56</v>
      </c>
      <c r="E10" s="6" t="s">
        <v>57</v>
      </c>
      <c r="F10" s="6">
        <v>1</v>
      </c>
      <c r="G10" s="6">
        <v>29</v>
      </c>
      <c r="H10" s="6">
        <v>26.73</v>
      </c>
      <c r="I10" s="19">
        <v>16.5</v>
      </c>
      <c r="J10" s="19">
        <v>29.7</v>
      </c>
      <c r="K10" s="27">
        <f t="shared" si="0"/>
        <v>0.444444444444444</v>
      </c>
      <c r="L10" s="20" t="s">
        <v>42</v>
      </c>
      <c r="M10" s="25">
        <f t="shared" si="1"/>
        <v>12.5</v>
      </c>
      <c r="N10" s="26">
        <f t="shared" si="2"/>
        <v>0.431034482758621</v>
      </c>
    </row>
    <row r="11" spans="1:14">
      <c r="A11" s="7" t="s">
        <v>58</v>
      </c>
      <c r="B11" s="8" t="s">
        <v>59</v>
      </c>
      <c r="C11" s="13" t="s">
        <v>60</v>
      </c>
      <c r="D11" s="10" t="s">
        <v>61</v>
      </c>
      <c r="E11" s="10" t="s">
        <v>62</v>
      </c>
      <c r="F11" s="10">
        <v>1</v>
      </c>
      <c r="G11" s="10">
        <v>1.72</v>
      </c>
      <c r="H11" s="10">
        <v>1.72</v>
      </c>
      <c r="I11" s="22">
        <v>0.75000021</v>
      </c>
      <c r="J11" s="22">
        <v>1.97</v>
      </c>
      <c r="K11" s="23">
        <f t="shared" si="0"/>
        <v>0.619289233502538</v>
      </c>
      <c r="L11" s="24" t="s">
        <v>42</v>
      </c>
      <c r="M11" s="25">
        <f t="shared" si="1"/>
        <v>0.96999979</v>
      </c>
      <c r="N11" s="26">
        <f t="shared" si="2"/>
        <v>0.56395336627907</v>
      </c>
    </row>
    <row r="12" ht="25" spans="1:14">
      <c r="A12" s="3" t="s">
        <v>63</v>
      </c>
      <c r="B12" s="4" t="s">
        <v>64</v>
      </c>
      <c r="C12" s="5" t="s">
        <v>65</v>
      </c>
      <c r="D12" s="6" t="s">
        <v>66</v>
      </c>
      <c r="E12" s="6" t="s">
        <v>67</v>
      </c>
      <c r="F12" s="6">
        <v>1</v>
      </c>
      <c r="G12" s="6">
        <v>1.2</v>
      </c>
      <c r="H12" s="6">
        <v>1.17</v>
      </c>
      <c r="I12" s="19">
        <v>0.7393</v>
      </c>
      <c r="J12" s="19">
        <v>1.3</v>
      </c>
      <c r="K12" s="27">
        <f t="shared" si="0"/>
        <v>0.431307692307692</v>
      </c>
      <c r="L12" s="20" t="s">
        <v>42</v>
      </c>
      <c r="M12" s="25">
        <f t="shared" si="1"/>
        <v>0.4607</v>
      </c>
      <c r="N12" s="26">
        <f t="shared" si="2"/>
        <v>0.383916666666667</v>
      </c>
    </row>
    <row r="13" spans="1:14">
      <c r="A13" s="7" t="s">
        <v>68</v>
      </c>
      <c r="B13" s="8" t="s">
        <v>69</v>
      </c>
      <c r="C13" s="13" t="s">
        <v>70</v>
      </c>
      <c r="D13" s="10" t="s">
        <v>71</v>
      </c>
      <c r="E13" s="10" t="s">
        <v>72</v>
      </c>
      <c r="F13" s="10">
        <v>1</v>
      </c>
      <c r="G13" s="10">
        <v>3.3</v>
      </c>
      <c r="H13" s="10">
        <v>3</v>
      </c>
      <c r="I13" s="22">
        <v>2.09070855</v>
      </c>
      <c r="J13" s="22">
        <v>3.42</v>
      </c>
      <c r="K13" s="23">
        <f t="shared" si="0"/>
        <v>0.388681710526316</v>
      </c>
      <c r="L13" s="24" t="s">
        <v>42</v>
      </c>
      <c r="M13" s="25">
        <f t="shared" si="1"/>
        <v>1.20929145</v>
      </c>
      <c r="N13" s="26">
        <f t="shared" si="2"/>
        <v>0.366451954545455</v>
      </c>
    </row>
    <row r="14" ht="25" spans="1:14">
      <c r="A14" s="7" t="s">
        <v>73</v>
      </c>
      <c r="B14" s="8" t="s">
        <v>74</v>
      </c>
      <c r="C14" s="9" t="s">
        <v>75</v>
      </c>
      <c r="D14" s="10" t="s">
        <v>76</v>
      </c>
      <c r="E14" s="10" t="s">
        <v>77</v>
      </c>
      <c r="F14" s="10">
        <v>1</v>
      </c>
      <c r="G14" s="10">
        <v>900</v>
      </c>
      <c r="H14" s="10">
        <v>826</v>
      </c>
      <c r="I14" s="22">
        <v>544.26</v>
      </c>
      <c r="J14" s="22">
        <v>918</v>
      </c>
      <c r="K14" s="23">
        <f t="shared" si="0"/>
        <v>0.407124183006536</v>
      </c>
      <c r="L14" s="24" t="s">
        <v>42</v>
      </c>
      <c r="M14" s="25">
        <f t="shared" si="1"/>
        <v>355.74</v>
      </c>
      <c r="N14" s="26">
        <f t="shared" si="2"/>
        <v>0.395266666666667</v>
      </c>
    </row>
    <row r="15" spans="1:14">
      <c r="A15" s="7" t="s">
        <v>78</v>
      </c>
      <c r="B15" s="8" t="s">
        <v>79</v>
      </c>
      <c r="C15" s="9" t="s">
        <v>80</v>
      </c>
      <c r="D15" s="10" t="s">
        <v>81</v>
      </c>
      <c r="E15" s="6" t="s">
        <v>82</v>
      </c>
      <c r="F15" s="10">
        <v>1</v>
      </c>
      <c r="G15" s="10">
        <v>389</v>
      </c>
      <c r="H15" s="10">
        <v>350</v>
      </c>
      <c r="I15" s="22">
        <f>15.3086860381+47.11+36.78+33.19+85.26+6.25+27.93+51.34</f>
        <v>303.1686860381</v>
      </c>
      <c r="J15" s="22">
        <v>389.48</v>
      </c>
      <c r="K15" s="23">
        <f t="shared" si="0"/>
        <v>0.2216065368232</v>
      </c>
      <c r="L15" s="24" t="s">
        <v>42</v>
      </c>
      <c r="M15" s="25">
        <f t="shared" si="1"/>
        <v>85.8313139619</v>
      </c>
      <c r="N15" s="26">
        <f t="shared" si="2"/>
        <v>0.220646051315938</v>
      </c>
    </row>
    <row r="16" spans="1:14">
      <c r="A16" s="7" t="s">
        <v>83</v>
      </c>
      <c r="B16" s="8" t="s">
        <v>84</v>
      </c>
      <c r="C16" s="9" t="s">
        <v>85</v>
      </c>
      <c r="D16" s="10" t="s">
        <v>86</v>
      </c>
      <c r="E16" s="10" t="s">
        <v>87</v>
      </c>
      <c r="F16" s="10">
        <v>1</v>
      </c>
      <c r="G16" s="10">
        <v>95</v>
      </c>
      <c r="H16" s="10">
        <v>87.48</v>
      </c>
      <c r="I16" s="22">
        <v>59.58</v>
      </c>
      <c r="J16" s="22">
        <v>97.2</v>
      </c>
      <c r="K16" s="23">
        <f t="shared" si="0"/>
        <v>0.387037037037037</v>
      </c>
      <c r="L16" s="24" t="s">
        <v>42</v>
      </c>
      <c r="M16" s="25">
        <f t="shared" si="1"/>
        <v>35.42</v>
      </c>
      <c r="N16" s="26">
        <f t="shared" si="2"/>
        <v>0.372842105263158</v>
      </c>
    </row>
    <row r="17" spans="1:14">
      <c r="A17" s="7" t="s">
        <v>88</v>
      </c>
      <c r="B17" s="8" t="s">
        <v>89</v>
      </c>
      <c r="C17" s="9" t="s">
        <v>90</v>
      </c>
      <c r="D17" s="10" t="s">
        <v>91</v>
      </c>
      <c r="E17" s="10" t="s">
        <v>92</v>
      </c>
      <c r="F17" s="10">
        <v>1</v>
      </c>
      <c r="G17" s="10">
        <v>22</v>
      </c>
      <c r="H17" s="10">
        <v>21.38</v>
      </c>
      <c r="I17" s="22">
        <v>14.05</v>
      </c>
      <c r="J17" s="22">
        <v>23.76</v>
      </c>
      <c r="K17" s="23">
        <f t="shared" si="0"/>
        <v>0.408670033670034</v>
      </c>
      <c r="L17" s="24" t="s">
        <v>42</v>
      </c>
      <c r="M17" s="25">
        <f t="shared" si="1"/>
        <v>7.95</v>
      </c>
      <c r="N17" s="26">
        <f t="shared" si="2"/>
        <v>0.361363636363636</v>
      </c>
    </row>
    <row r="18" spans="1:14">
      <c r="A18" s="3" t="s">
        <v>93</v>
      </c>
      <c r="B18" s="4" t="s">
        <v>94</v>
      </c>
      <c r="C18" s="5" t="s">
        <v>95</v>
      </c>
      <c r="D18" s="14" t="s">
        <v>96</v>
      </c>
      <c r="E18" s="6" t="s">
        <v>97</v>
      </c>
      <c r="F18" s="6">
        <v>1</v>
      </c>
      <c r="G18" s="6">
        <v>24</v>
      </c>
      <c r="H18" s="6">
        <v>21.87</v>
      </c>
      <c r="I18" s="19">
        <v>14.6</v>
      </c>
      <c r="J18" s="19">
        <v>24.3</v>
      </c>
      <c r="K18" s="27">
        <f t="shared" si="0"/>
        <v>0.39917695473251</v>
      </c>
      <c r="L18" s="20" t="s">
        <v>42</v>
      </c>
      <c r="M18" s="25">
        <f t="shared" si="1"/>
        <v>9.4</v>
      </c>
      <c r="N18" s="26">
        <f t="shared" si="2"/>
        <v>0.391666666666667</v>
      </c>
    </row>
    <row r="19" ht="25.5" spans="1:14">
      <c r="A19" s="7" t="s">
        <v>98</v>
      </c>
      <c r="B19" s="15" t="s">
        <v>99</v>
      </c>
      <c r="C19" s="16" t="s">
        <v>100</v>
      </c>
      <c r="D19" s="15" t="s">
        <v>144</v>
      </c>
      <c r="E19" s="10" t="s">
        <v>102</v>
      </c>
      <c r="F19" s="10">
        <v>1</v>
      </c>
      <c r="G19" s="10">
        <v>110</v>
      </c>
      <c r="H19" s="10">
        <v>102</v>
      </c>
      <c r="I19" s="22">
        <v>68.54</v>
      </c>
      <c r="J19" s="22">
        <v>113.4</v>
      </c>
      <c r="K19" s="23">
        <f t="shared" si="0"/>
        <v>0.395590828924162</v>
      </c>
      <c r="L19" s="24" t="s">
        <v>42</v>
      </c>
      <c r="M19" s="25">
        <f t="shared" si="1"/>
        <v>41.46</v>
      </c>
      <c r="N19" s="26">
        <f t="shared" si="2"/>
        <v>0.376909090909091</v>
      </c>
    </row>
    <row r="20" ht="25" spans="1:14">
      <c r="A20" s="7" t="s">
        <v>103</v>
      </c>
      <c r="B20" s="8" t="s">
        <v>104</v>
      </c>
      <c r="C20" s="9" t="s">
        <v>105</v>
      </c>
      <c r="D20" s="15" t="s">
        <v>106</v>
      </c>
      <c r="E20" s="10" t="s">
        <v>107</v>
      </c>
      <c r="F20" s="10">
        <v>1</v>
      </c>
      <c r="G20" s="10">
        <v>23</v>
      </c>
      <c r="H20" s="10">
        <v>20.9</v>
      </c>
      <c r="I20" s="22">
        <v>13.68</v>
      </c>
      <c r="J20" s="22">
        <v>23.22</v>
      </c>
      <c r="K20" s="23">
        <f t="shared" si="0"/>
        <v>0.410852713178295</v>
      </c>
      <c r="L20" s="24" t="s">
        <v>42</v>
      </c>
      <c r="M20" s="25">
        <f t="shared" si="1"/>
        <v>9.32</v>
      </c>
      <c r="N20" s="26">
        <f t="shared" si="2"/>
        <v>0.405217391304348</v>
      </c>
    </row>
    <row r="21" spans="1:14">
      <c r="A21" s="3" t="s">
        <v>108</v>
      </c>
      <c r="B21" s="4" t="s">
        <v>109</v>
      </c>
      <c r="C21" s="5" t="s">
        <v>110</v>
      </c>
      <c r="D21" s="14" t="s">
        <v>111</v>
      </c>
      <c r="E21" s="6" t="s">
        <v>112</v>
      </c>
      <c r="F21" s="6">
        <v>1</v>
      </c>
      <c r="G21" s="6">
        <v>1.7</v>
      </c>
      <c r="H21" s="6">
        <v>1.61</v>
      </c>
      <c r="I21" s="19">
        <v>1.0536</v>
      </c>
      <c r="J21" s="19">
        <v>1.79</v>
      </c>
      <c r="K21" s="27">
        <f t="shared" si="0"/>
        <v>0.411396648044693</v>
      </c>
      <c r="L21" s="20" t="s">
        <v>42</v>
      </c>
      <c r="M21" s="25">
        <f t="shared" si="1"/>
        <v>0.6464</v>
      </c>
      <c r="N21" s="26">
        <f t="shared" si="2"/>
        <v>0.380235294117647</v>
      </c>
    </row>
    <row r="22" spans="1:14">
      <c r="A22" s="7" t="s">
        <v>113</v>
      </c>
      <c r="B22" s="8" t="s">
        <v>114</v>
      </c>
      <c r="C22" s="9" t="s">
        <v>115</v>
      </c>
      <c r="D22" s="15" t="s">
        <v>116</v>
      </c>
      <c r="E22" s="10" t="s">
        <v>117</v>
      </c>
      <c r="F22" s="10">
        <v>1</v>
      </c>
      <c r="G22" s="10">
        <v>90</v>
      </c>
      <c r="H22" s="10">
        <v>83</v>
      </c>
      <c r="I22" s="22">
        <v>59.77</v>
      </c>
      <c r="J22" s="22">
        <v>92.22</v>
      </c>
      <c r="K22" s="23">
        <f t="shared" si="0"/>
        <v>0.351875948818044</v>
      </c>
      <c r="L22" s="24" t="s">
        <v>42</v>
      </c>
      <c r="M22" s="25">
        <f t="shared" si="1"/>
        <v>30.23</v>
      </c>
      <c r="N22" s="26">
        <f t="shared" si="2"/>
        <v>0.335888888888889</v>
      </c>
    </row>
    <row r="23" spans="1:14">
      <c r="A23" s="7" t="s">
        <v>118</v>
      </c>
      <c r="B23" s="8" t="s">
        <v>119</v>
      </c>
      <c r="C23" s="9" t="s">
        <v>120</v>
      </c>
      <c r="D23" s="15" t="s">
        <v>121</v>
      </c>
      <c r="E23" s="10" t="s">
        <v>122</v>
      </c>
      <c r="F23" s="10">
        <v>1</v>
      </c>
      <c r="G23" s="10">
        <v>68</v>
      </c>
      <c r="H23" s="10">
        <v>62</v>
      </c>
      <c r="I23" s="22">
        <v>41.48</v>
      </c>
      <c r="J23" s="22">
        <v>68.92</v>
      </c>
      <c r="K23" s="23">
        <f t="shared" si="0"/>
        <v>0.398142774230993</v>
      </c>
      <c r="L23" s="24" t="s">
        <v>42</v>
      </c>
      <c r="M23" s="25">
        <f t="shared" si="1"/>
        <v>26.52</v>
      </c>
      <c r="N23" s="26">
        <f t="shared" si="2"/>
        <v>0.39</v>
      </c>
    </row>
    <row r="24" ht="25" spans="1:14">
      <c r="A24" s="7" t="s">
        <v>123</v>
      </c>
      <c r="B24" s="8" t="s">
        <v>124</v>
      </c>
      <c r="C24" s="9" t="s">
        <v>125</v>
      </c>
      <c r="D24" s="15" t="s">
        <v>126</v>
      </c>
      <c r="E24" s="10" t="s">
        <v>127</v>
      </c>
      <c r="F24" s="10">
        <v>1</v>
      </c>
      <c r="G24" s="10">
        <v>73</v>
      </c>
      <c r="H24" s="10">
        <v>66.72</v>
      </c>
      <c r="I24" s="22">
        <v>39.55</v>
      </c>
      <c r="J24" s="22">
        <v>74.13</v>
      </c>
      <c r="K24" s="23">
        <f t="shared" si="0"/>
        <v>0.466477809254013</v>
      </c>
      <c r="L24" s="24" t="s">
        <v>42</v>
      </c>
      <c r="M24" s="25">
        <f t="shared" si="1"/>
        <v>33.45</v>
      </c>
      <c r="N24" s="26">
        <f t="shared" si="2"/>
        <v>0.458219178082192</v>
      </c>
    </row>
    <row r="25" spans="1:14">
      <c r="A25" s="3" t="s">
        <v>128</v>
      </c>
      <c r="B25" s="4" t="s">
        <v>129</v>
      </c>
      <c r="C25" s="5" t="s">
        <v>130</v>
      </c>
      <c r="D25" s="14" t="s">
        <v>131</v>
      </c>
      <c r="E25" s="6" t="s">
        <v>132</v>
      </c>
      <c r="F25" s="6">
        <v>1</v>
      </c>
      <c r="G25" s="6">
        <v>175</v>
      </c>
      <c r="H25" s="6">
        <v>160</v>
      </c>
      <c r="I25" s="19">
        <v>106.8</v>
      </c>
      <c r="J25" s="19">
        <f>I25/0.6</f>
        <v>178</v>
      </c>
      <c r="K25" s="27">
        <f t="shared" si="0"/>
        <v>0.4</v>
      </c>
      <c r="L25" s="20" t="s">
        <v>42</v>
      </c>
      <c r="M25" s="25">
        <f t="shared" si="1"/>
        <v>68.2</v>
      </c>
      <c r="N25" s="26">
        <f t="shared" si="2"/>
        <v>0.389714285714286</v>
      </c>
    </row>
    <row r="26" spans="1:12">
      <c r="A26" s="17"/>
      <c r="B26" s="17"/>
      <c r="C26" s="17"/>
      <c r="D26" s="17"/>
      <c r="E26" s="17"/>
      <c r="F26" s="17"/>
      <c r="G26" s="17">
        <f>SUM(G3:G25)</f>
        <v>2523.82</v>
      </c>
      <c r="H26" s="17">
        <f>SUM(H3:H25)</f>
        <v>2313.72</v>
      </c>
      <c r="I26" s="17">
        <f>SUM(I3:I25)</f>
        <v>1617.2475210706</v>
      </c>
      <c r="J26" s="17">
        <f>SUM(J3:J25)</f>
        <v>2572.22</v>
      </c>
      <c r="K26" s="17">
        <f>L26/G26</f>
        <v>0.359206472303651</v>
      </c>
      <c r="L26" s="17">
        <f>G26-I26</f>
        <v>906.5724789294</v>
      </c>
    </row>
    <row r="27" spans="1:1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1:12">
      <c r="A28" s="17"/>
      <c r="B28" s="17"/>
      <c r="C28" s="17"/>
      <c r="D28" s="17"/>
      <c r="E28" s="17"/>
      <c r="F28" s="17"/>
      <c r="G28" s="17"/>
      <c r="H28" s="17"/>
      <c r="I28" s="17"/>
      <c r="J28" s="17">
        <f>J26-I26</f>
        <v>954.9724789294</v>
      </c>
      <c r="K28" s="17"/>
      <c r="L28" s="17"/>
    </row>
    <row r="29" spans="1:12">
      <c r="A29" s="17"/>
      <c r="B29" s="17"/>
      <c r="C29" s="17"/>
      <c r="D29" s="17"/>
      <c r="E29" s="17"/>
      <c r="F29" s="17"/>
      <c r="G29" s="17"/>
      <c r="H29" s="17"/>
      <c r="I29" s="17"/>
      <c r="J29" s="31">
        <f>J28/J26</f>
        <v>0.37126391946622</v>
      </c>
      <c r="K29" s="17"/>
      <c r="L29" s="1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价格分析表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金淑静</dc:creator>
  <cp:lastModifiedBy>赵伟</cp:lastModifiedBy>
  <dcterms:created xsi:type="dcterms:W3CDTF">2024-08-05T05:23:00Z</dcterms:created>
  <dcterms:modified xsi:type="dcterms:W3CDTF">2024-09-17T14:14:05Z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578CEBF93E5343EC9ABBE72667E68F66_12</vt:lpwstr>
  </property>
  <property fmtid="{D5CDD505-2E9C-101B-9397-08002B2CF9AE}" pid="3" name="KSOProductBuildVer">
    <vt:lpwstr>2052-12.1.0.17147</vt:lpwstr>
  </property>
</Properties>
</file>