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老傅\修模\2024-09-24\"/>
    </mc:Choice>
  </mc:AlternateContent>
  <bookViews>
    <workbookView xWindow="0" yWindow="0" windowWidth="23040" windowHeight="9900" tabRatio="822"/>
  </bookViews>
  <sheets>
    <sheet name="1" sheetId="12" r:id="rId1"/>
  </sheets>
  <definedNames>
    <definedName name="_xlnm.Print_Area" localSheetId="0">'1'!$B$2:$R$44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2" l="1"/>
  <c r="R24" i="12"/>
  <c r="R25" i="12"/>
  <c r="R26" i="12"/>
  <c r="R27" i="12"/>
  <c r="R28" i="12"/>
  <c r="R29" i="12"/>
  <c r="R22" i="12"/>
  <c r="L34" i="12"/>
  <c r="R33" i="12"/>
  <c r="L33" i="12"/>
  <c r="R32" i="12"/>
  <c r="L32" i="12"/>
  <c r="R31" i="12"/>
  <c r="L31" i="12"/>
  <c r="L30" i="12"/>
  <c r="L29" i="12"/>
  <c r="L28" i="12"/>
  <c r="L27" i="12"/>
  <c r="L26" i="12"/>
  <c r="L25" i="12"/>
  <c r="L24" i="12"/>
  <c r="L23" i="12"/>
  <c r="L22" i="12"/>
  <c r="R21" i="12"/>
  <c r="L21" i="12"/>
  <c r="R20" i="12"/>
  <c r="L20" i="12"/>
  <c r="R18" i="12"/>
  <c r="K37" i="12" s="1"/>
  <c r="Q16" i="12"/>
  <c r="Q15" i="12"/>
  <c r="R13" i="12"/>
  <c r="Q13" i="12"/>
  <c r="M13" i="12"/>
  <c r="R12" i="12"/>
  <c r="M12" i="12"/>
  <c r="R11" i="12"/>
  <c r="Q11" i="12"/>
  <c r="M11" i="12"/>
  <c r="R10" i="12"/>
  <c r="Q10" i="12"/>
  <c r="M10" i="12"/>
  <c r="R9" i="12"/>
  <c r="Q9" i="12"/>
  <c r="N9" i="12"/>
  <c r="M9" i="12"/>
  <c r="L35" i="12" l="1"/>
  <c r="R35" i="12"/>
  <c r="K38" i="12" l="1"/>
  <c r="K39" i="12" s="1"/>
  <c r="K40" i="12" l="1"/>
  <c r="K41" i="12" s="1"/>
  <c r="L42" i="12" s="1"/>
</calcChain>
</file>

<file path=xl/sharedStrings.xml><?xml version="1.0" encoding="utf-8"?>
<sst xmlns="http://schemas.openxmlformats.org/spreadsheetml/2006/main" count="110" uniqueCount="95">
  <si>
    <t>天津瑞胜特模具科技有限公司</t>
  </si>
  <si>
    <t>（回信用）</t>
  </si>
  <si>
    <t>贵处决裁</t>
  </si>
  <si>
    <t>决
裁</t>
  </si>
  <si>
    <t>检讨</t>
  </si>
  <si>
    <t>承认</t>
  </si>
  <si>
    <t>模具制作 （修理，设变）</t>
  </si>
  <si>
    <t>决裁</t>
  </si>
  <si>
    <t>车 种</t>
  </si>
  <si>
    <t>品 名</t>
  </si>
  <si>
    <t>品号</t>
  </si>
  <si>
    <t>材质</t>
  </si>
  <si>
    <t>收缩率</t>
  </si>
  <si>
    <t>CARITY</t>
  </si>
  <si>
    <t>产品尺寸</t>
  </si>
  <si>
    <t>TON</t>
  </si>
  <si>
    <t>外观式样</t>
  </si>
  <si>
    <t>客户</t>
  </si>
  <si>
    <t>北京光华荣昌</t>
  </si>
  <si>
    <t>G3</t>
  </si>
  <si>
    <t>*</t>
  </si>
  <si>
    <t>数量EA</t>
  </si>
  <si>
    <t>单价(¥)</t>
  </si>
  <si>
    <t>金额(¥)</t>
  </si>
  <si>
    <t>部品名</t>
  </si>
  <si>
    <t>L</t>
  </si>
  <si>
    <t>W</t>
  </si>
  <si>
    <t>H</t>
  </si>
  <si>
    <t>重量/KG</t>
  </si>
  <si>
    <t>¥/KG</t>
  </si>
  <si>
    <t>作业
内容</t>
  </si>
  <si>
    <t>模具类型</t>
  </si>
  <si>
    <t>制作日程</t>
  </si>
  <si>
    <t>模架</t>
  </si>
  <si>
    <t>S50C</t>
  </si>
  <si>
    <t>注塑模具</t>
  </si>
  <si>
    <t>上面板</t>
  </si>
  <si>
    <t>流道板</t>
  </si>
  <si>
    <t>流道套</t>
  </si>
  <si>
    <t>斜顶</t>
  </si>
  <si>
    <t>NAK80</t>
  </si>
  <si>
    <t>标准件(STD)</t>
  </si>
  <si>
    <t>紫铜(CU)</t>
  </si>
  <si>
    <r>
      <rPr>
        <sz val="11"/>
        <color theme="1"/>
        <rFont val="宋体"/>
        <charset val="134"/>
        <scheme val="minor"/>
      </rPr>
      <t>其</t>
    </r>
    <r>
      <rPr>
        <sz val="11"/>
        <color theme="1"/>
        <rFont val="宋体"/>
        <charset val="134"/>
        <scheme val="minor"/>
      </rPr>
      <t>它</t>
    </r>
  </si>
  <si>
    <t>（热流道HOT）</t>
  </si>
  <si>
    <t>合计：</t>
  </si>
  <si>
    <t>机种</t>
  </si>
  <si>
    <t>凭率</t>
  </si>
  <si>
    <t>工数</t>
  </si>
  <si>
    <t>金额(RMB)</t>
  </si>
  <si>
    <r>
      <rPr>
        <sz val="12"/>
        <rFont val="宋体"/>
        <charset val="134"/>
      </rPr>
      <t>设计 (</t>
    </r>
    <r>
      <rPr>
        <sz val="12"/>
        <rFont val="BatangChe"/>
        <family val="3"/>
      </rPr>
      <t>설계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</si>
  <si>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深孔钻 （</t>
    </r>
    <r>
      <rPr>
        <sz val="12"/>
        <rFont val="BatangChe"/>
        <family val="3"/>
      </rPr>
      <t>건드릴</t>
    </r>
    <r>
      <rPr>
        <sz val="12"/>
        <rFont val="宋体"/>
        <charset val="134"/>
      </rPr>
      <t>)</t>
    </r>
  </si>
  <si>
    <r>
      <rPr>
        <sz val="11"/>
        <rFont val="宋体"/>
        <charset val="134"/>
      </rPr>
      <t>编程 (CAM/</t>
    </r>
    <r>
      <rPr>
        <sz val="11"/>
        <rFont val="BatangChe"/>
        <family val="3"/>
      </rPr>
      <t>프로그램</t>
    </r>
    <r>
      <rPr>
        <sz val="11"/>
        <rFont val="宋体"/>
        <charset val="134"/>
      </rPr>
      <t>)</t>
    </r>
  </si>
  <si>
    <r>
      <rPr>
        <sz val="12"/>
        <rFont val="宋体"/>
        <charset val="134"/>
      </rPr>
      <t xml:space="preserve">拆装 </t>
    </r>
    <r>
      <rPr>
        <sz val="12"/>
        <rFont val="宋体"/>
        <charset val="134"/>
      </rPr>
      <t>(</t>
    </r>
    <r>
      <rPr>
        <sz val="12"/>
        <rFont val="BatangChe"/>
        <family val="3"/>
      </rPr>
      <t>조립</t>
    </r>
    <r>
      <rPr>
        <sz val="12"/>
        <rFont val="宋体"/>
        <charset val="134"/>
      </rPr>
      <t>,</t>
    </r>
    <r>
      <rPr>
        <sz val="12"/>
        <rFont val="BatangChe"/>
        <family val="3"/>
      </rPr>
      <t>분해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</si>
  <si>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车床 (</t>
    </r>
    <r>
      <rPr>
        <sz val="12"/>
        <rFont val="BatangChe"/>
        <family val="3"/>
      </rPr>
      <t>선반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</si>
  <si>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抛光 (</t>
    </r>
    <r>
      <rPr>
        <sz val="12"/>
        <rFont val="BatangChe"/>
        <family val="3"/>
      </rPr>
      <t>사상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</si>
  <si>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CNC车床 (</t>
    </r>
    <r>
      <rPr>
        <sz val="12"/>
        <rFont val="BatangChe"/>
        <family val="3"/>
      </rPr>
      <t>선반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</si>
  <si>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抛光镜面 (</t>
    </r>
    <r>
      <rPr>
        <sz val="12"/>
        <rFont val="BatangChe"/>
        <family val="3"/>
      </rPr>
      <t>경면사상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</si>
  <si>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一般铣床(</t>
    </r>
    <r>
      <rPr>
        <sz val="12"/>
        <rFont val="BatangChe"/>
        <family val="3"/>
      </rPr>
      <t>범용밀링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</si>
  <si>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焊接AL(</t>
    </r>
    <r>
      <rPr>
        <sz val="12"/>
        <rFont val="BatangChe"/>
        <family val="3"/>
      </rPr>
      <t>용접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</si>
  <si>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卧铣床 (5</t>
    </r>
    <r>
      <rPr>
        <sz val="12"/>
        <rFont val="BatangChe"/>
        <family val="3"/>
      </rPr>
      <t>호밀링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</si>
  <si>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激光焊 (</t>
    </r>
    <r>
      <rPr>
        <sz val="12"/>
        <rFont val="BatangChe"/>
        <family val="3"/>
      </rPr>
      <t>레이저용접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</si>
  <si>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放电(小) (</t>
    </r>
    <r>
      <rPr>
        <sz val="12"/>
        <rFont val="BatangChe"/>
        <family val="3"/>
      </rPr>
      <t>방전</t>
    </r>
    <r>
      <rPr>
        <sz val="12"/>
        <rFont val="宋体"/>
        <charset val="134"/>
      </rPr>
      <t>)</t>
    </r>
  </si>
  <si>
    <t>表面处理</t>
  </si>
  <si>
    <r>
      <rPr>
        <sz val="12"/>
        <rFont val="宋体"/>
        <charset val="134"/>
      </rPr>
      <t>放电(大) (</t>
    </r>
    <r>
      <rPr>
        <sz val="12"/>
        <rFont val="BatangChe"/>
        <family val="3"/>
      </rPr>
      <t>방전</t>
    </r>
    <r>
      <rPr>
        <sz val="12"/>
        <rFont val="宋体"/>
        <charset val="134"/>
      </rPr>
      <t>)</t>
    </r>
  </si>
  <si>
    <t>线切割W/C（快丝）</t>
  </si>
  <si>
    <r>
      <rPr>
        <sz val="12"/>
        <rFont val="宋体"/>
        <charset val="134"/>
      </rPr>
      <t>研磨 (</t>
    </r>
    <r>
      <rPr>
        <sz val="12"/>
        <rFont val="BatangChe"/>
        <family val="3"/>
      </rPr>
      <t>연마</t>
    </r>
    <r>
      <rPr>
        <sz val="12"/>
        <rFont val="宋体"/>
        <charset val="134"/>
      </rPr>
      <t>)</t>
    </r>
  </si>
  <si>
    <t>线切割W/C（慢丝）</t>
  </si>
  <si>
    <r>
      <rPr>
        <sz val="12"/>
        <rFont val="宋体"/>
        <charset val="134"/>
      </rPr>
      <t>研磨(平面) (</t>
    </r>
    <r>
      <rPr>
        <sz val="12"/>
        <rFont val="BatangChe"/>
        <family val="3"/>
      </rPr>
      <t>연마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</si>
  <si>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T/0 (</t>
    </r>
    <r>
      <rPr>
        <sz val="12"/>
        <rFont val="BatangChe"/>
        <family val="3"/>
      </rPr>
      <t>시험비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</si>
  <si>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摇臂钻床 (</t>
    </r>
    <r>
      <rPr>
        <sz val="12"/>
        <rFont val="BatangChe"/>
        <family val="3"/>
      </rPr>
      <t>레디알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</si>
  <si>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出厂 (</t>
    </r>
    <r>
      <rPr>
        <sz val="12"/>
        <rFont val="BatangChe"/>
        <family val="3"/>
      </rPr>
      <t>출장비</t>
    </r>
    <r>
      <rPr>
        <sz val="12"/>
        <rFont val="宋体"/>
        <charset val="134"/>
      </rPr>
      <t>)</t>
    </r>
  </si>
  <si>
    <r>
      <rPr>
        <sz val="11"/>
        <rFont val="宋体"/>
        <charset val="134"/>
      </rPr>
      <t>电极NC加工(</t>
    </r>
    <r>
      <rPr>
        <sz val="11"/>
        <rFont val="BatangChe"/>
        <family val="3"/>
      </rPr>
      <t>전극가공</t>
    </r>
    <r>
      <rPr>
        <sz val="11"/>
        <rFont val="宋体"/>
        <charset val="134"/>
      </rPr>
      <t>)</t>
    </r>
  </si>
  <si>
    <r>
      <rPr>
        <sz val="10"/>
        <rFont val="宋体"/>
        <charset val="134"/>
      </rPr>
      <t>CNC（高速铣)（</t>
    </r>
    <r>
      <rPr>
        <sz val="10"/>
        <rFont val="BatangChe"/>
        <family val="3"/>
      </rPr>
      <t>고속기）</t>
    </r>
  </si>
  <si>
    <r>
      <rPr>
        <sz val="12"/>
        <rFont val="宋体"/>
        <charset val="134"/>
      </rPr>
      <t>部件组装 （</t>
    </r>
    <r>
      <rPr>
        <sz val="12"/>
        <rFont val="BatangChe"/>
        <family val="3"/>
      </rPr>
      <t>부품조립</t>
    </r>
    <r>
      <rPr>
        <sz val="12"/>
        <rFont val="宋体"/>
        <charset val="134"/>
      </rPr>
      <t>)</t>
    </r>
  </si>
  <si>
    <t>CNC（铣床） （CNC）</t>
  </si>
  <si>
    <r>
      <t>研配 (</t>
    </r>
    <r>
      <rPr>
        <sz val="12"/>
        <rFont val="MS Gothic"/>
        <family val="3"/>
      </rPr>
      <t>전체습합</t>
    </r>
    <r>
      <rPr>
        <sz val="12"/>
        <rFont val="宋体"/>
        <charset val="129"/>
      </rPr>
      <t>)</t>
    </r>
  </si>
  <si>
    <r>
      <rPr>
        <sz val="12"/>
        <rFont val="宋体"/>
        <charset val="134"/>
      </rPr>
      <t>雕刻 (</t>
    </r>
    <r>
      <rPr>
        <sz val="12"/>
        <rFont val="BatangChe"/>
        <family val="3"/>
      </rPr>
      <t>조각</t>
    </r>
    <r>
      <rPr>
        <sz val="12"/>
        <rFont val="宋体"/>
        <charset val="134"/>
      </rPr>
      <t>)[CNC]</t>
    </r>
  </si>
  <si>
    <t>运送费</t>
  </si>
  <si>
    <t>T1~T3</t>
  </si>
  <si>
    <t>项目</t>
  </si>
  <si>
    <t>直接材料费(A)</t>
  </si>
  <si>
    <t>● 备注:以上金额用人民币计算,签合同时协议交货期
   （含13%税）
 ● 皮纹[EMBO] 试用 上模(下模) 材质 变更 - 报价重新检讨必要</t>
  </si>
  <si>
    <t>加工费(B)</t>
  </si>
  <si>
    <t>制造原价(A+B)</t>
  </si>
  <si>
    <t>一般管理费(10%)(C)</t>
  </si>
  <si>
    <r>
      <rPr>
        <sz val="11"/>
        <color theme="1"/>
        <rFont val="宋体"/>
        <charset val="134"/>
        <scheme val="minor"/>
      </rPr>
      <t>允许利益(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%)(A+B+C)</t>
    </r>
  </si>
  <si>
    <t>合计(RMB)：</t>
  </si>
  <si>
    <t>见绩价</t>
  </si>
  <si>
    <t>备注：报价有效期7天（不包含皮纹费用）</t>
  </si>
  <si>
    <t>检讨价</t>
  </si>
  <si>
    <t>决定价</t>
  </si>
  <si>
    <t>驾驶员左侧罩壳</t>
    <phoneticPr fontId="24" type="noConversion"/>
  </si>
  <si>
    <r>
      <rPr>
        <sz val="12"/>
        <rFont val="宋体"/>
        <charset val="134"/>
      </rPr>
      <t>热处理 (</t>
    </r>
    <r>
      <rPr>
        <sz val="12"/>
        <rFont val="BatangChe"/>
        <family val="3"/>
      </rPr>
      <t>열처리</t>
    </r>
    <r>
      <rPr>
        <sz val="12"/>
        <rFont val="宋体"/>
        <charset val="134"/>
      </rPr>
      <t>)</t>
    </r>
    <phoneticPr fontId="24" type="noConversion"/>
  </si>
  <si>
    <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天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</si>
</sst>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&quot;Kg&quot;"/>
    <numFmt numFmtId="177" formatCode="_-* #,##0_-;\-* #,##0_-;_-* &quot;-&quot;_-;_-@_-"/>
    <numFmt numFmtId="178" formatCode="_-* #,##0.00_-;\-* #,##0.00_-;_-* &quot;-&quot;_-;_-@_-"/>
    <numFmt numFmtId="179" formatCode="\¥#,##0.00;[Red]\¥\-#,##0.00"/>
    <numFmt numFmtId="180" formatCode="\¥#,##0;[Red]\¥\-#,##0"/>
  </numFmts>
  <fonts count="26">
    <font>
      <sz val="11"/>
      <color theme="1"/>
      <name val="宋体"/>
      <charset val="129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1"/>
      <name val="宋体"/>
      <charset val="134"/>
    </font>
    <font>
      <sz val="12"/>
      <color theme="3" tint="0.39991454817346722"/>
      <name val="宋体"/>
      <charset val="134"/>
    </font>
    <font>
      <sz val="12"/>
      <name val="宋体"/>
      <charset val="129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0"/>
      <name val="Arial"/>
      <family val="2"/>
    </font>
    <font>
      <sz val="11"/>
      <name val="돋움"/>
      <family val="2"/>
    </font>
    <font>
      <sz val="12"/>
      <name val="BatangChe"/>
      <family val="3"/>
    </font>
    <font>
      <sz val="11"/>
      <name val="BatangChe"/>
      <family val="3"/>
    </font>
    <font>
      <sz val="10"/>
      <name val="BatangChe"/>
      <family val="3"/>
    </font>
    <font>
      <sz val="12"/>
      <name val="MS Gothic"/>
      <family val="3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5">
    <xf numFmtId="0" fontId="0" fillId="0" borderId="0">
      <alignment vertical="center"/>
    </xf>
    <xf numFmtId="0" fontId="18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/>
    <xf numFmtId="177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14" fontId="1" fillId="0" borderId="8" xfId="3" applyNumberFormat="1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 wrapText="1"/>
    </xf>
    <xf numFmtId="0" fontId="0" fillId="0" borderId="14" xfId="3" applyFont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0" fillId="2" borderId="8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0" fillId="2" borderId="21" xfId="3" applyFont="1" applyFill="1" applyBorder="1">
      <alignment vertical="center"/>
    </xf>
    <xf numFmtId="0" fontId="1" fillId="2" borderId="0" xfId="3" applyFill="1">
      <alignment vertical="center"/>
    </xf>
    <xf numFmtId="0" fontId="0" fillId="2" borderId="0" xfId="3" applyFont="1" applyFill="1">
      <alignment vertical="center"/>
    </xf>
    <xf numFmtId="0" fontId="1" fillId="2" borderId="22" xfId="3" applyFill="1" applyBorder="1">
      <alignment vertical="center"/>
    </xf>
    <xf numFmtId="0" fontId="1" fillId="2" borderId="21" xfId="3" applyFill="1" applyBorder="1">
      <alignment vertical="center"/>
    </xf>
    <xf numFmtId="0" fontId="1" fillId="0" borderId="21" xfId="3" applyBorder="1">
      <alignment vertical="center"/>
    </xf>
    <xf numFmtId="0" fontId="1" fillId="0" borderId="23" xfId="3" applyBorder="1" applyAlignment="1">
      <alignment horizontal="left" vertical="center"/>
    </xf>
    <xf numFmtId="0" fontId="1" fillId="0" borderId="22" xfId="3" applyBorder="1">
      <alignment vertical="center"/>
    </xf>
    <xf numFmtId="0" fontId="3" fillId="3" borderId="23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1" fillId="0" borderId="21" xfId="3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22" xfId="3" applyBorder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0" xfId="3" applyFont="1">
      <alignment vertical="center"/>
    </xf>
    <xf numFmtId="0" fontId="8" fillId="0" borderId="22" xfId="3" applyFont="1" applyBorder="1">
      <alignment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1" fillId="0" borderId="23" xfId="3" applyBorder="1">
      <alignment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0" fillId="0" borderId="2" xfId="3" applyFont="1" applyBorder="1">
      <alignment vertical="center"/>
    </xf>
    <xf numFmtId="0" fontId="0" fillId="0" borderId="27" xfId="3" applyFont="1" applyBorder="1">
      <alignment vertical="center"/>
    </xf>
    <xf numFmtId="0" fontId="12" fillId="2" borderId="30" xfId="3" applyFont="1" applyFill="1" applyBorder="1" applyAlignment="1">
      <alignment horizontal="center" vertical="center"/>
    </xf>
    <xf numFmtId="0" fontId="12" fillId="2" borderId="31" xfId="3" applyFont="1" applyFill="1" applyBorder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31" xfId="3" applyFont="1" applyFill="1" applyBorder="1" applyAlignment="1">
      <alignment horizontal="center" vertical="center"/>
    </xf>
    <xf numFmtId="1" fontId="0" fillId="2" borderId="23" xfId="3" applyNumberFormat="1" applyFont="1" applyFill="1" applyBorder="1" applyAlignment="1">
      <alignment horizontal="center" vertical="center"/>
    </xf>
    <xf numFmtId="1" fontId="13" fillId="2" borderId="31" xfId="3" applyNumberFormat="1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center" vertical="center"/>
    </xf>
    <xf numFmtId="0" fontId="7" fillId="2" borderId="31" xfId="4" applyFont="1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1" fillId="0" borderId="24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3" fillId="3" borderId="24" xfId="3" applyFont="1" applyFill="1" applyBorder="1">
      <alignment vertical="center"/>
    </xf>
    <xf numFmtId="0" fontId="3" fillId="0" borderId="23" xfId="3" applyFont="1" applyBorder="1">
      <alignment vertical="center"/>
    </xf>
    <xf numFmtId="0" fontId="3" fillId="0" borderId="24" xfId="3" applyFont="1" applyBorder="1">
      <alignment vertical="center"/>
    </xf>
    <xf numFmtId="0" fontId="3" fillId="0" borderId="11" xfId="3" applyFont="1" applyBorder="1">
      <alignment vertical="center"/>
    </xf>
    <xf numFmtId="0" fontId="14" fillId="0" borderId="8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3" borderId="8" xfId="3" applyFill="1" applyBorder="1" applyAlignment="1">
      <alignment horizontal="center" vertical="center"/>
    </xf>
    <xf numFmtId="0" fontId="1" fillId="0" borderId="24" xfId="3" applyBorder="1">
      <alignment vertical="center"/>
    </xf>
    <xf numFmtId="179" fontId="1" fillId="0" borderId="0" xfId="3" applyNumberFormat="1">
      <alignment vertical="center"/>
    </xf>
    <xf numFmtId="0" fontId="1" fillId="0" borderId="42" xfId="3" applyBorder="1" applyAlignment="1">
      <alignment horizontal="center" vertical="center"/>
    </xf>
    <xf numFmtId="0" fontId="1" fillId="0" borderId="8" xfId="3" applyBorder="1">
      <alignment vertical="center"/>
    </xf>
    <xf numFmtId="0" fontId="1" fillId="0" borderId="42" xfId="3" applyBorder="1">
      <alignment vertical="center"/>
    </xf>
    <xf numFmtId="0" fontId="3" fillId="0" borderId="42" xfId="3" applyFont="1" applyBorder="1" applyAlignment="1">
      <alignment horizontal="center" vertical="center"/>
    </xf>
    <xf numFmtId="0" fontId="0" fillId="0" borderId="0" xfId="3" applyFont="1">
      <alignment vertical="center"/>
    </xf>
    <xf numFmtId="178" fontId="0" fillId="2" borderId="8" xfId="8" applyNumberFormat="1" applyFont="1" applyFill="1" applyBorder="1" applyAlignment="1">
      <alignment horizontal="center" vertical="center"/>
    </xf>
    <xf numFmtId="178" fontId="0" fillId="2" borderId="42" xfId="8" applyNumberFormat="1" applyFont="1" applyFill="1" applyBorder="1" applyAlignment="1">
      <alignment horizontal="center" vertical="center"/>
    </xf>
    <xf numFmtId="178" fontId="0" fillId="2" borderId="8" xfId="9" applyNumberFormat="1" applyFont="1" applyFill="1" applyBorder="1" applyAlignment="1">
      <alignment horizontal="center" vertical="center"/>
    </xf>
    <xf numFmtId="178" fontId="0" fillId="2" borderId="42" xfId="9" applyNumberFormat="1" applyFont="1" applyFill="1" applyBorder="1" applyAlignment="1">
      <alignment horizontal="center" vertical="center"/>
    </xf>
    <xf numFmtId="178" fontId="0" fillId="0" borderId="8" xfId="8" applyNumberFormat="1" applyFont="1" applyBorder="1" applyAlignment="1">
      <alignment horizontal="center" vertical="center"/>
    </xf>
    <xf numFmtId="178" fontId="0" fillId="0" borderId="42" xfId="8" applyNumberFormat="1" applyFont="1" applyBorder="1" applyAlignment="1">
      <alignment horizontal="center" vertical="center"/>
    </xf>
    <xf numFmtId="0" fontId="3" fillId="3" borderId="11" xfId="3" applyFont="1" applyFill="1" applyBorder="1">
      <alignment vertical="center"/>
    </xf>
    <xf numFmtId="178" fontId="3" fillId="3" borderId="42" xfId="8" applyNumberFormat="1" applyFont="1" applyFill="1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3" xfId="3" applyBorder="1">
      <alignment vertical="center"/>
    </xf>
    <xf numFmtId="180" fontId="1" fillId="0" borderId="0" xfId="3" applyNumberFormat="1">
      <alignment vertical="center"/>
    </xf>
    <xf numFmtId="0" fontId="25" fillId="2" borderId="8" xfId="3" applyFont="1" applyFill="1" applyBorder="1" applyAlignment="1">
      <alignment horizontal="center" vertical="center" wrapText="1"/>
    </xf>
    <xf numFmtId="0" fontId="25" fillId="0" borderId="8" xfId="3" applyFont="1" applyBorder="1" applyAlignment="1">
      <alignment horizontal="center" vertical="center"/>
    </xf>
    <xf numFmtId="179" fontId="1" fillId="0" borderId="0" xfId="3" applyNumberForma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5" fillId="0" borderId="25" xfId="3" applyFont="1" applyBorder="1" applyAlignment="1">
      <alignment horizontal="left" vertical="top" wrapText="1"/>
    </xf>
    <xf numFmtId="0" fontId="0" fillId="0" borderId="16" xfId="3" applyFont="1" applyBorder="1" applyAlignment="1">
      <alignment horizontal="left" vertical="top"/>
    </xf>
    <xf numFmtId="0" fontId="0" fillId="0" borderId="44" xfId="3" applyFont="1" applyBorder="1" applyAlignment="1">
      <alignment horizontal="left" vertical="top"/>
    </xf>
    <xf numFmtId="0" fontId="0" fillId="0" borderId="9" xfId="3" applyFont="1" applyBorder="1" applyAlignment="1">
      <alignment horizontal="left" vertical="top"/>
    </xf>
    <xf numFmtId="0" fontId="0" fillId="0" borderId="0" xfId="3" applyFont="1" applyAlignment="1">
      <alignment horizontal="left" vertical="top"/>
    </xf>
    <xf numFmtId="0" fontId="0" fillId="0" borderId="45" xfId="3" applyFont="1" applyBorder="1" applyAlignment="1">
      <alignment horizontal="left" vertical="top"/>
    </xf>
    <xf numFmtId="0" fontId="0" fillId="0" borderId="40" xfId="3" applyFont="1" applyBorder="1" applyAlignment="1">
      <alignment horizontal="left" vertical="top"/>
    </xf>
    <xf numFmtId="0" fontId="0" fillId="0" borderId="27" xfId="3" applyFont="1" applyBorder="1" applyAlignment="1">
      <alignment horizontal="left" vertical="top"/>
    </xf>
    <xf numFmtId="0" fontId="0" fillId="0" borderId="46" xfId="3" applyFont="1" applyBorder="1" applyAlignment="1">
      <alignment horizontal="left" vertical="top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178" fontId="15" fillId="0" borderId="7" xfId="8" applyNumberFormat="1" applyFont="1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178" fontId="15" fillId="0" borderId="35" xfId="9" applyNumberFormat="1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178" fontId="15" fillId="0" borderId="39" xfId="9" applyNumberFormat="1" applyFont="1" applyBorder="1" applyAlignment="1">
      <alignment horizontal="center" vertical="center"/>
    </xf>
    <xf numFmtId="178" fontId="0" fillId="0" borderId="23" xfId="8" applyNumberFormat="1" applyFont="1" applyBorder="1" applyAlignment="1">
      <alignment horizontal="center" vertical="center"/>
    </xf>
    <xf numFmtId="178" fontId="0" fillId="0" borderId="24" xfId="8" applyNumberFormat="1" applyFont="1" applyBorder="1" applyAlignment="1">
      <alignment horizontal="center" vertical="center"/>
    </xf>
    <xf numFmtId="178" fontId="0" fillId="0" borderId="11" xfId="8" applyNumberFormat="1" applyFont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3" fillId="3" borderId="23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178" fontId="3" fillId="3" borderId="23" xfId="8" applyNumberFormat="1" applyFont="1" applyFill="1" applyBorder="1" applyAlignment="1">
      <alignment horizontal="center" vertical="center"/>
    </xf>
    <xf numFmtId="178" fontId="3" fillId="3" borderId="24" xfId="8" applyNumberFormat="1" applyFont="1" applyFill="1" applyBorder="1" applyAlignment="1">
      <alignment horizontal="center" vertical="center"/>
    </xf>
    <xf numFmtId="178" fontId="3" fillId="3" borderId="11" xfId="8" applyNumberFormat="1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1" fontId="1" fillId="0" borderId="23" xfId="3" applyNumberFormat="1" applyBorder="1" applyAlignment="1">
      <alignment horizontal="center" vertical="center"/>
    </xf>
    <xf numFmtId="1" fontId="1" fillId="0" borderId="11" xfId="3" applyNumberForma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7" fillId="2" borderId="23" xfId="4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/>
    </xf>
    <xf numFmtId="1" fontId="1" fillId="2" borderId="23" xfId="4" applyNumberFormat="1" applyFill="1" applyBorder="1" applyAlignment="1">
      <alignment horizontal="center" vertical="center"/>
    </xf>
    <xf numFmtId="1" fontId="1" fillId="2" borderId="11" xfId="4" applyNumberForma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 vertical="center"/>
    </xf>
    <xf numFmtId="1" fontId="1" fillId="2" borderId="23" xfId="3" applyNumberFormat="1" applyFill="1" applyBorder="1" applyAlignment="1">
      <alignment horizontal="center" vertical="center"/>
    </xf>
    <xf numFmtId="1" fontId="1" fillId="2" borderId="11" xfId="3" applyNumberFormat="1" applyFill="1" applyBorder="1" applyAlignment="1">
      <alignment horizontal="center" vertical="center"/>
    </xf>
    <xf numFmtId="0" fontId="0" fillId="2" borderId="19" xfId="3" applyFont="1" applyFill="1" applyBorder="1" applyAlignment="1">
      <alignment horizontal="center" vertical="center"/>
    </xf>
    <xf numFmtId="0" fontId="0" fillId="2" borderId="20" xfId="3" applyFont="1" applyFill="1" applyBorder="1" applyAlignment="1">
      <alignment horizontal="center" vertical="center"/>
    </xf>
    <xf numFmtId="0" fontId="16" fillId="0" borderId="2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2" borderId="11" xfId="3" applyFill="1" applyBorder="1" applyAlignment="1">
      <alignment horizontal="center" vertical="center"/>
    </xf>
    <xf numFmtId="0" fontId="6" fillId="2" borderId="23" xfId="3" applyFont="1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7" xfId="3" applyFill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0" fontId="12" fillId="2" borderId="29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14" fontId="1" fillId="0" borderId="11" xfId="3" applyNumberFormat="1" applyBorder="1" applyAlignment="1">
      <alignment horizontal="center" vertical="center"/>
    </xf>
    <xf numFmtId="31" fontId="1" fillId="0" borderId="12" xfId="3" applyNumberFormat="1" applyBorder="1" applyAlignment="1">
      <alignment horizontal="center" vertical="center"/>
    </xf>
    <xf numFmtId="31" fontId="1" fillId="0" borderId="14" xfId="3" applyNumberFormat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</cellXfs>
  <cellStyles count="25">
    <cellStyle name="_x000a_mouse.drv=lm" xfId="1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千位分隔[0] 2" xfId="7"/>
    <cellStyle name="千位分隔[0] 3" xfId="8"/>
    <cellStyle name="千位分隔[0] 3 2" xfId="9"/>
    <cellStyle name="样式 1 2 2" xfId="10"/>
    <cellStyle name="쉼표 [0] 2" xfId="11"/>
    <cellStyle name="쉼표 [0] 2 2" xfId="12"/>
    <cellStyle name="쉼표 [0] 3" xfId="13"/>
    <cellStyle name="쉼표 [0] 3 2" xfId="14"/>
    <cellStyle name="쉼표 2" xfId="15"/>
    <cellStyle name="스타일 1" xfId="16"/>
    <cellStyle name="표준 2" xfId="17"/>
    <cellStyle name="표준 2 2" xfId="18"/>
    <cellStyle name="표준 3" xfId="19"/>
    <cellStyle name="표준 3 2" xfId="20"/>
    <cellStyle name="표준 4" xfId="21"/>
    <cellStyle name="표준 4 2" xfId="22"/>
    <cellStyle name="표준 5" xfId="23"/>
    <cellStyle name="표준 5 2" xfId="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38100</xdr:rowOff>
    </xdr:from>
    <xdr:to>
      <xdr:col>4</xdr:col>
      <xdr:colOff>1190625</xdr:colOff>
      <xdr:row>4</xdr:row>
      <xdr:rowOff>28575</xdr:rowOff>
    </xdr:to>
    <xdr:sp macro="" textlink="">
      <xdr:nvSpPr>
        <xdr:cNvPr id="3" name="矩形 4"/>
        <xdr:cNvSpPr/>
      </xdr:nvSpPr>
      <xdr:spPr>
        <a:xfrm>
          <a:off x="3596640" y="38100"/>
          <a:ext cx="485775" cy="970280"/>
        </a:xfrm>
        <a:prstGeom prst="rect">
          <a:avLst/>
        </a:prstGeom>
        <a:noFill/>
        <a:ln w="158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4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179294</xdr:colOff>
      <xdr:row>11</xdr:row>
      <xdr:rowOff>22413</xdr:rowOff>
    </xdr:from>
    <xdr:to>
      <xdr:col>5</xdr:col>
      <xdr:colOff>862854</xdr:colOff>
      <xdr:row>25</xdr:row>
      <xdr:rowOff>73188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618" y="2846295"/>
          <a:ext cx="4997824" cy="3031540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156883</xdr:colOff>
      <xdr:row>26</xdr:row>
      <xdr:rowOff>70722</xdr:rowOff>
    </xdr:from>
    <xdr:to>
      <xdr:col>5</xdr:col>
      <xdr:colOff>840442</xdr:colOff>
      <xdr:row>40</xdr:row>
      <xdr:rowOff>48309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07" y="6088281"/>
          <a:ext cx="4997823" cy="2958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T47"/>
  <sheetViews>
    <sheetView showGridLines="0" tabSelected="1" zoomScale="85" zoomScaleNormal="85" workbookViewId="0">
      <selection activeCell="S13" sqref="S13"/>
    </sheetView>
  </sheetViews>
  <sheetFormatPr defaultColWidth="9" defaultRowHeight="14.25"/>
  <cols>
    <col min="1" max="1" width="2.625" style="1" customWidth="1"/>
    <col min="2" max="2" width="5.5" style="1" customWidth="1"/>
    <col min="3" max="3" width="13.625" style="1" customWidth="1"/>
    <col min="4" max="4" width="20.5" style="1" customWidth="1"/>
    <col min="5" max="5" width="22.5" style="1" customWidth="1"/>
    <col min="6" max="6" width="20.625" style="1" customWidth="1"/>
    <col min="7" max="7" width="23.875" style="1" customWidth="1"/>
    <col min="8" max="8" width="10.5" style="1" customWidth="1"/>
    <col min="9" max="9" width="3" style="1" customWidth="1"/>
    <col min="10" max="10" width="3.625" style="1" customWidth="1"/>
    <col min="11" max="11" width="6.875" style="1" customWidth="1"/>
    <col min="12" max="12" width="6.625" style="1" customWidth="1"/>
    <col min="13" max="13" width="8.5" style="1" customWidth="1"/>
    <col min="14" max="14" width="7.875" style="1" customWidth="1"/>
    <col min="15" max="15" width="25.5" style="1" customWidth="1"/>
    <col min="16" max="16" width="11.625" style="1" customWidth="1"/>
    <col min="17" max="17" width="16.5" style="1" customWidth="1"/>
    <col min="18" max="18" width="19.625" style="1" customWidth="1"/>
    <col min="19" max="19" width="9.625" style="1" customWidth="1"/>
    <col min="20" max="16384" width="9" style="1"/>
  </cols>
  <sheetData>
    <row r="2" spans="2:20" ht="21.6" customHeight="1">
      <c r="B2" s="188" t="s">
        <v>0</v>
      </c>
      <c r="C2" s="189"/>
      <c r="D2" s="190"/>
      <c r="E2" s="191" t="s">
        <v>1</v>
      </c>
      <c r="F2" s="191"/>
      <c r="G2" s="97" t="s">
        <v>0</v>
      </c>
      <c r="H2" s="98"/>
      <c r="I2" s="98"/>
      <c r="J2" s="98"/>
      <c r="K2" s="98"/>
      <c r="L2" s="98"/>
      <c r="M2" s="98"/>
      <c r="N2" s="98"/>
      <c r="O2" s="99"/>
      <c r="P2" s="192" t="s">
        <v>2</v>
      </c>
      <c r="Q2" s="192"/>
      <c r="R2" s="193"/>
    </row>
    <row r="3" spans="2:20" ht="15.95" customHeight="1">
      <c r="B3" s="91" t="s">
        <v>3</v>
      </c>
      <c r="C3" s="2" t="s">
        <v>4</v>
      </c>
      <c r="D3" s="2" t="s">
        <v>5</v>
      </c>
      <c r="E3" s="194" t="s">
        <v>6</v>
      </c>
      <c r="F3" s="95"/>
      <c r="G3" s="100"/>
      <c r="H3" s="101"/>
      <c r="I3" s="101"/>
      <c r="J3" s="101"/>
      <c r="K3" s="101"/>
      <c r="L3" s="101"/>
      <c r="M3" s="101"/>
      <c r="N3" s="101"/>
      <c r="O3" s="102"/>
      <c r="P3" s="95" t="s">
        <v>7</v>
      </c>
      <c r="Q3" s="4" t="s">
        <v>4</v>
      </c>
      <c r="R3" s="71" t="s">
        <v>5</v>
      </c>
    </row>
    <row r="4" spans="2:20" ht="24" customHeight="1">
      <c r="B4" s="92"/>
      <c r="C4" s="4"/>
      <c r="D4" s="4"/>
      <c r="E4" s="150"/>
      <c r="F4" s="95"/>
      <c r="G4" s="100"/>
      <c r="H4" s="101"/>
      <c r="I4" s="101"/>
      <c r="J4" s="101"/>
      <c r="K4" s="101"/>
      <c r="L4" s="101"/>
      <c r="M4" s="101"/>
      <c r="N4" s="101"/>
      <c r="O4" s="102"/>
      <c r="P4" s="95"/>
      <c r="Q4" s="72"/>
      <c r="R4" s="73"/>
    </row>
    <row r="5" spans="2:20" ht="15.75" customHeight="1">
      <c r="B5" s="92"/>
      <c r="C5" s="6">
        <v>45560</v>
      </c>
      <c r="D5" s="4"/>
      <c r="E5" s="180"/>
      <c r="F5" s="95"/>
      <c r="G5" s="181"/>
      <c r="H5" s="181"/>
      <c r="I5" s="181"/>
      <c r="J5" s="181"/>
      <c r="K5" s="181"/>
      <c r="L5" s="181"/>
      <c r="M5" s="181"/>
      <c r="N5" s="181"/>
      <c r="O5" s="182"/>
      <c r="P5" s="95"/>
      <c r="Q5" s="72"/>
      <c r="R5" s="73"/>
    </row>
    <row r="6" spans="2:20" ht="27.95" customHeight="1">
      <c r="B6" s="183" t="s">
        <v>8</v>
      </c>
      <c r="C6" s="184"/>
      <c r="D6" s="7" t="s">
        <v>9</v>
      </c>
      <c r="E6" s="3" t="s">
        <v>10</v>
      </c>
      <c r="F6" s="8" t="s">
        <v>11</v>
      </c>
      <c r="G6" s="9" t="s">
        <v>12</v>
      </c>
      <c r="H6" s="3" t="s">
        <v>13</v>
      </c>
      <c r="I6" s="185" t="s">
        <v>14</v>
      </c>
      <c r="J6" s="186"/>
      <c r="K6" s="186"/>
      <c r="L6" s="187"/>
      <c r="M6" s="185" t="s">
        <v>15</v>
      </c>
      <c r="N6" s="187"/>
      <c r="O6" s="3" t="s">
        <v>16</v>
      </c>
      <c r="P6" s="3" t="s">
        <v>17</v>
      </c>
      <c r="Q6" s="164" t="s">
        <v>18</v>
      </c>
      <c r="R6" s="165"/>
    </row>
    <row r="7" spans="2:20" ht="35.1" customHeight="1">
      <c r="B7" s="166" t="s">
        <v>19</v>
      </c>
      <c r="C7" s="167"/>
      <c r="D7" s="87" t="s">
        <v>92</v>
      </c>
      <c r="E7" s="10"/>
      <c r="F7" s="10" t="s">
        <v>20</v>
      </c>
      <c r="G7" s="11" t="s">
        <v>20</v>
      </c>
      <c r="H7" s="12"/>
      <c r="I7" s="168"/>
      <c r="J7" s="169"/>
      <c r="K7" s="169"/>
      <c r="L7" s="170"/>
      <c r="M7" s="171" t="s">
        <v>20</v>
      </c>
      <c r="N7" s="167"/>
      <c r="O7" s="13" t="s">
        <v>20</v>
      </c>
      <c r="P7" s="96" t="s">
        <v>21</v>
      </c>
      <c r="Q7" s="96" t="s">
        <v>22</v>
      </c>
      <c r="R7" s="179" t="s">
        <v>23</v>
      </c>
    </row>
    <row r="8" spans="2:20" ht="20.100000000000001" customHeight="1">
      <c r="B8" s="172"/>
      <c r="C8" s="173"/>
      <c r="D8" s="173"/>
      <c r="E8" s="173"/>
      <c r="F8" s="174"/>
      <c r="G8" s="13" t="s">
        <v>24</v>
      </c>
      <c r="H8" s="13" t="s">
        <v>11</v>
      </c>
      <c r="I8" s="175" t="s">
        <v>25</v>
      </c>
      <c r="J8" s="176"/>
      <c r="K8" s="49" t="s">
        <v>26</v>
      </c>
      <c r="L8" s="50" t="s">
        <v>27</v>
      </c>
      <c r="M8" s="177" t="s">
        <v>28</v>
      </c>
      <c r="N8" s="178"/>
      <c r="O8" s="13" t="s">
        <v>29</v>
      </c>
      <c r="P8" s="96"/>
      <c r="Q8" s="96"/>
      <c r="R8" s="179"/>
      <c r="T8" s="75"/>
    </row>
    <row r="9" spans="2:20" ht="17.100000000000001" customHeight="1">
      <c r="B9" s="93" t="s">
        <v>30</v>
      </c>
      <c r="C9" s="162" t="s">
        <v>31</v>
      </c>
      <c r="D9" s="162"/>
      <c r="E9" s="162" t="s">
        <v>32</v>
      </c>
      <c r="F9" s="163"/>
      <c r="G9" s="14" t="s">
        <v>33</v>
      </c>
      <c r="H9" s="14" t="s">
        <v>34</v>
      </c>
      <c r="I9" s="158"/>
      <c r="J9" s="159"/>
      <c r="K9" s="51"/>
      <c r="L9" s="52"/>
      <c r="M9" s="53">
        <f t="shared" ref="M9:M13" si="0">L9*K9*I9*0.00000785</f>
        <v>0</v>
      </c>
      <c r="N9" s="54">
        <f>I9*K9*0*0.00000785</f>
        <v>0</v>
      </c>
      <c r="O9" s="12"/>
      <c r="P9" s="12"/>
      <c r="Q9" s="76">
        <f t="shared" ref="Q9:Q13" si="1">M9*O9</f>
        <v>0</v>
      </c>
      <c r="R9" s="77">
        <f t="shared" ref="R9:R13" si="2">P9*Q9</f>
        <v>0</v>
      </c>
    </row>
    <row r="10" spans="2:20" ht="17.100000000000001" customHeight="1">
      <c r="B10" s="94"/>
      <c r="C10" s="162" t="s">
        <v>35</v>
      </c>
      <c r="D10" s="162"/>
      <c r="E10" s="195" t="s">
        <v>94</v>
      </c>
      <c r="F10" s="163"/>
      <c r="G10" s="15" t="s">
        <v>36</v>
      </c>
      <c r="H10" s="14" t="s">
        <v>34</v>
      </c>
      <c r="I10" s="154"/>
      <c r="J10" s="155"/>
      <c r="K10" s="55"/>
      <c r="L10" s="56"/>
      <c r="M10" s="156">
        <f t="shared" si="0"/>
        <v>0</v>
      </c>
      <c r="N10" s="157"/>
      <c r="O10" s="57"/>
      <c r="P10" s="57"/>
      <c r="Q10" s="78">
        <f t="shared" si="1"/>
        <v>0</v>
      </c>
      <c r="R10" s="79">
        <f t="shared" si="2"/>
        <v>0</v>
      </c>
    </row>
    <row r="11" spans="2:20" ht="17.100000000000001" customHeight="1">
      <c r="B11" s="16"/>
      <c r="C11" s="17"/>
      <c r="D11" s="18"/>
      <c r="E11" s="17"/>
      <c r="F11" s="19"/>
      <c r="G11" s="15" t="s">
        <v>37</v>
      </c>
      <c r="H11" s="14" t="s">
        <v>34</v>
      </c>
      <c r="I11" s="154"/>
      <c r="J11" s="155"/>
      <c r="K11" s="55"/>
      <c r="L11" s="56"/>
      <c r="M11" s="156">
        <f t="shared" si="0"/>
        <v>0</v>
      </c>
      <c r="N11" s="157"/>
      <c r="O11" s="57"/>
      <c r="P11" s="57"/>
      <c r="Q11" s="78">
        <f t="shared" si="1"/>
        <v>0</v>
      </c>
      <c r="R11" s="79">
        <f t="shared" si="2"/>
        <v>0</v>
      </c>
    </row>
    <row r="12" spans="2:20" ht="17.100000000000001" customHeight="1">
      <c r="B12" s="16"/>
      <c r="C12" s="17"/>
      <c r="D12" s="18"/>
      <c r="E12" s="17"/>
      <c r="F12" s="17"/>
      <c r="G12" s="15" t="s">
        <v>38</v>
      </c>
      <c r="H12" s="14">
        <v>738</v>
      </c>
      <c r="I12" s="154"/>
      <c r="J12" s="155"/>
      <c r="K12" s="55"/>
      <c r="L12" s="56"/>
      <c r="M12" s="156">
        <f t="shared" si="0"/>
        <v>0</v>
      </c>
      <c r="N12" s="157"/>
      <c r="O12" s="57"/>
      <c r="P12" s="57"/>
      <c r="Q12" s="78"/>
      <c r="R12" s="79">
        <f t="shared" si="2"/>
        <v>0</v>
      </c>
    </row>
    <row r="13" spans="2:20" ht="17.100000000000001" customHeight="1">
      <c r="B13" s="16"/>
      <c r="C13" s="17"/>
      <c r="D13" s="18"/>
      <c r="E13" s="17"/>
      <c r="F13" s="17"/>
      <c r="G13" s="12" t="s">
        <v>39</v>
      </c>
      <c r="H13" s="14" t="s">
        <v>40</v>
      </c>
      <c r="I13" s="154"/>
      <c r="J13" s="155"/>
      <c r="K13" s="55"/>
      <c r="L13" s="56"/>
      <c r="M13" s="156">
        <f t="shared" si="0"/>
        <v>0</v>
      </c>
      <c r="N13" s="157"/>
      <c r="O13" s="57"/>
      <c r="P13" s="57"/>
      <c r="Q13" s="78">
        <f t="shared" si="1"/>
        <v>0</v>
      </c>
      <c r="R13" s="79">
        <f t="shared" si="2"/>
        <v>0</v>
      </c>
    </row>
    <row r="14" spans="2:20" ht="16.5" customHeight="1">
      <c r="B14" s="20"/>
      <c r="C14" s="17"/>
      <c r="D14" s="17"/>
      <c r="E14" s="17"/>
      <c r="F14" s="17"/>
      <c r="G14" s="14" t="s">
        <v>41</v>
      </c>
      <c r="H14" s="14"/>
      <c r="I14" s="158"/>
      <c r="J14" s="159"/>
      <c r="K14" s="51"/>
      <c r="L14" s="52"/>
      <c r="M14" s="160"/>
      <c r="N14" s="161"/>
      <c r="O14" s="12"/>
      <c r="P14" s="12"/>
      <c r="Q14" s="76"/>
      <c r="R14" s="77"/>
    </row>
    <row r="15" spans="2:20" ht="17.100000000000001" customHeight="1">
      <c r="B15" s="20"/>
      <c r="C15" s="17"/>
      <c r="D15" s="17"/>
      <c r="E15" s="17"/>
      <c r="F15" s="17"/>
      <c r="G15" s="14" t="s">
        <v>42</v>
      </c>
      <c r="H15" s="12"/>
      <c r="I15" s="158"/>
      <c r="J15" s="159"/>
      <c r="K15" s="51"/>
      <c r="L15" s="52"/>
      <c r="M15" s="160"/>
      <c r="N15" s="161"/>
      <c r="O15" s="12"/>
      <c r="P15" s="4"/>
      <c r="Q15" s="80">
        <f>M15*O15</f>
        <v>0</v>
      </c>
      <c r="R15" s="81">
        <v>800</v>
      </c>
    </row>
    <row r="16" spans="2:20" ht="17.100000000000001" customHeight="1">
      <c r="B16" s="21"/>
      <c r="G16" s="3" t="s">
        <v>43</v>
      </c>
      <c r="H16" s="4"/>
      <c r="I16" s="145"/>
      <c r="J16" s="146"/>
      <c r="K16" s="58"/>
      <c r="L16" s="59"/>
      <c r="M16" s="147"/>
      <c r="N16" s="148"/>
      <c r="O16" s="4"/>
      <c r="P16" s="4"/>
      <c r="Q16" s="80">
        <f>M16*O16</f>
        <v>0</v>
      </c>
      <c r="R16" s="81"/>
    </row>
    <row r="17" spans="2:18" ht="17.100000000000001" customHeight="1">
      <c r="B17" s="21"/>
      <c r="G17" s="3" t="s">
        <v>44</v>
      </c>
      <c r="H17" s="22"/>
      <c r="I17" s="60"/>
      <c r="J17" s="60"/>
      <c r="K17" s="60"/>
      <c r="L17" s="61"/>
      <c r="M17" s="149"/>
      <c r="N17" s="150"/>
      <c r="O17" s="4"/>
      <c r="P17" s="4"/>
      <c r="Q17" s="80"/>
      <c r="R17" s="81"/>
    </row>
    <row r="18" spans="2:18" ht="17.100000000000001" customHeight="1">
      <c r="B18" s="21"/>
      <c r="F18" s="23"/>
      <c r="G18" s="24" t="s">
        <v>45</v>
      </c>
      <c r="H18" s="25"/>
      <c r="I18" s="25"/>
      <c r="J18" s="25"/>
      <c r="K18" s="25"/>
      <c r="L18" s="25"/>
      <c r="M18" s="25"/>
      <c r="N18" s="25"/>
      <c r="O18" s="62"/>
      <c r="P18" s="62"/>
      <c r="Q18" s="82"/>
      <c r="R18" s="83">
        <f>SUM(R9:R17)</f>
        <v>800</v>
      </c>
    </row>
    <row r="19" spans="2:18" ht="17.100000000000001" customHeight="1">
      <c r="B19" s="26"/>
      <c r="C19" s="27"/>
      <c r="D19" s="27"/>
      <c r="E19" s="27"/>
      <c r="F19" s="28"/>
      <c r="G19" s="29" t="s">
        <v>46</v>
      </c>
      <c r="H19" s="30" t="s">
        <v>47</v>
      </c>
      <c r="I19" s="151" t="s">
        <v>48</v>
      </c>
      <c r="J19" s="152"/>
      <c r="K19" s="153"/>
      <c r="L19" s="63" t="s">
        <v>49</v>
      </c>
      <c r="M19" s="64"/>
      <c r="N19" s="65"/>
      <c r="O19" s="30" t="s">
        <v>46</v>
      </c>
      <c r="P19" s="30" t="s">
        <v>47</v>
      </c>
      <c r="Q19" s="30" t="s">
        <v>48</v>
      </c>
      <c r="R19" s="74" t="s">
        <v>49</v>
      </c>
    </row>
    <row r="20" spans="2:18" ht="17.100000000000001" customHeight="1">
      <c r="B20" s="21"/>
      <c r="F20" s="23"/>
      <c r="G20" s="31" t="s">
        <v>50</v>
      </c>
      <c r="H20" s="4">
        <v>100</v>
      </c>
      <c r="I20" s="136">
        <v>12</v>
      </c>
      <c r="J20" s="137"/>
      <c r="K20" s="138"/>
      <c r="L20" s="133">
        <f t="shared" ref="L20:L34" si="3">H20*I20</f>
        <v>1200</v>
      </c>
      <c r="M20" s="134"/>
      <c r="N20" s="135"/>
      <c r="O20" s="3" t="s">
        <v>51</v>
      </c>
      <c r="P20" s="4">
        <v>200</v>
      </c>
      <c r="Q20" s="84"/>
      <c r="R20" s="81">
        <f t="shared" ref="R20:R29" si="4">P20*Q20</f>
        <v>0</v>
      </c>
    </row>
    <row r="21" spans="2:18" ht="17.100000000000001" customHeight="1">
      <c r="B21" s="21"/>
      <c r="F21" s="23"/>
      <c r="G21" s="32" t="s">
        <v>52</v>
      </c>
      <c r="H21" s="4">
        <v>100</v>
      </c>
      <c r="I21" s="136">
        <v>4</v>
      </c>
      <c r="J21" s="137"/>
      <c r="K21" s="138"/>
      <c r="L21" s="133">
        <f t="shared" si="3"/>
        <v>400</v>
      </c>
      <c r="M21" s="134"/>
      <c r="N21" s="135"/>
      <c r="O21" s="3" t="s">
        <v>53</v>
      </c>
      <c r="P21" s="4">
        <v>80</v>
      </c>
      <c r="Q21" s="84">
        <v>8</v>
      </c>
      <c r="R21" s="81">
        <f t="shared" si="4"/>
        <v>640</v>
      </c>
    </row>
    <row r="22" spans="2:18" ht="17.100000000000001" customHeight="1">
      <c r="B22" s="21"/>
      <c r="F22" s="23"/>
      <c r="G22" s="33" t="s">
        <v>54</v>
      </c>
      <c r="H22" s="4">
        <v>100</v>
      </c>
      <c r="I22" s="136"/>
      <c r="J22" s="137"/>
      <c r="K22" s="138"/>
      <c r="L22" s="133">
        <f t="shared" si="3"/>
        <v>0</v>
      </c>
      <c r="M22" s="134"/>
      <c r="N22" s="135"/>
      <c r="O22" s="3" t="s">
        <v>55</v>
      </c>
      <c r="P22" s="4">
        <v>80</v>
      </c>
      <c r="Q22" s="84">
        <v>6</v>
      </c>
      <c r="R22" s="81">
        <f t="shared" si="4"/>
        <v>480</v>
      </c>
    </row>
    <row r="23" spans="2:18" ht="17.100000000000001" customHeight="1">
      <c r="B23" s="21"/>
      <c r="F23" s="23"/>
      <c r="G23" s="33" t="s">
        <v>56</v>
      </c>
      <c r="H23" s="4">
        <v>100</v>
      </c>
      <c r="I23" s="136"/>
      <c r="J23" s="137"/>
      <c r="K23" s="138"/>
      <c r="L23" s="133">
        <f t="shared" si="3"/>
        <v>0</v>
      </c>
      <c r="M23" s="134"/>
      <c r="N23" s="135"/>
      <c r="O23" s="3" t="s">
        <v>57</v>
      </c>
      <c r="P23" s="4">
        <v>100</v>
      </c>
      <c r="Q23" s="84"/>
      <c r="R23" s="81">
        <f t="shared" si="4"/>
        <v>0</v>
      </c>
    </row>
    <row r="24" spans="2:18" ht="17.100000000000001" customHeight="1">
      <c r="B24" s="21"/>
      <c r="F24" s="23"/>
      <c r="G24" s="33" t="s">
        <v>58</v>
      </c>
      <c r="H24" s="4">
        <v>100</v>
      </c>
      <c r="I24" s="136"/>
      <c r="J24" s="137"/>
      <c r="K24" s="138"/>
      <c r="L24" s="133">
        <f t="shared" si="3"/>
        <v>0</v>
      </c>
      <c r="M24" s="134"/>
      <c r="N24" s="135"/>
      <c r="O24" s="3" t="s">
        <v>59</v>
      </c>
      <c r="P24" s="4"/>
      <c r="Q24" s="84"/>
      <c r="R24" s="81">
        <f t="shared" si="4"/>
        <v>0</v>
      </c>
    </row>
    <row r="25" spans="2:18" ht="17.100000000000001" customHeight="1">
      <c r="B25" s="21"/>
      <c r="F25" s="23"/>
      <c r="G25" s="33" t="s">
        <v>60</v>
      </c>
      <c r="H25" s="4"/>
      <c r="I25" s="136"/>
      <c r="J25" s="137"/>
      <c r="K25" s="138"/>
      <c r="L25" s="133">
        <f t="shared" si="3"/>
        <v>0</v>
      </c>
      <c r="M25" s="134"/>
      <c r="N25" s="135"/>
      <c r="O25" s="3" t="s">
        <v>61</v>
      </c>
      <c r="P25" s="4"/>
      <c r="Q25" s="84"/>
      <c r="R25" s="81">
        <f t="shared" si="4"/>
        <v>0</v>
      </c>
    </row>
    <row r="26" spans="2:18" ht="17.100000000000001" customHeight="1">
      <c r="B26" s="21"/>
      <c r="F26" s="23"/>
      <c r="G26" s="33" t="s">
        <v>62</v>
      </c>
      <c r="H26" s="4">
        <v>100</v>
      </c>
      <c r="I26" s="136">
        <v>20</v>
      </c>
      <c r="J26" s="137"/>
      <c r="K26" s="138"/>
      <c r="L26" s="133">
        <f t="shared" si="3"/>
        <v>2000</v>
      </c>
      <c r="M26" s="134"/>
      <c r="N26" s="135"/>
      <c r="O26" s="3" t="s">
        <v>63</v>
      </c>
      <c r="P26" s="4"/>
      <c r="Q26" s="84"/>
      <c r="R26" s="81">
        <f t="shared" si="4"/>
        <v>0</v>
      </c>
    </row>
    <row r="27" spans="2:18" ht="17.100000000000001" customHeight="1">
      <c r="B27" s="21"/>
      <c r="F27" s="23"/>
      <c r="G27" s="33" t="s">
        <v>64</v>
      </c>
      <c r="H27" s="4">
        <v>200</v>
      </c>
      <c r="I27" s="136"/>
      <c r="J27" s="137"/>
      <c r="K27" s="138"/>
      <c r="L27" s="133">
        <f t="shared" si="3"/>
        <v>0</v>
      </c>
      <c r="M27" s="134"/>
      <c r="N27" s="135"/>
      <c r="O27" s="3" t="s">
        <v>65</v>
      </c>
      <c r="P27" s="4">
        <v>100</v>
      </c>
      <c r="Q27" s="84"/>
      <c r="R27" s="81">
        <f t="shared" si="4"/>
        <v>0</v>
      </c>
    </row>
    <row r="28" spans="2:18" ht="17.100000000000001" customHeight="1">
      <c r="B28" s="21"/>
      <c r="F28" s="23"/>
      <c r="G28" s="33" t="s">
        <v>66</v>
      </c>
      <c r="H28" s="4">
        <v>90</v>
      </c>
      <c r="I28" s="136"/>
      <c r="J28" s="137"/>
      <c r="K28" s="138"/>
      <c r="L28" s="133">
        <f t="shared" si="3"/>
        <v>0</v>
      </c>
      <c r="M28" s="134"/>
      <c r="N28" s="135"/>
      <c r="O28" s="3" t="s">
        <v>67</v>
      </c>
      <c r="P28" s="4">
        <v>200</v>
      </c>
      <c r="Q28" s="84">
        <v>0</v>
      </c>
      <c r="R28" s="81">
        <f t="shared" si="4"/>
        <v>0</v>
      </c>
    </row>
    <row r="29" spans="2:18" ht="17.100000000000001" customHeight="1">
      <c r="B29" s="21"/>
      <c r="F29" s="23"/>
      <c r="G29" s="33" t="s">
        <v>68</v>
      </c>
      <c r="H29" s="4">
        <v>100</v>
      </c>
      <c r="I29" s="136"/>
      <c r="J29" s="137"/>
      <c r="K29" s="138"/>
      <c r="L29" s="133">
        <f t="shared" si="3"/>
        <v>0</v>
      </c>
      <c r="M29" s="134"/>
      <c r="N29" s="135"/>
      <c r="O29" s="3" t="s">
        <v>69</v>
      </c>
      <c r="P29" s="4">
        <v>800</v>
      </c>
      <c r="Q29" s="84">
        <v>1</v>
      </c>
      <c r="R29" s="81">
        <f t="shared" si="4"/>
        <v>800</v>
      </c>
    </row>
    <row r="30" spans="2:18" ht="17.100000000000001" customHeight="1">
      <c r="B30" s="21"/>
      <c r="F30" s="23"/>
      <c r="G30" s="33" t="s">
        <v>70</v>
      </c>
      <c r="H30" s="4">
        <v>80</v>
      </c>
      <c r="I30" s="136"/>
      <c r="J30" s="137"/>
      <c r="K30" s="138"/>
      <c r="L30" s="133">
        <f t="shared" si="3"/>
        <v>0</v>
      </c>
      <c r="M30" s="134"/>
      <c r="N30" s="135"/>
      <c r="O30" s="3" t="s">
        <v>71</v>
      </c>
      <c r="P30" s="4"/>
      <c r="Q30" s="84"/>
      <c r="R30" s="81"/>
    </row>
    <row r="31" spans="2:18" ht="17.100000000000001" customHeight="1">
      <c r="B31" s="21"/>
      <c r="F31" s="23"/>
      <c r="G31" s="32" t="s">
        <v>72</v>
      </c>
      <c r="H31" s="4">
        <v>200</v>
      </c>
      <c r="I31" s="136">
        <v>8</v>
      </c>
      <c r="J31" s="137"/>
      <c r="K31" s="138"/>
      <c r="L31" s="133">
        <f t="shared" si="3"/>
        <v>1600</v>
      </c>
      <c r="M31" s="134"/>
      <c r="N31" s="135"/>
      <c r="O31" s="88" t="s">
        <v>93</v>
      </c>
      <c r="P31" s="4"/>
      <c r="Q31" s="84"/>
      <c r="R31" s="81">
        <f t="shared" ref="R31:R33" si="5">P31*Q31</f>
        <v>0</v>
      </c>
    </row>
    <row r="32" spans="2:18" ht="17.100000000000001" customHeight="1">
      <c r="B32" s="21"/>
      <c r="F32" s="23"/>
      <c r="G32" s="34" t="s">
        <v>73</v>
      </c>
      <c r="H32" s="4">
        <v>200</v>
      </c>
      <c r="I32" s="136"/>
      <c r="J32" s="137"/>
      <c r="K32" s="138"/>
      <c r="L32" s="133">
        <f t="shared" si="3"/>
        <v>0</v>
      </c>
      <c r="M32" s="134"/>
      <c r="N32" s="135"/>
      <c r="O32" s="3" t="s">
        <v>74</v>
      </c>
      <c r="P32" s="4">
        <v>80</v>
      </c>
      <c r="Q32" s="84">
        <v>8</v>
      </c>
      <c r="R32" s="81">
        <f t="shared" si="5"/>
        <v>640</v>
      </c>
    </row>
    <row r="33" spans="2:18" ht="17.100000000000001" customHeight="1">
      <c r="B33" s="21"/>
      <c r="F33" s="23"/>
      <c r="G33" s="33" t="s">
        <v>75</v>
      </c>
      <c r="H33" s="4">
        <v>150</v>
      </c>
      <c r="I33" s="136">
        <v>5</v>
      </c>
      <c r="J33" s="137"/>
      <c r="K33" s="138"/>
      <c r="L33" s="133">
        <f t="shared" si="3"/>
        <v>750</v>
      </c>
      <c r="M33" s="134"/>
      <c r="N33" s="135"/>
      <c r="O33" s="66" t="s">
        <v>76</v>
      </c>
      <c r="P33" s="4">
        <v>80</v>
      </c>
      <c r="Q33" s="84"/>
      <c r="R33" s="81">
        <f t="shared" si="5"/>
        <v>0</v>
      </c>
    </row>
    <row r="34" spans="2:18" ht="17.100000000000001" customHeight="1">
      <c r="B34" s="21"/>
      <c r="F34" s="23"/>
      <c r="G34" s="33" t="s">
        <v>77</v>
      </c>
      <c r="H34" s="4">
        <v>120</v>
      </c>
      <c r="I34" s="136"/>
      <c r="J34" s="137"/>
      <c r="K34" s="138"/>
      <c r="L34" s="133">
        <f t="shared" si="3"/>
        <v>0</v>
      </c>
      <c r="M34" s="134"/>
      <c r="N34" s="135"/>
      <c r="O34" s="67" t="s">
        <v>78</v>
      </c>
      <c r="P34" s="4" t="s">
        <v>79</v>
      </c>
      <c r="Q34" s="84"/>
      <c r="R34" s="81">
        <v>1000</v>
      </c>
    </row>
    <row r="35" spans="2:18" ht="17.100000000000001" customHeight="1">
      <c r="B35" s="21"/>
      <c r="C35" s="35"/>
      <c r="D35" s="35"/>
      <c r="E35" s="35"/>
      <c r="F35" s="36"/>
      <c r="G35" s="37" t="s">
        <v>45</v>
      </c>
      <c r="H35" s="38"/>
      <c r="I35" s="139"/>
      <c r="J35" s="140"/>
      <c r="K35" s="141"/>
      <c r="L35" s="142">
        <f>L34+L33+L32+L31+L30+L29+L28+L27+L26+L25+L24+L23+L22+L21+L20</f>
        <v>5950</v>
      </c>
      <c r="M35" s="143"/>
      <c r="N35" s="144"/>
      <c r="O35" s="38" t="s">
        <v>45</v>
      </c>
      <c r="P35" s="68"/>
      <c r="Q35" s="68"/>
      <c r="R35" s="83">
        <f>SUM(R20:R34)</f>
        <v>3560</v>
      </c>
    </row>
    <row r="36" spans="2:18" ht="17.100000000000001" customHeight="1">
      <c r="B36" s="21"/>
      <c r="C36" s="35"/>
      <c r="D36" s="35"/>
      <c r="E36" s="35"/>
      <c r="F36" s="36"/>
      <c r="G36" s="5" t="s">
        <v>80</v>
      </c>
      <c r="H36" s="39"/>
      <c r="I36" s="69"/>
      <c r="J36" s="69"/>
      <c r="K36" s="69"/>
      <c r="L36" s="69"/>
      <c r="M36" s="69"/>
      <c r="N36" s="69"/>
      <c r="O36" s="69"/>
      <c r="P36" s="69"/>
      <c r="Q36" s="69"/>
      <c r="R36" s="85"/>
    </row>
    <row r="37" spans="2:18" ht="17.100000000000001" customHeight="1">
      <c r="B37" s="21"/>
      <c r="C37" s="35"/>
      <c r="D37" s="35"/>
      <c r="E37" s="35"/>
      <c r="F37" s="36"/>
      <c r="G37" s="40" t="s">
        <v>81</v>
      </c>
      <c r="H37" s="41"/>
      <c r="I37" s="41"/>
      <c r="J37" s="33"/>
      <c r="K37" s="133">
        <f>R18</f>
        <v>800</v>
      </c>
      <c r="L37" s="134"/>
      <c r="M37" s="134"/>
      <c r="N37" s="135"/>
      <c r="O37" s="106" t="s">
        <v>82</v>
      </c>
      <c r="P37" s="107"/>
      <c r="Q37" s="107"/>
      <c r="R37" s="108"/>
    </row>
    <row r="38" spans="2:18" ht="17.100000000000001" customHeight="1">
      <c r="B38" s="21"/>
      <c r="C38" s="35"/>
      <c r="D38" s="35"/>
      <c r="E38" s="35"/>
      <c r="F38" s="36"/>
      <c r="G38" s="42" t="s">
        <v>83</v>
      </c>
      <c r="H38" s="43"/>
      <c r="I38" s="43"/>
      <c r="J38" s="5"/>
      <c r="K38" s="133">
        <f>L35+R35</f>
        <v>9510</v>
      </c>
      <c r="L38" s="134"/>
      <c r="M38" s="134"/>
      <c r="N38" s="135"/>
      <c r="O38" s="109"/>
      <c r="P38" s="110"/>
      <c r="Q38" s="110"/>
      <c r="R38" s="111"/>
    </row>
    <row r="39" spans="2:18" ht="17.100000000000001" customHeight="1">
      <c r="B39" s="21"/>
      <c r="C39" s="35"/>
      <c r="D39" s="35"/>
      <c r="E39" s="35"/>
      <c r="F39" s="36"/>
      <c r="G39" s="42" t="s">
        <v>84</v>
      </c>
      <c r="H39" s="43"/>
      <c r="I39" s="43"/>
      <c r="J39" s="5"/>
      <c r="K39" s="133">
        <f>SUM(K37:N38)</f>
        <v>10310</v>
      </c>
      <c r="L39" s="134"/>
      <c r="M39" s="134"/>
      <c r="N39" s="135"/>
      <c r="O39" s="109"/>
      <c r="P39" s="110"/>
      <c r="Q39" s="110"/>
      <c r="R39" s="111"/>
    </row>
    <row r="40" spans="2:18" ht="17.100000000000001" customHeight="1">
      <c r="B40" s="21"/>
      <c r="C40" s="35"/>
      <c r="D40" s="35"/>
      <c r="E40" s="35"/>
      <c r="F40" s="36"/>
      <c r="G40" s="40" t="s">
        <v>85</v>
      </c>
      <c r="H40" s="41"/>
      <c r="I40" s="41"/>
      <c r="J40" s="33"/>
      <c r="K40" s="133">
        <f>K39*0.1</f>
        <v>1031</v>
      </c>
      <c r="L40" s="134"/>
      <c r="M40" s="134"/>
      <c r="N40" s="135"/>
      <c r="O40" s="109"/>
      <c r="P40" s="110"/>
      <c r="Q40" s="110"/>
      <c r="R40" s="111"/>
    </row>
    <row r="41" spans="2:18" ht="17.100000000000001" customHeight="1">
      <c r="B41" s="103"/>
      <c r="C41" s="104"/>
      <c r="D41" s="104"/>
      <c r="E41" s="104"/>
      <c r="F41" s="105"/>
      <c r="G41" s="44" t="s">
        <v>86</v>
      </c>
      <c r="H41" s="41"/>
      <c r="I41" s="41"/>
      <c r="J41" s="33"/>
      <c r="K41" s="133">
        <f>SUM(K39:N40)*0.1</f>
        <v>1134.1000000000001</v>
      </c>
      <c r="L41" s="134"/>
      <c r="M41" s="134"/>
      <c r="N41" s="135"/>
      <c r="O41" s="109"/>
      <c r="P41" s="110"/>
      <c r="Q41" s="110"/>
      <c r="R41" s="111"/>
    </row>
    <row r="42" spans="2:18" ht="26.45" customHeight="1">
      <c r="B42" s="103"/>
      <c r="C42" s="104"/>
      <c r="D42" s="104"/>
      <c r="E42" s="104"/>
      <c r="F42" s="105"/>
      <c r="G42" s="45" t="s">
        <v>87</v>
      </c>
      <c r="H42" s="46"/>
      <c r="I42" s="121" t="s">
        <v>88</v>
      </c>
      <c r="J42" s="122"/>
      <c r="K42" s="123"/>
      <c r="L42" s="124">
        <f>SUM(K39:N41)</f>
        <v>12475.1</v>
      </c>
      <c r="M42" s="124"/>
      <c r="N42" s="124"/>
      <c r="O42" s="109"/>
      <c r="P42" s="110"/>
      <c r="Q42" s="110"/>
      <c r="R42" s="111"/>
    </row>
    <row r="43" spans="2:18" ht="20.100000000000001" customHeight="1">
      <c r="B43" s="115" t="s">
        <v>89</v>
      </c>
      <c r="C43" s="116"/>
      <c r="D43" s="116"/>
      <c r="E43" s="116"/>
      <c r="F43" s="117"/>
      <c r="G43" s="47"/>
      <c r="H43" s="47"/>
      <c r="I43" s="125" t="s">
        <v>90</v>
      </c>
      <c r="J43" s="126"/>
      <c r="K43" s="127"/>
      <c r="L43" s="128"/>
      <c r="M43" s="128"/>
      <c r="N43" s="128"/>
      <c r="O43" s="109"/>
      <c r="P43" s="110"/>
      <c r="Q43" s="110"/>
      <c r="R43" s="111"/>
    </row>
    <row r="44" spans="2:18" ht="20.100000000000001" customHeight="1">
      <c r="B44" s="118"/>
      <c r="C44" s="119"/>
      <c r="D44" s="119"/>
      <c r="E44" s="119"/>
      <c r="F44" s="120"/>
      <c r="G44" s="48"/>
      <c r="H44" s="48"/>
      <c r="I44" s="129" t="s">
        <v>91</v>
      </c>
      <c r="J44" s="130"/>
      <c r="K44" s="131"/>
      <c r="L44" s="132"/>
      <c r="M44" s="132"/>
      <c r="N44" s="132"/>
      <c r="O44" s="112"/>
      <c r="P44" s="113"/>
      <c r="Q44" s="113"/>
      <c r="R44" s="114"/>
    </row>
    <row r="45" spans="2:18">
      <c r="L45" s="89"/>
      <c r="M45" s="89"/>
      <c r="N45" s="90"/>
      <c r="Q45" s="86"/>
    </row>
    <row r="47" spans="2:18">
      <c r="L47" s="70"/>
      <c r="M47" s="70"/>
    </row>
  </sheetData>
  <mergeCells count="92">
    <mergeCell ref="B2:D2"/>
    <mergeCell ref="E2:F2"/>
    <mergeCell ref="P2:R2"/>
    <mergeCell ref="E3:F3"/>
    <mergeCell ref="E4:F4"/>
    <mergeCell ref="E5:F5"/>
    <mergeCell ref="G5:O5"/>
    <mergeCell ref="B6:C6"/>
    <mergeCell ref="I6:L6"/>
    <mergeCell ref="M6:N6"/>
    <mergeCell ref="Q6:R6"/>
    <mergeCell ref="B7:C7"/>
    <mergeCell ref="I7:L7"/>
    <mergeCell ref="M7:N7"/>
    <mergeCell ref="B8:F8"/>
    <mergeCell ref="I8:J8"/>
    <mergeCell ref="M8:N8"/>
    <mergeCell ref="Q7:Q8"/>
    <mergeCell ref="R7:R8"/>
    <mergeCell ref="C9:D9"/>
    <mergeCell ref="E9:F9"/>
    <mergeCell ref="I9:J9"/>
    <mergeCell ref="C10:D10"/>
    <mergeCell ref="E10:F10"/>
    <mergeCell ref="I10:J10"/>
    <mergeCell ref="M10:N10"/>
    <mergeCell ref="I11:J11"/>
    <mergeCell ref="M11:N11"/>
    <mergeCell ref="I12:J12"/>
    <mergeCell ref="M12:N12"/>
    <mergeCell ref="I13:J13"/>
    <mergeCell ref="M13:N13"/>
    <mergeCell ref="I14:J14"/>
    <mergeCell ref="M14:N14"/>
    <mergeCell ref="I15:J15"/>
    <mergeCell ref="M15:N15"/>
    <mergeCell ref="I16:J16"/>
    <mergeCell ref="M16:N16"/>
    <mergeCell ref="M17:N17"/>
    <mergeCell ref="I19:K19"/>
    <mergeCell ref="I20:K20"/>
    <mergeCell ref="L20:N20"/>
    <mergeCell ref="I21:K21"/>
    <mergeCell ref="L21:N21"/>
    <mergeCell ref="I22:K22"/>
    <mergeCell ref="L22:N22"/>
    <mergeCell ref="I23:K23"/>
    <mergeCell ref="L23:N23"/>
    <mergeCell ref="I24:K24"/>
    <mergeCell ref="L24:N24"/>
    <mergeCell ref="I25:K25"/>
    <mergeCell ref="L25:N25"/>
    <mergeCell ref="I26:K26"/>
    <mergeCell ref="L26:N26"/>
    <mergeCell ref="I27:K27"/>
    <mergeCell ref="L27:N27"/>
    <mergeCell ref="I28:K28"/>
    <mergeCell ref="L28:N28"/>
    <mergeCell ref="I29:K29"/>
    <mergeCell ref="L29:N29"/>
    <mergeCell ref="I30:K30"/>
    <mergeCell ref="L30:N30"/>
    <mergeCell ref="I31:K31"/>
    <mergeCell ref="L31:N31"/>
    <mergeCell ref="I32:K32"/>
    <mergeCell ref="L32:N32"/>
    <mergeCell ref="K38:N38"/>
    <mergeCell ref="K39:N39"/>
    <mergeCell ref="K40:N40"/>
    <mergeCell ref="K41:N41"/>
    <mergeCell ref="I33:K33"/>
    <mergeCell ref="L33:N33"/>
    <mergeCell ref="I34:K34"/>
    <mergeCell ref="L34:N34"/>
    <mergeCell ref="I35:K35"/>
    <mergeCell ref="L35:N35"/>
    <mergeCell ref="L45:N45"/>
    <mergeCell ref="B3:B5"/>
    <mergeCell ref="B9:B10"/>
    <mergeCell ref="P3:P5"/>
    <mergeCell ref="P7:P8"/>
    <mergeCell ref="G2:O4"/>
    <mergeCell ref="B41:F42"/>
    <mergeCell ref="O37:R44"/>
    <mergeCell ref="B43:F44"/>
    <mergeCell ref="I42:K42"/>
    <mergeCell ref="L42:N42"/>
    <mergeCell ref="I43:K43"/>
    <mergeCell ref="L43:N43"/>
    <mergeCell ref="I44:K44"/>
    <mergeCell ref="L44:N44"/>
    <mergeCell ref="K37:N37"/>
  </mergeCells>
  <phoneticPr fontId="24" type="noConversion"/>
  <printOptions horizontalCentered="1" verticalCentered="1"/>
  <pageMargins left="0.15748031496063" right="0.15748031496063" top="0.59055118110236204" bottom="0.39370078740157499" header="0.511811023622047" footer="0.511811023622047"/>
  <pageSetup paperSize="9" scale="65" orientation="landscape" r:id="rId1"/>
  <headerFooter alignWithMargins="0">
    <oddFooter>&amp;LTNTS-WX-1810&amp;C三河市泰纳特斯汽车零部件有限公司&amp;RA4/1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Windows 用户</cp:lastModifiedBy>
  <cp:lastPrinted>2019-11-19T02:54:00Z</cp:lastPrinted>
  <dcterms:created xsi:type="dcterms:W3CDTF">2017-11-03T03:47:00Z</dcterms:created>
  <dcterms:modified xsi:type="dcterms:W3CDTF">2024-09-25T12:59:19Z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3B57959931BB408DAF599053EE85D7B8_12</vt:lpwstr>
  </property>
</Properties>
</file>