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报价单" sheetId="1" r:id="rId1"/>
    <sheet name="Sheet1" sheetId="2" r:id="rId2"/>
  </sheets>
  <definedNames>
    <definedName name="_xlnm.Print_Area" localSheetId="0">报价单!$A$1:$AA$76</definedName>
    <definedName name="_xlnm.Print_Titles" localSheetId="0">报价单!$1:$3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B4DCBD0797224EBFAF15B7C96446E6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1958975" y="1348105"/>
          <a:ext cx="883285" cy="4165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EFF751FFD92E47DE9070035AB86900A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1700" y="2247900"/>
          <a:ext cx="526415" cy="6978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68772819987946C181AD6731362A270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07260" y="3168015"/>
          <a:ext cx="490220" cy="8591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30E79DB937BA437883A2781AF4337CD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3285" y="4131310"/>
          <a:ext cx="592455" cy="819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76CA3A01411747D5B711E98B9C2A7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68525" y="5095240"/>
          <a:ext cx="498475" cy="9055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1729B2491AAB49E38823B1D6F9ADDC9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141220" y="6225540"/>
          <a:ext cx="581025" cy="6102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B030A9BC8E964409A82CB016488259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194560" y="7077075"/>
          <a:ext cx="457835" cy="873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C5128F3C68404A898A940C8F62DF42A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171700" y="8178165"/>
          <a:ext cx="549275" cy="6826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<sst xmlns="http://schemas.openxmlformats.org/spreadsheetml/2006/main" count="271" uniqueCount="126">
  <si>
    <t>天津方昕易通科技发展有限公司_报价单</t>
  </si>
  <si>
    <t>日期：</t>
  </si>
  <si>
    <t>工期：自合同签订并预付款付款之日起30个工作日出首件</t>
  </si>
  <si>
    <t>序
号</t>
  </si>
  <si>
    <t>件号</t>
  </si>
  <si>
    <t>名称</t>
  </si>
  <si>
    <t>产品简图</t>
  </si>
  <si>
    <t>材质</t>
  </si>
  <si>
    <t>料厚
（mm）</t>
  </si>
  <si>
    <t>产品展开尺寸</t>
  </si>
  <si>
    <t>零件
重量（Kg）</t>
  </si>
  <si>
    <t>坯料信息</t>
  </si>
  <si>
    <t>单件
步距重
（kg）</t>
  </si>
  <si>
    <t>材料
利用率
%</t>
  </si>
  <si>
    <t>工序号</t>
  </si>
  <si>
    <t>工序内容</t>
  </si>
  <si>
    <t>说明</t>
  </si>
  <si>
    <t>数量
（套）</t>
  </si>
  <si>
    <t>模具尺寸预估</t>
  </si>
  <si>
    <t>设备</t>
  </si>
  <si>
    <t>系数</t>
  </si>
  <si>
    <t>重量</t>
  </si>
  <si>
    <t>单价
（含税）</t>
  </si>
  <si>
    <t>模具金额
（含税）</t>
  </si>
  <si>
    <t>备注</t>
  </si>
  <si>
    <t>长</t>
  </si>
  <si>
    <t>宽</t>
  </si>
  <si>
    <t>料宽
（mm）</t>
  </si>
  <si>
    <t>料长
（mm）</t>
  </si>
  <si>
    <t>出数</t>
  </si>
  <si>
    <t>长
（mm）</t>
  </si>
  <si>
    <t>宽
（mm）</t>
  </si>
  <si>
    <t>高
（mm）</t>
  </si>
  <si>
    <t>SLT0012277</t>
  </si>
  <si>
    <t>基础款左前地脚</t>
  </si>
  <si>
    <t>3.0-Q/BQB 301QStE420TM-Q/BQB 310</t>
  </si>
  <si>
    <t>OP05</t>
  </si>
  <si>
    <t>落料冲孔</t>
  </si>
  <si>
    <t>单工序</t>
  </si>
  <si>
    <t>260T</t>
  </si>
  <si>
    <t>OP10</t>
  </si>
  <si>
    <t>成型</t>
  </si>
  <si>
    <t>OP20</t>
  </si>
  <si>
    <t>翻边</t>
  </si>
  <si>
    <t>OP30</t>
  </si>
  <si>
    <t>冲孔</t>
  </si>
  <si>
    <t>SLT0012278</t>
  </si>
  <si>
    <t>基础款左后地脚</t>
  </si>
  <si>
    <t>成型出包</t>
  </si>
  <si>
    <t>上成型</t>
  </si>
  <si>
    <t>上翻</t>
  </si>
  <si>
    <t>OP40</t>
  </si>
  <si>
    <t>SLT0012279</t>
  </si>
  <si>
    <t>基础款右前地脚</t>
  </si>
  <si>
    <t>下翻</t>
  </si>
  <si>
    <t>冲孔+侧冲孔</t>
  </si>
  <si>
    <t>SLT0012280</t>
  </si>
  <si>
    <t>基础款右后地脚</t>
  </si>
  <si>
    <t>SLT0012347</t>
  </si>
  <si>
    <t>减震款左前地脚</t>
  </si>
  <si>
    <t>SLT0012348</t>
  </si>
  <si>
    <t>减震款左后地脚</t>
  </si>
  <si>
    <t>SLT0012349</t>
  </si>
  <si>
    <t>减震款右前地脚</t>
  </si>
  <si>
    <t>SLT0012350</t>
  </si>
  <si>
    <t>减震款右后地脚</t>
  </si>
  <si>
    <t>SHT0016148-宽车主驾驶左侧钣金-落料冲孔</t>
  </si>
  <si>
    <t>SHT0016148-宽车主驾驶左侧钣金-成型</t>
  </si>
  <si>
    <t>SHT0016148-宽车主驾驶左侧钣金-翻边</t>
  </si>
  <si>
    <t>SHT0016148-宽车主驾驶左侧钣金-整形</t>
  </si>
  <si>
    <t>SHT0016148-宽车主驾驶左侧钣金-冲孔</t>
  </si>
  <si>
    <t>SHT0016149-宽车主驾驶右侧钣金-落料冲孔</t>
  </si>
  <si>
    <t>SHT0016149-宽车主驾驶右侧钣金-成型</t>
  </si>
  <si>
    <t>SHT0016149-宽车主驾驶右侧钣金-翻边</t>
  </si>
  <si>
    <t>SHT0016149-宽车主驾驶右侧钣金-整形</t>
  </si>
  <si>
    <t>SHT0016149-宽车主驾驶右侧钣金-冲孔</t>
  </si>
  <si>
    <t>SHT0016145-宽车主驾驶前侧钣金-落料</t>
  </si>
  <si>
    <t>SHT0016145-宽车主驾驶前侧钣金-成型</t>
  </si>
  <si>
    <t>SHT0016145-宽车主驾驶前侧钣金-翻边</t>
  </si>
  <si>
    <t>SHT0016145-宽车主驾驶前侧钣金-冲孔</t>
  </si>
  <si>
    <t>SHT0016146-宽车主驾驶后侧钣金-落料冲孔</t>
  </si>
  <si>
    <t>SHT0016146-宽车主驾驶后侧钣金-成型翻边</t>
  </si>
  <si>
    <t>SHT0016146-宽车主驾驶后侧钣金-翻边翻舌</t>
  </si>
  <si>
    <t>SHT0016146-宽车主驾驶后侧钣金-整形</t>
  </si>
  <si>
    <t>SHT0016146-宽车主驾驶后侧钣金-冲孔</t>
  </si>
  <si>
    <t>SHT0016386-A6中宽车副司机座椅底支架左下板-落料冲孔</t>
  </si>
  <si>
    <t>SHT0016386-A6中宽车副司机座椅底支架左下板-成型翻边</t>
  </si>
  <si>
    <t>SHT0016386-A6中宽车副司机座椅底支架左下板-分离</t>
  </si>
  <si>
    <t>SHT0016386-A6中宽车副司机座椅底支架左下板-整形</t>
  </si>
  <si>
    <t>SHT0016387-A6中宽车副司机座椅底支架右下板-落料冲孔</t>
  </si>
  <si>
    <t>SHT0016387-A6中宽车副司机座椅底支架右下板-成型翻边</t>
  </si>
  <si>
    <t>SHT0016387-A6中宽车副司机座椅底支架右下板-分离</t>
  </si>
  <si>
    <t>SHT0016387-A6中宽车副司机座椅底支架右下板-整形</t>
  </si>
  <si>
    <t>SHT0016385-A6中宽车副司机座椅底支架上板-拉延</t>
  </si>
  <si>
    <t>SHT0016385-A6中宽车副司机座椅底支架上板-修边冲孔</t>
  </si>
  <si>
    <t>SHT0016385-A6中宽车副司机座椅底支架上板-翻边</t>
  </si>
  <si>
    <t>SHT0016385-A6中宽车副司机座椅底支架上板-整形</t>
  </si>
  <si>
    <t>SHT0016188-中宽车主驾驶前侧钣金-落料</t>
  </si>
  <si>
    <t>SHT0016188-中宽车主驾驶前侧钣金-成型</t>
  </si>
  <si>
    <t>SHT0016188-中宽车主驾驶前侧钣金-翻边</t>
  </si>
  <si>
    <t>SHT0016188-中宽车主驾驶前侧钣金-冲孔</t>
  </si>
  <si>
    <t>SHT0016189-中宽车主驾驶后侧钣金-落料冲孔</t>
  </si>
  <si>
    <t>SHT0016189-中宽车主驾驶后侧钣金-成型翻边</t>
  </si>
  <si>
    <t>SHT0016189-中宽车主驾驶后侧钣金-翻边</t>
  </si>
  <si>
    <t>SHT0016189-中宽车主驾驶后侧钣金-冲孔</t>
  </si>
  <si>
    <t>SHT0016185-中宽车主驾驶左侧钣金-落料冲孔</t>
  </si>
  <si>
    <t>SHT0016185-中宽车主驾驶左侧钣金-压料翻边</t>
  </si>
  <si>
    <t>SHT0016185-中宽车主驾驶左侧钣金-侧整形</t>
  </si>
  <si>
    <t>SHT0016185-中宽车主驾驶左侧钣金-冲孔分离</t>
  </si>
  <si>
    <t>SHT0016185-中宽车主驾驶左侧钣金-翻边</t>
  </si>
  <si>
    <t>SHT0016185-中宽车主驾驶左侧钣金-折耳朵</t>
  </si>
  <si>
    <t>SHT0016187-中宽车主驾驶右侧钣金-落料冲孔</t>
  </si>
  <si>
    <t>SHT0016187-中宽车主驾驶右侧钣金-压料翻边</t>
  </si>
  <si>
    <t>SHT0016187-中宽车主驾驶右侧钣金-侧整形</t>
  </si>
  <si>
    <t>SHT0016187-中宽车主驾驶右侧钣金-冲孔分离</t>
  </si>
  <si>
    <t>SHT0016187-中宽车主驾驶右侧钣金-翻边</t>
  </si>
  <si>
    <t>SHT0016187-中宽车主驾驶右侧钣金-折耳朵</t>
  </si>
  <si>
    <t>SHT0016187-中宽车主驾驶右侧钣金-冲孔</t>
  </si>
  <si>
    <t>SHT0016382-A6宽车副司机座椅底支架上板-拉延</t>
  </si>
  <si>
    <t>SHT0016382-A6宽车副司机座椅底支架上板-整形</t>
  </si>
  <si>
    <t>SHT0016382-A6宽车副司机座椅底支架上板-修边冲孔</t>
  </si>
  <si>
    <t>SHT0016382-A6宽车副司机座椅底支架上板-压舌</t>
  </si>
  <si>
    <t>SHT0016383-A6宽车副司机座椅底支架左下板-落料冲孔</t>
  </si>
  <si>
    <t>SHT0016383-A6宽车副司机座椅底支架左下板-翻边</t>
  </si>
  <si>
    <t>SHT0016384-A6宽车副司机座椅底支架右下板-落料冲孔</t>
  </si>
  <si>
    <t>SHT0016384-A6宽车副司机座椅底支架右下板-翻边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</si>
</sst>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_ "/>
    <numFmt numFmtId="178" formatCode="0.00_ "/>
    <numFmt numFmtId="179" formatCode="0_ "/>
    <numFmt numFmtId="180" formatCode="#,##0.0_ "/>
    <numFmt numFmtId="181" formatCode="\¥#,##0;\¥\-#,##0"/>
    <numFmt numFmtId="182" formatCode="#,##0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华文楷体"/>
      <charset val="134"/>
    </font>
    <font>
      <sz val="13"/>
      <color theme="1"/>
      <name val="华文楷体"/>
      <charset val="134"/>
    </font>
    <font>
      <sz val="7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6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177" fontId="4" fillId="0" borderId="7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177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</xf>
    <xf numFmtId="177" fontId="4" fillId="0" borderId="0" xfId="0" applyNumberFormat="1" applyFont="1" applyFill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/>
    </xf>
    <xf numFmtId="14" fontId="5" fillId="0" borderId="1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/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/>
    </xf>
    <xf numFmtId="178" fontId="4" fillId="0" borderId="2" xfId="0" applyNumberFormat="1" applyFont="1" applyFill="1" applyBorder="1" applyAlignment="1" applyProtection="1">
      <alignment horizontal="center" vertical="center"/>
    </xf>
    <xf numFmtId="178" fontId="4" fillId="0" borderId="6" xfId="0" applyNumberFormat="1" applyFont="1" applyFill="1" applyBorder="1" applyAlignment="1" applyProtection="1">
      <alignment horizontal="center" vertical="center"/>
    </xf>
    <xf numFmtId="178" fontId="8" fillId="0" borderId="6" xfId="0" applyNumberFormat="1" applyFont="1" applyFill="1" applyBorder="1" applyAlignment="1" applyProtection="1">
      <alignment horizontal="center" vertical="center" wrapText="1"/>
    </xf>
    <xf numFmtId="176" fontId="4" fillId="0" borderId="7" xfId="0" applyNumberFormat="1" applyFont="1" applyFill="1" applyBorder="1" applyAlignment="1" applyProtection="1">
      <alignment horizontal="center" vertical="center"/>
    </xf>
    <xf numFmtId="178" fontId="4" fillId="0" borderId="7" xfId="0" applyNumberFormat="1" applyFont="1" applyFill="1" applyBorder="1" applyAlignment="1" applyProtection="1">
      <alignment horizontal="center" vertical="center"/>
    </xf>
    <xf numFmtId="178" fontId="8" fillId="0" borderId="6" xfId="0" applyNumberFormat="1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178" fontId="4" fillId="0" borderId="5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/>
    </xf>
    <xf numFmtId="178" fontId="4" fillId="0" borderId="0" xfId="0" applyNumberFormat="1" applyFont="1" applyFill="1" applyAlignment="1" applyProtection="1">
      <alignment horizontal="center" vertical="center"/>
    </xf>
    <xf numFmtId="178" fontId="8" fillId="0" borderId="0" xfId="0" applyNumberFormat="1" applyFont="1" applyFill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178" fontId="4" fillId="0" borderId="6" xfId="0" applyNumberFormat="1" applyFont="1" applyFill="1" applyBorder="1" applyAlignment="1" applyProtection="1">
      <alignment horizontal="center" vertical="center" wrapText="1"/>
    </xf>
    <xf numFmtId="179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Fill="1" applyAlignment="1" applyProtection="1">
      <alignment horizontal="center" vertical="center" wrapText="1"/>
    </xf>
    <xf numFmtId="179" fontId="4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180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181" fontId="9" fillId="0" borderId="6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Alignment="1" applyProtection="1">
      <alignment horizontal="center" vertical="center"/>
      <protection locked="0"/>
    </xf>
    <xf numFmtId="181" fontId="9" fillId="0" borderId="0" xfId="0" applyNumberFormat="1" applyFont="1" applyFill="1" applyAlignment="1" applyProtection="1">
      <alignment horizontal="center" vertical="center"/>
    </xf>
    <xf numFmtId="176" fontId="1" fillId="0" borderId="0" xfId="0" applyNumberFormat="1" applyFont="1" applyAlignment="1" applyProtection="1">
      <alignment horizontal="center" vertical="center"/>
    </xf>
    <xf numFmtId="182" fontId="1" fillId="0" borderId="0" xfId="0" applyNumberFormat="1" applyFont="1" applyAlignment="1" applyProtection="1">
      <alignment horizontal="center" vertical="center"/>
      <protection locked="0"/>
    </xf>
    <xf numFmtId="180" fontId="1" fillId="0" borderId="0" xfId="0" applyNumberFormat="1" applyFont="1" applyAlignment="1" applyProtection="1">
      <alignment horizontal="center" vertical="center"/>
      <protection locked="0"/>
    </xf>
    <xf numFmtId="181" fontId="1" fillId="0" borderId="0" xfId="0" applyNumberFormat="1" applyFont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25.png"/><Relationship Id="rId7" Type="http://schemas.openxmlformats.org/officeDocument/2006/relationships/image" Target="media/image24.png"/><Relationship Id="rId6" Type="http://schemas.openxmlformats.org/officeDocument/2006/relationships/image" Target="media/image23.png"/><Relationship Id="rId5" Type="http://schemas.openxmlformats.org/officeDocument/2006/relationships/image" Target="media/image22.png"/><Relationship Id="rId4" Type="http://schemas.openxmlformats.org/officeDocument/2006/relationships/image" Target="media/image21.png"/><Relationship Id="rId3" Type="http://schemas.openxmlformats.org/officeDocument/2006/relationships/image" Target="media/image20.png"/><Relationship Id="rId2" Type="http://schemas.openxmlformats.org/officeDocument/2006/relationships/image" Target="media/image19.png"/><Relationship Id="rId1" Type="http://schemas.openxmlformats.org/officeDocument/2006/relationships/image" Target="media/image18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249084</xdr:colOff>
      <xdr:row>0</xdr:row>
      <xdr:rowOff>38169</xdr:rowOff>
    </xdr:from>
    <xdr:to>
      <xdr:col>1</xdr:col>
      <xdr:colOff>426811</xdr:colOff>
      <xdr:row>0</xdr:row>
      <xdr:rowOff>436523</xdr:rowOff>
    </xdr:to>
    <xdr:pic>
      <xdr:nvPicPr>
        <xdr:cNvPr id="5" name="图片 4" descr="方昕单独logo抠图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8920" y="38100"/>
          <a:ext cx="429260" cy="398145"/>
        </a:xfrm>
        <a:prstGeom prst="rect">
          <a:avLst/>
        </a:prstGeom>
      </xdr:spPr>
    </xdr:pic>
    <xdr:clientData/>
  </xdr:twoCellAnchor>
  <xdr:twoCellAnchor editAs="oneCell">
    <xdr:from>
      <xdr:col>6</xdr:col>
      <xdr:colOff>64770</xdr:colOff>
      <xdr:row>6</xdr:row>
      <xdr:rowOff>104775</xdr:rowOff>
    </xdr:from>
    <xdr:to>
      <xdr:col>7</xdr:col>
      <xdr:colOff>315595</xdr:colOff>
      <xdr:row>8</xdr:row>
      <xdr:rowOff>109855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84270" y="1668780"/>
          <a:ext cx="63944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128270</xdr:colOff>
      <xdr:row>7</xdr:row>
      <xdr:rowOff>112395</xdr:rowOff>
    </xdr:from>
    <xdr:to>
      <xdr:col>11</xdr:col>
      <xdr:colOff>205105</xdr:colOff>
      <xdr:row>8</xdr:row>
      <xdr:rowOff>113030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27930" y="1842135"/>
          <a:ext cx="8540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</xdr:colOff>
      <xdr:row>12</xdr:row>
      <xdr:rowOff>74295</xdr:rowOff>
    </xdr:from>
    <xdr:to>
      <xdr:col>7</xdr:col>
      <xdr:colOff>314325</xdr:colOff>
      <xdr:row>14</xdr:row>
      <xdr:rowOff>120015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05225" y="2632710"/>
          <a:ext cx="617220" cy="377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169545</xdr:colOff>
      <xdr:row>13</xdr:row>
      <xdr:rowOff>35560</xdr:rowOff>
    </xdr:from>
    <xdr:to>
      <xdr:col>11</xdr:col>
      <xdr:colOff>337185</xdr:colOff>
      <xdr:row>14</xdr:row>
      <xdr:rowOff>123825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69205" y="2759710"/>
          <a:ext cx="944880" cy="25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71755</xdr:colOff>
      <xdr:row>18</xdr:row>
      <xdr:rowOff>134620</xdr:rowOff>
    </xdr:from>
    <xdr:to>
      <xdr:col>7</xdr:col>
      <xdr:colOff>327660</xdr:colOff>
      <xdr:row>20</xdr:row>
      <xdr:rowOff>92710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691255" y="3687445"/>
          <a:ext cx="644525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69215</xdr:colOff>
      <xdr:row>18</xdr:row>
      <xdr:rowOff>150495</xdr:rowOff>
    </xdr:from>
    <xdr:to>
      <xdr:col>11</xdr:col>
      <xdr:colOff>305435</xdr:colOff>
      <xdr:row>20</xdr:row>
      <xdr:rowOff>76835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968875" y="3703320"/>
          <a:ext cx="101346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127635</xdr:colOff>
      <xdr:row>24</xdr:row>
      <xdr:rowOff>127000</xdr:rowOff>
    </xdr:from>
    <xdr:to>
      <xdr:col>7</xdr:col>
      <xdr:colOff>233680</xdr:colOff>
      <xdr:row>26</xdr:row>
      <xdr:rowOff>88265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747135" y="4674235"/>
          <a:ext cx="49466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</xdr:colOff>
      <xdr:row>25</xdr:row>
      <xdr:rowOff>36195</xdr:rowOff>
    </xdr:from>
    <xdr:to>
      <xdr:col>11</xdr:col>
      <xdr:colOff>282575</xdr:colOff>
      <xdr:row>26</xdr:row>
      <xdr:rowOff>121285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960620" y="4749165"/>
          <a:ext cx="998855" cy="25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</xdr:colOff>
      <xdr:row>30</xdr:row>
      <xdr:rowOff>127635</xdr:rowOff>
    </xdr:from>
    <xdr:to>
      <xdr:col>7</xdr:col>
      <xdr:colOff>383540</xdr:colOff>
      <xdr:row>32</xdr:row>
      <xdr:rowOff>91440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648075" y="5669280"/>
          <a:ext cx="743585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57785</xdr:colOff>
      <xdr:row>30</xdr:row>
      <xdr:rowOff>150495</xdr:rowOff>
    </xdr:from>
    <xdr:to>
      <xdr:col>11</xdr:col>
      <xdr:colOff>281940</xdr:colOff>
      <xdr:row>32</xdr:row>
      <xdr:rowOff>57150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957445" y="5692140"/>
          <a:ext cx="1001395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86995</xdr:colOff>
      <xdr:row>36</xdr:row>
      <xdr:rowOff>58420</xdr:rowOff>
    </xdr:from>
    <xdr:to>
      <xdr:col>7</xdr:col>
      <xdr:colOff>184150</xdr:colOff>
      <xdr:row>38</xdr:row>
      <xdr:rowOff>121285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706495" y="6594475"/>
          <a:ext cx="485775" cy="394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94615</xdr:colOff>
      <xdr:row>37</xdr:row>
      <xdr:rowOff>88900</xdr:rowOff>
    </xdr:from>
    <xdr:to>
      <xdr:col>11</xdr:col>
      <xdr:colOff>182880</xdr:colOff>
      <xdr:row>38</xdr:row>
      <xdr:rowOff>97155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994275" y="6790690"/>
          <a:ext cx="8655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108585</xdr:colOff>
      <xdr:row>42</xdr:row>
      <xdr:rowOff>165100</xdr:rowOff>
    </xdr:from>
    <xdr:to>
      <xdr:col>7</xdr:col>
      <xdr:colOff>335280</xdr:colOff>
      <xdr:row>44</xdr:row>
      <xdr:rowOff>118110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728085" y="7695565"/>
          <a:ext cx="615315" cy="284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45720</xdr:colOff>
      <xdr:row>43</xdr:row>
      <xdr:rowOff>74295</xdr:rowOff>
    </xdr:from>
    <xdr:to>
      <xdr:col>12</xdr:col>
      <xdr:colOff>3810</xdr:colOff>
      <xdr:row>44</xdr:row>
      <xdr:rowOff>114935</xdr:rowOff>
    </xdr:to>
    <xdr:pic>
      <xdr:nvPicPr>
        <xdr:cNvPr id="17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945380" y="7770495"/>
          <a:ext cx="112395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129540</xdr:colOff>
      <xdr:row>48</xdr:row>
      <xdr:rowOff>77470</xdr:rowOff>
    </xdr:from>
    <xdr:to>
      <xdr:col>7</xdr:col>
      <xdr:colOff>290195</xdr:colOff>
      <xdr:row>50</xdr:row>
      <xdr:rowOff>136525</xdr:rowOff>
    </xdr:to>
    <xdr:pic>
      <xdr:nvPicPr>
        <xdr:cNvPr id="18" name="图片 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749040" y="8602345"/>
          <a:ext cx="54927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105410</xdr:colOff>
      <xdr:row>49</xdr:row>
      <xdr:rowOff>35560</xdr:rowOff>
    </xdr:from>
    <xdr:to>
      <xdr:col>11</xdr:col>
      <xdr:colOff>320040</xdr:colOff>
      <xdr:row>50</xdr:row>
      <xdr:rowOff>106680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005070" y="8726170"/>
          <a:ext cx="99187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708660</xdr:colOff>
      <xdr:row>52</xdr:row>
      <xdr:rowOff>160020</xdr:rowOff>
    </xdr:from>
    <xdr:to>
      <xdr:col>13</xdr:col>
      <xdr:colOff>288925</xdr:colOff>
      <xdr:row>63</xdr:row>
      <xdr:rowOff>101600</xdr:rowOff>
    </xdr:to>
    <xdr:sp>
      <xdr:nvSpPr>
        <xdr:cNvPr id="20" name="文本框 19"/>
        <xdr:cNvSpPr txBox="1"/>
      </xdr:nvSpPr>
      <xdr:spPr>
        <a:xfrm>
          <a:off x="960120" y="9347835"/>
          <a:ext cx="5805805" cy="17646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zh-CN" altLang="en-US" sz="1800">
              <a:solidFill>
                <a:srgbClr val="FF0000"/>
              </a:solidFill>
            </a:rPr>
            <a:t>特别说明：此价格满足技术协议要求的模具材质：</a:t>
          </a:r>
          <a:r>
            <a:rPr lang="en-US" altLang="zh-CN" sz="1800">
              <a:solidFill>
                <a:srgbClr val="FF0000"/>
              </a:solidFill>
            </a:rPr>
            <a:t>CR12MoV</a:t>
          </a:r>
          <a:r>
            <a:rPr lang="zh-CN" altLang="en-US" sz="1800">
              <a:solidFill>
                <a:srgbClr val="FF0000"/>
              </a:solidFill>
            </a:rPr>
            <a:t>和</a:t>
          </a:r>
          <a:r>
            <a:rPr lang="en-US" altLang="zh-CN" sz="1800">
              <a:solidFill>
                <a:srgbClr val="FF0000"/>
              </a:solidFill>
            </a:rPr>
            <a:t>TD</a:t>
          </a:r>
          <a:r>
            <a:rPr lang="zh-CN" altLang="en-US" sz="1800">
              <a:solidFill>
                <a:srgbClr val="FF0000"/>
              </a:solidFill>
            </a:rPr>
            <a:t>处理（需求部件），</a:t>
          </a:r>
          <a:r>
            <a:rPr lang="en-US" altLang="zh-CN" sz="1800">
              <a:solidFill>
                <a:srgbClr val="FF0000"/>
              </a:solidFill>
            </a:rPr>
            <a:t>TD</a:t>
          </a:r>
          <a:r>
            <a:rPr lang="zh-CN" altLang="en-US" sz="1800">
              <a:solidFill>
                <a:srgbClr val="FF0000"/>
              </a:solidFill>
            </a:rPr>
            <a:t>处理采用超级</a:t>
          </a:r>
          <a:r>
            <a:rPr lang="en-US" altLang="zh-CN" sz="1800">
              <a:solidFill>
                <a:srgbClr val="FF0000"/>
              </a:solidFill>
            </a:rPr>
            <a:t>TD</a:t>
          </a:r>
          <a:r>
            <a:rPr lang="zh-CN" altLang="en-US" sz="1800">
              <a:solidFill>
                <a:srgbClr val="FF0000"/>
              </a:solidFill>
            </a:rPr>
            <a:t>新工艺，涂层使用寿命在</a:t>
          </a:r>
          <a:r>
            <a:rPr lang="en-US" altLang="zh-CN" sz="1800">
              <a:solidFill>
                <a:srgbClr val="FF0000"/>
              </a:solidFill>
            </a:rPr>
            <a:t>30</a:t>
          </a:r>
          <a:r>
            <a:rPr lang="zh-CN" altLang="en-US" sz="1800">
              <a:solidFill>
                <a:srgbClr val="FF0000"/>
              </a:solidFill>
            </a:rPr>
            <a:t>万冲次以上。并且因料厚较厚，冲头采用</a:t>
          </a:r>
          <a:r>
            <a:rPr lang="en-US" altLang="zh-CN" sz="1800">
              <a:solidFill>
                <a:srgbClr val="FF0000"/>
              </a:solidFill>
            </a:rPr>
            <a:t>SKD11</a:t>
          </a:r>
          <a:r>
            <a:rPr lang="zh-CN" altLang="en-US" sz="1800">
              <a:solidFill>
                <a:srgbClr val="FF0000"/>
              </a:solidFill>
            </a:rPr>
            <a:t>且表面涂层处理的冲头，单批次连续生产保证冲头使用寿命在</a:t>
          </a:r>
          <a:r>
            <a:rPr lang="en-US" altLang="zh-CN" sz="1800">
              <a:solidFill>
                <a:srgbClr val="FF0000"/>
              </a:solidFill>
            </a:rPr>
            <a:t>1</a:t>
          </a:r>
          <a:r>
            <a:rPr lang="zh-CN" altLang="en-US" sz="1800">
              <a:solidFill>
                <a:srgbClr val="FF0000"/>
              </a:solidFill>
            </a:rPr>
            <a:t>万冲次以上。</a:t>
          </a:r>
          <a:endParaRPr lang="zh-CN" altLang="en-US" sz="1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4"/>
  <sheetViews>
    <sheetView tabSelected="1" workbookViewId="0">
      <pane xSplit="14" ySplit="3" topLeftCell="O4" activePane="bottomRight" state="frozen"/>
      <selection/>
      <selection pane="topRight"/>
      <selection pane="bottomLeft"/>
      <selection pane="bottomRight" activeCell="S8" sqref="S8"/>
    </sheetView>
  </sheetViews>
  <sheetFormatPr defaultColWidth="8.88888888888889" defaultRowHeight="10.8"/>
  <cols>
    <col min="1" max="1" width="3.66666666666667" style="1" customWidth="1"/>
    <col min="2" max="2" width="11.2222222222222" style="1" customWidth="1"/>
    <col min="3" max="3" width="15.3333333333333" style="1" customWidth="1"/>
    <col min="4" max="4" width="10.6666666666667" style="1" customWidth="1"/>
    <col min="5" max="5" width="5.66666666666667" style="1" customWidth="1"/>
    <col min="6" max="6" width="6.22222222222222" style="1" customWidth="1"/>
    <col min="7" max="8" width="5.66666666666667" style="1" customWidth="1"/>
    <col min="9" max="9" width="7.33333333333333" style="2" customWidth="1"/>
    <col min="10" max="12" width="5.66666666666667" style="1" customWidth="1"/>
    <col min="13" max="15" width="6" style="1" customWidth="1"/>
    <col min="16" max="16" width="10.6666666666667" style="1" customWidth="1"/>
    <col min="17" max="17" width="6.66666666666667" style="1" customWidth="1"/>
    <col min="18" max="18" width="5.66666666666667" style="1" customWidth="1"/>
    <col min="19" max="24" width="6.66666666666667" style="1" customWidth="1"/>
    <col min="25" max="25" width="7.44444444444444" style="1" customWidth="1"/>
    <col min="26" max="26" width="10.6666666666667" style="1" customWidth="1"/>
    <col min="27" max="27" width="8.66666666666667" style="1" customWidth="1"/>
    <col min="28" max="28" width="11.4444444444444" style="1" customWidth="1"/>
    <col min="29" max="29" width="6.66666666666667" style="1" customWidth="1"/>
    <col min="30" max="30" width="12.2222222222222" style="1" customWidth="1"/>
    <col min="31" max="31" width="8.88888888888889" style="1"/>
    <col min="32" max="32" width="10.6666666666667" style="1" customWidth="1"/>
    <col min="33" max="16384" width="8.88888888888889" style="1"/>
  </cols>
  <sheetData>
    <row r="1" ht="37.95" customHeight="1" spans="1:27">
      <c r="A1" s="3"/>
      <c r="B1" s="3"/>
      <c r="C1" s="4" t="s">
        <v>0</v>
      </c>
      <c r="D1" s="4"/>
      <c r="E1" s="4"/>
      <c r="F1" s="4"/>
      <c r="G1" s="4"/>
      <c r="H1" s="4"/>
      <c r="I1" s="26"/>
      <c r="J1" s="4"/>
      <c r="K1" s="27" t="s">
        <v>1</v>
      </c>
      <c r="L1" s="27"/>
      <c r="M1" s="28">
        <v>45562</v>
      </c>
      <c r="N1" s="29"/>
      <c r="O1" s="30"/>
      <c r="P1" s="31" t="s">
        <v>2</v>
      </c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ht="18" customHeight="1" spans="1:27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5" t="s">
        <v>8</v>
      </c>
      <c r="G2" s="7" t="s">
        <v>9</v>
      </c>
      <c r="H2" s="8"/>
      <c r="I2" s="32" t="s">
        <v>10</v>
      </c>
      <c r="J2" s="11" t="s">
        <v>11</v>
      </c>
      <c r="K2" s="11"/>
      <c r="L2" s="11"/>
      <c r="M2" s="33" t="s">
        <v>12</v>
      </c>
      <c r="N2" s="33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49" t="s">
        <v>18</v>
      </c>
      <c r="T2" s="50"/>
      <c r="U2" s="51"/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6" t="s">
        <v>24</v>
      </c>
    </row>
    <row r="3" ht="28.05" customHeight="1" spans="1:27">
      <c r="A3" s="9"/>
      <c r="B3" s="9"/>
      <c r="C3" s="9"/>
      <c r="D3" s="9"/>
      <c r="E3" s="9"/>
      <c r="F3" s="10"/>
      <c r="G3" s="11" t="s">
        <v>25</v>
      </c>
      <c r="H3" s="11" t="s">
        <v>26</v>
      </c>
      <c r="I3" s="34"/>
      <c r="J3" s="35" t="s">
        <v>27</v>
      </c>
      <c r="K3" s="35" t="s">
        <v>28</v>
      </c>
      <c r="L3" s="11" t="s">
        <v>29</v>
      </c>
      <c r="M3" s="36"/>
      <c r="N3" s="36"/>
      <c r="O3" s="10"/>
      <c r="P3" s="10"/>
      <c r="Q3" s="10"/>
      <c r="R3" s="10"/>
      <c r="S3" s="52" t="s">
        <v>30</v>
      </c>
      <c r="T3" s="52" t="s">
        <v>31</v>
      </c>
      <c r="U3" s="52" t="s">
        <v>32</v>
      </c>
      <c r="V3" s="10"/>
      <c r="W3" s="10"/>
      <c r="X3" s="10"/>
      <c r="Y3" s="10"/>
      <c r="Z3" s="10"/>
      <c r="AA3" s="9"/>
    </row>
    <row r="4" ht="13.05" customHeight="1" spans="1:29">
      <c r="A4" s="12">
        <v>1</v>
      </c>
      <c r="B4" s="13" t="s">
        <v>33</v>
      </c>
      <c r="C4" s="14" t="s">
        <v>34</v>
      </c>
      <c r="D4" s="12" t="str">
        <f>_xlfn.DISPIMG("ID_B4DCBD0797224EBFAF15B7C96446E609",1)</f>
        <v>=DISPIMG("ID_B4DCBD0797224EBFAF15B7C96446E609",1)</v>
      </c>
      <c r="E4" s="15" t="s">
        <v>35</v>
      </c>
      <c r="F4" s="16">
        <v>3</v>
      </c>
      <c r="G4" s="12">
        <v>175</v>
      </c>
      <c r="H4" s="12">
        <v>80</v>
      </c>
      <c r="I4" s="37">
        <v>0.28</v>
      </c>
      <c r="J4" s="12">
        <v>190</v>
      </c>
      <c r="K4" s="12">
        <v>1170</v>
      </c>
      <c r="L4" s="12">
        <v>14</v>
      </c>
      <c r="M4" s="38">
        <f>J4*K4*F4*0.00785/1000/L4</f>
        <v>0.373940357142857</v>
      </c>
      <c r="N4" s="16">
        <f>I4/M4*100</f>
        <v>74.8782512108023</v>
      </c>
      <c r="O4" s="39" t="s">
        <v>36</v>
      </c>
      <c r="P4" s="40" t="s">
        <v>37</v>
      </c>
      <c r="Q4" s="53" t="s">
        <v>38</v>
      </c>
      <c r="R4" s="54">
        <v>1</v>
      </c>
      <c r="S4" s="55">
        <v>600</v>
      </c>
      <c r="T4" s="55">
        <v>400</v>
      </c>
      <c r="U4" s="55">
        <v>450</v>
      </c>
      <c r="V4" s="56" t="s">
        <v>39</v>
      </c>
      <c r="W4" s="56">
        <v>0.6</v>
      </c>
      <c r="X4" s="39">
        <f t="shared" ref="X4" si="0">S4*T4*U4*0.00785/1000/1000*W4</f>
        <v>0.50868</v>
      </c>
      <c r="Y4" s="56">
        <v>38000</v>
      </c>
      <c r="Z4" s="62">
        <f>Y4*X4</f>
        <v>19329.84</v>
      </c>
      <c r="AA4" s="13"/>
      <c r="AC4" s="63"/>
    </row>
    <row r="5" ht="13.05" customHeight="1" spans="1:29">
      <c r="A5" s="17"/>
      <c r="B5" s="13"/>
      <c r="C5" s="14"/>
      <c r="D5" s="17"/>
      <c r="E5" s="18"/>
      <c r="F5" s="19"/>
      <c r="G5" s="17"/>
      <c r="H5" s="17"/>
      <c r="I5" s="41"/>
      <c r="J5" s="17"/>
      <c r="K5" s="17"/>
      <c r="L5" s="17"/>
      <c r="M5" s="42"/>
      <c r="N5" s="19"/>
      <c r="O5" s="39" t="s">
        <v>40</v>
      </c>
      <c r="P5" s="43" t="s">
        <v>41</v>
      </c>
      <c r="Q5" s="53" t="s">
        <v>38</v>
      </c>
      <c r="R5" s="54">
        <v>1</v>
      </c>
      <c r="S5" s="55">
        <v>600</v>
      </c>
      <c r="T5" s="55">
        <v>400</v>
      </c>
      <c r="U5" s="55">
        <v>450</v>
      </c>
      <c r="V5" s="56" t="s">
        <v>39</v>
      </c>
      <c r="W5" s="56">
        <v>0.6</v>
      </c>
      <c r="X5" s="39">
        <f t="shared" ref="X5:X6" si="1">S5*T5*U5*0.00785/1000/1000*W5</f>
        <v>0.50868</v>
      </c>
      <c r="Y5" s="56">
        <v>38000</v>
      </c>
      <c r="Z5" s="62">
        <f t="shared" ref="Z5:Z10" si="2">Y5*X5</f>
        <v>19329.84</v>
      </c>
      <c r="AA5" s="13"/>
      <c r="AC5" s="63"/>
    </row>
    <row r="6" ht="13.05" customHeight="1" spans="1:30">
      <c r="A6" s="17"/>
      <c r="B6" s="13"/>
      <c r="C6" s="14"/>
      <c r="D6" s="17"/>
      <c r="E6" s="18"/>
      <c r="F6" s="19"/>
      <c r="G6" s="17"/>
      <c r="H6" s="17"/>
      <c r="I6" s="41"/>
      <c r="J6" s="17"/>
      <c r="K6" s="17"/>
      <c r="L6" s="17"/>
      <c r="M6" s="42"/>
      <c r="N6" s="19"/>
      <c r="O6" s="39" t="s">
        <v>42</v>
      </c>
      <c r="P6" s="43" t="s">
        <v>43</v>
      </c>
      <c r="Q6" s="53" t="s">
        <v>38</v>
      </c>
      <c r="R6" s="54">
        <v>1</v>
      </c>
      <c r="S6" s="55">
        <v>600</v>
      </c>
      <c r="T6" s="55">
        <v>400</v>
      </c>
      <c r="U6" s="55">
        <v>450</v>
      </c>
      <c r="V6" s="56" t="s">
        <v>39</v>
      </c>
      <c r="W6" s="56">
        <v>0.6</v>
      </c>
      <c r="X6" s="39">
        <f t="shared" si="1"/>
        <v>0.50868</v>
      </c>
      <c r="Y6" s="56">
        <v>38000</v>
      </c>
      <c r="Z6" s="62">
        <f t="shared" si="2"/>
        <v>19329.84</v>
      </c>
      <c r="AA6" s="13"/>
      <c r="AB6" s="63"/>
      <c r="AC6" s="63"/>
      <c r="AD6" s="63"/>
    </row>
    <row r="7" ht="13.05" customHeight="1" spans="1:30">
      <c r="A7" s="17"/>
      <c r="B7" s="13"/>
      <c r="C7" s="14"/>
      <c r="D7" s="17"/>
      <c r="E7" s="18"/>
      <c r="F7" s="19"/>
      <c r="G7" s="17"/>
      <c r="H7" s="17"/>
      <c r="I7" s="41"/>
      <c r="J7" s="17"/>
      <c r="K7" s="17"/>
      <c r="L7" s="17"/>
      <c r="M7" s="42"/>
      <c r="N7" s="19"/>
      <c r="O7" s="39" t="s">
        <v>44</v>
      </c>
      <c r="P7" s="43" t="s">
        <v>45</v>
      </c>
      <c r="Q7" s="53" t="s">
        <v>38</v>
      </c>
      <c r="R7" s="54">
        <v>1</v>
      </c>
      <c r="S7" s="55">
        <v>500</v>
      </c>
      <c r="T7" s="55">
        <v>400</v>
      </c>
      <c r="U7" s="55">
        <v>450</v>
      </c>
      <c r="V7" s="56" t="s">
        <v>39</v>
      </c>
      <c r="W7" s="56">
        <v>0.6</v>
      </c>
      <c r="X7" s="39">
        <f t="shared" ref="X7:X8" si="3">S7*T7*U7*0.00785/1000/1000*W7</f>
        <v>0.4239</v>
      </c>
      <c r="Y7" s="56">
        <v>38000</v>
      </c>
      <c r="Z7" s="62">
        <f t="shared" si="2"/>
        <v>16108.2</v>
      </c>
      <c r="AA7" s="13"/>
      <c r="AC7" s="63"/>
      <c r="AD7" s="63"/>
    </row>
    <row r="8" ht="13.05" customHeight="1" spans="1:30">
      <c r="A8" s="17"/>
      <c r="B8" s="13"/>
      <c r="C8" s="14"/>
      <c r="D8" s="17"/>
      <c r="E8" s="18"/>
      <c r="F8" s="19"/>
      <c r="G8" s="17"/>
      <c r="H8" s="17"/>
      <c r="I8" s="41"/>
      <c r="J8" s="17"/>
      <c r="K8" s="17"/>
      <c r="L8" s="17"/>
      <c r="M8" s="42"/>
      <c r="N8" s="19"/>
      <c r="O8" s="39"/>
      <c r="P8" s="43"/>
      <c r="Q8" s="53"/>
      <c r="R8" s="54"/>
      <c r="S8" s="55"/>
      <c r="T8" s="55"/>
      <c r="U8" s="55"/>
      <c r="V8" s="56"/>
      <c r="W8" s="56"/>
      <c r="X8" s="39"/>
      <c r="Y8" s="56"/>
      <c r="Z8" s="62"/>
      <c r="AA8" s="13"/>
      <c r="AC8" s="63"/>
      <c r="AD8" s="63"/>
    </row>
    <row r="9" ht="13.05" customHeight="1" spans="1:30">
      <c r="A9" s="20"/>
      <c r="B9" s="13"/>
      <c r="C9" s="14"/>
      <c r="D9" s="20"/>
      <c r="E9" s="21"/>
      <c r="F9" s="22"/>
      <c r="G9" s="20"/>
      <c r="H9" s="20"/>
      <c r="I9" s="44"/>
      <c r="J9" s="20"/>
      <c r="K9" s="20"/>
      <c r="L9" s="20"/>
      <c r="M9" s="45"/>
      <c r="N9" s="22"/>
      <c r="O9" s="39"/>
      <c r="P9" s="43"/>
      <c r="Q9" s="53"/>
      <c r="R9" s="54"/>
      <c r="S9" s="56"/>
      <c r="T9" s="56"/>
      <c r="U9" s="56"/>
      <c r="V9" s="56"/>
      <c r="W9" s="56"/>
      <c r="X9" s="39"/>
      <c r="Y9" s="56"/>
      <c r="Z9" s="62"/>
      <c r="AA9" s="13"/>
      <c r="AC9" s="63"/>
      <c r="AD9" s="63"/>
    </row>
    <row r="10" ht="13.05" customHeight="1" spans="1:30">
      <c r="A10" s="12">
        <v>2</v>
      </c>
      <c r="B10" s="13" t="s">
        <v>46</v>
      </c>
      <c r="C10" s="14" t="s">
        <v>47</v>
      </c>
      <c r="D10" s="12" t="str">
        <f>_xlfn.DISPIMG("ID_EFF751FFD92E47DE9070035AB86900A4",1)</f>
        <v>=DISPIMG("ID_EFF751FFD92E47DE9070035AB86900A4",1)</v>
      </c>
      <c r="E10" s="15" t="s">
        <v>35</v>
      </c>
      <c r="F10" s="16">
        <v>3</v>
      </c>
      <c r="G10" s="12">
        <v>150</v>
      </c>
      <c r="H10" s="12">
        <v>85</v>
      </c>
      <c r="I10" s="37">
        <v>0.216</v>
      </c>
      <c r="J10" s="12">
        <v>285</v>
      </c>
      <c r="K10" s="12">
        <v>1190</v>
      </c>
      <c r="L10" s="12">
        <v>26</v>
      </c>
      <c r="M10" s="38">
        <f>J10*K10*F10*0.00785/1000/L10</f>
        <v>0.307191634615385</v>
      </c>
      <c r="N10" s="16">
        <f>I10/M10*100</f>
        <v>70.3144147367294</v>
      </c>
      <c r="O10" s="39" t="s">
        <v>36</v>
      </c>
      <c r="P10" s="40" t="s">
        <v>37</v>
      </c>
      <c r="Q10" s="53" t="s">
        <v>38</v>
      </c>
      <c r="R10" s="54">
        <v>1</v>
      </c>
      <c r="S10" s="56">
        <v>700</v>
      </c>
      <c r="T10" s="56">
        <v>400</v>
      </c>
      <c r="U10" s="56">
        <v>450</v>
      </c>
      <c r="V10" s="56" t="s">
        <v>39</v>
      </c>
      <c r="W10" s="56">
        <v>0.6</v>
      </c>
      <c r="X10" s="39">
        <f>S10*T10*U10*0.00785/1000/1000*W10</f>
        <v>0.59346</v>
      </c>
      <c r="Y10" s="56">
        <v>38000</v>
      </c>
      <c r="Z10" s="62">
        <f t="shared" si="2"/>
        <v>22551.48</v>
      </c>
      <c r="AA10" s="13"/>
      <c r="AC10" s="63"/>
      <c r="AD10" s="63"/>
    </row>
    <row r="11" ht="13.05" customHeight="1" spans="1:30">
      <c r="A11" s="17"/>
      <c r="B11" s="13"/>
      <c r="C11" s="14"/>
      <c r="D11" s="17"/>
      <c r="E11" s="18"/>
      <c r="F11" s="19"/>
      <c r="G11" s="17"/>
      <c r="H11" s="17"/>
      <c r="I11" s="41"/>
      <c r="J11" s="17"/>
      <c r="K11" s="17"/>
      <c r="L11" s="17"/>
      <c r="M11" s="42"/>
      <c r="N11" s="19"/>
      <c r="O11" s="39" t="s">
        <v>40</v>
      </c>
      <c r="P11" s="43" t="s">
        <v>48</v>
      </c>
      <c r="Q11" s="53" t="s">
        <v>38</v>
      </c>
      <c r="R11" s="54">
        <v>1</v>
      </c>
      <c r="S11" s="56">
        <v>500</v>
      </c>
      <c r="T11" s="56">
        <v>400</v>
      </c>
      <c r="U11" s="56">
        <v>450</v>
      </c>
      <c r="V11" s="56" t="s">
        <v>39</v>
      </c>
      <c r="W11" s="56">
        <v>0.6</v>
      </c>
      <c r="X11" s="39">
        <f t="shared" ref="X11:X16" si="4">S11*T11*U11*0.00785/1000/1000*W11</f>
        <v>0.4239</v>
      </c>
      <c r="Y11" s="56">
        <v>38000</v>
      </c>
      <c r="Z11" s="62">
        <f t="shared" ref="Z11:Z16" si="5">Y11*X11</f>
        <v>16108.2</v>
      </c>
      <c r="AA11" s="13"/>
      <c r="AC11" s="63"/>
      <c r="AD11" s="63"/>
    </row>
    <row r="12" ht="13.05" customHeight="1" spans="1:30">
      <c r="A12" s="17"/>
      <c r="B12" s="13"/>
      <c r="C12" s="14"/>
      <c r="D12" s="17"/>
      <c r="E12" s="18"/>
      <c r="F12" s="19"/>
      <c r="G12" s="17"/>
      <c r="H12" s="17"/>
      <c r="I12" s="41"/>
      <c r="J12" s="17"/>
      <c r="K12" s="17"/>
      <c r="L12" s="17"/>
      <c r="M12" s="42"/>
      <c r="N12" s="19"/>
      <c r="O12" s="39" t="s">
        <v>42</v>
      </c>
      <c r="P12" s="43" t="s">
        <v>49</v>
      </c>
      <c r="Q12" s="53" t="s">
        <v>38</v>
      </c>
      <c r="R12" s="54">
        <v>1</v>
      </c>
      <c r="S12" s="56">
        <v>500</v>
      </c>
      <c r="T12" s="56">
        <v>400</v>
      </c>
      <c r="U12" s="56">
        <v>450</v>
      </c>
      <c r="V12" s="56" t="s">
        <v>39</v>
      </c>
      <c r="W12" s="56">
        <v>0.6</v>
      </c>
      <c r="X12" s="39">
        <f t="shared" si="4"/>
        <v>0.4239</v>
      </c>
      <c r="Y12" s="56">
        <v>38000</v>
      </c>
      <c r="Z12" s="62">
        <f t="shared" si="5"/>
        <v>16108.2</v>
      </c>
      <c r="AA12" s="13"/>
      <c r="AB12" s="63"/>
      <c r="AC12" s="63"/>
      <c r="AD12" s="63"/>
    </row>
    <row r="13" ht="13.05" customHeight="1" spans="1:30">
      <c r="A13" s="17"/>
      <c r="B13" s="13"/>
      <c r="C13" s="14"/>
      <c r="D13" s="17"/>
      <c r="E13" s="18"/>
      <c r="F13" s="19"/>
      <c r="G13" s="17"/>
      <c r="H13" s="17"/>
      <c r="I13" s="41"/>
      <c r="J13" s="17"/>
      <c r="K13" s="17"/>
      <c r="L13" s="17"/>
      <c r="M13" s="42"/>
      <c r="N13" s="19"/>
      <c r="O13" s="39" t="s">
        <v>44</v>
      </c>
      <c r="P13" s="43" t="s">
        <v>50</v>
      </c>
      <c r="Q13" s="53" t="s">
        <v>38</v>
      </c>
      <c r="R13" s="54">
        <v>1</v>
      </c>
      <c r="S13" s="56">
        <v>400</v>
      </c>
      <c r="T13" s="56">
        <v>300</v>
      </c>
      <c r="U13" s="56">
        <v>450</v>
      </c>
      <c r="V13" s="56" t="s">
        <v>39</v>
      </c>
      <c r="W13" s="56">
        <v>0.6</v>
      </c>
      <c r="X13" s="39">
        <f t="shared" si="4"/>
        <v>0.25434</v>
      </c>
      <c r="Y13" s="56">
        <v>38000</v>
      </c>
      <c r="Z13" s="62">
        <f t="shared" si="5"/>
        <v>9664.92</v>
      </c>
      <c r="AA13" s="13"/>
      <c r="AC13" s="63"/>
      <c r="AD13" s="63"/>
    </row>
    <row r="14" ht="13.05" customHeight="1" spans="1:30">
      <c r="A14" s="17"/>
      <c r="B14" s="13"/>
      <c r="C14" s="14"/>
      <c r="D14" s="17"/>
      <c r="E14" s="18"/>
      <c r="F14" s="19"/>
      <c r="G14" s="17"/>
      <c r="H14" s="17"/>
      <c r="I14" s="41"/>
      <c r="J14" s="17"/>
      <c r="K14" s="17"/>
      <c r="L14" s="17"/>
      <c r="M14" s="42"/>
      <c r="N14" s="19"/>
      <c r="O14" s="39" t="s">
        <v>51</v>
      </c>
      <c r="P14" s="43" t="s">
        <v>45</v>
      </c>
      <c r="Q14" s="53" t="s">
        <v>38</v>
      </c>
      <c r="R14" s="54">
        <v>1</v>
      </c>
      <c r="S14" s="56">
        <v>400</v>
      </c>
      <c r="T14" s="56">
        <v>300</v>
      </c>
      <c r="U14" s="56">
        <v>450</v>
      </c>
      <c r="V14" s="56" t="s">
        <v>39</v>
      </c>
      <c r="W14" s="56">
        <v>0.6</v>
      </c>
      <c r="X14" s="39">
        <f t="shared" si="4"/>
        <v>0.25434</v>
      </c>
      <c r="Y14" s="56">
        <v>38000</v>
      </c>
      <c r="Z14" s="62">
        <f t="shared" si="5"/>
        <v>9664.92</v>
      </c>
      <c r="AA14" s="13"/>
      <c r="AC14" s="63"/>
      <c r="AD14" s="63"/>
    </row>
    <row r="15" ht="13.05" customHeight="1" spans="1:30">
      <c r="A15" s="20"/>
      <c r="B15" s="13"/>
      <c r="C15" s="14"/>
      <c r="D15" s="20"/>
      <c r="E15" s="21"/>
      <c r="F15" s="22"/>
      <c r="G15" s="20"/>
      <c r="H15" s="20"/>
      <c r="I15" s="44"/>
      <c r="J15" s="20"/>
      <c r="K15" s="20"/>
      <c r="L15" s="20"/>
      <c r="M15" s="45"/>
      <c r="N15" s="22"/>
      <c r="O15" s="39"/>
      <c r="P15" s="43"/>
      <c r="Q15" s="53"/>
      <c r="R15" s="54"/>
      <c r="S15" s="56"/>
      <c r="T15" s="56"/>
      <c r="U15" s="56"/>
      <c r="V15" s="56"/>
      <c r="W15" s="56"/>
      <c r="X15" s="39"/>
      <c r="Y15" s="56"/>
      <c r="Z15" s="62"/>
      <c r="AA15" s="13"/>
      <c r="AC15" s="63"/>
      <c r="AD15" s="63"/>
    </row>
    <row r="16" ht="13.05" customHeight="1" spans="1:30">
      <c r="A16" s="12">
        <v>4</v>
      </c>
      <c r="B16" s="13" t="s">
        <v>52</v>
      </c>
      <c r="C16" s="14" t="s">
        <v>53</v>
      </c>
      <c r="D16" s="12" t="str">
        <f>_xlfn.DISPIMG("ID_68772819987946C181AD6731362A270F",1)</f>
        <v>=DISPIMG("ID_68772819987946C181AD6731362A270F",1)</v>
      </c>
      <c r="E16" s="15" t="s">
        <v>35</v>
      </c>
      <c r="F16" s="16">
        <v>3</v>
      </c>
      <c r="G16" s="12">
        <v>215</v>
      </c>
      <c r="H16" s="12">
        <v>80</v>
      </c>
      <c r="I16" s="37">
        <v>0.354</v>
      </c>
      <c r="J16" s="12">
        <v>230</v>
      </c>
      <c r="K16" s="12">
        <v>1190</v>
      </c>
      <c r="L16" s="12">
        <v>14</v>
      </c>
      <c r="M16" s="38">
        <f>J16*K16*F16*0.00785/1000/L16</f>
        <v>0.4604025</v>
      </c>
      <c r="N16" s="16">
        <f>I16/M16*100</f>
        <v>76.8892436509359</v>
      </c>
      <c r="O16" s="39" t="s">
        <v>36</v>
      </c>
      <c r="P16" s="40" t="s">
        <v>37</v>
      </c>
      <c r="Q16" s="53" t="s">
        <v>38</v>
      </c>
      <c r="R16" s="54">
        <v>1</v>
      </c>
      <c r="S16" s="56">
        <v>650</v>
      </c>
      <c r="T16" s="56">
        <v>400</v>
      </c>
      <c r="U16" s="56">
        <v>450</v>
      </c>
      <c r="V16" s="56" t="s">
        <v>39</v>
      </c>
      <c r="W16" s="56">
        <v>0.6</v>
      </c>
      <c r="X16" s="39">
        <f t="shared" si="4"/>
        <v>0.55107</v>
      </c>
      <c r="Y16" s="56">
        <v>38000</v>
      </c>
      <c r="Z16" s="62">
        <f t="shared" si="5"/>
        <v>20940.66</v>
      </c>
      <c r="AA16" s="13"/>
      <c r="AC16" s="63"/>
      <c r="AD16" s="63"/>
    </row>
    <row r="17" ht="13.05" customHeight="1" spans="1:30">
      <c r="A17" s="17"/>
      <c r="B17" s="13"/>
      <c r="C17" s="14"/>
      <c r="D17" s="17"/>
      <c r="E17" s="18"/>
      <c r="F17" s="19"/>
      <c r="G17" s="17"/>
      <c r="H17" s="17"/>
      <c r="I17" s="41"/>
      <c r="J17" s="17"/>
      <c r="K17" s="17"/>
      <c r="L17" s="17"/>
      <c r="M17" s="42"/>
      <c r="N17" s="19"/>
      <c r="O17" s="39" t="s">
        <v>40</v>
      </c>
      <c r="P17" s="43" t="s">
        <v>48</v>
      </c>
      <c r="Q17" s="53" t="s">
        <v>38</v>
      </c>
      <c r="R17" s="54">
        <v>1</v>
      </c>
      <c r="S17" s="56">
        <v>600</v>
      </c>
      <c r="T17" s="56">
        <v>400</v>
      </c>
      <c r="U17" s="56">
        <v>450</v>
      </c>
      <c r="V17" s="56" t="s">
        <v>39</v>
      </c>
      <c r="W17" s="56">
        <v>0.6</v>
      </c>
      <c r="X17" s="39">
        <f t="shared" ref="X17:X22" si="6">S17*T17*U17*0.00785/1000/1000*W17</f>
        <v>0.50868</v>
      </c>
      <c r="Y17" s="56">
        <v>38000</v>
      </c>
      <c r="Z17" s="62">
        <f t="shared" ref="Z17:Z22" si="7">Y17*X17</f>
        <v>19329.84</v>
      </c>
      <c r="AA17" s="13"/>
      <c r="AB17" s="63"/>
      <c r="AC17" s="63"/>
      <c r="AD17" s="63"/>
    </row>
    <row r="18" ht="13.05" customHeight="1" spans="1:30">
      <c r="A18" s="17"/>
      <c r="B18" s="13"/>
      <c r="C18" s="14"/>
      <c r="D18" s="17"/>
      <c r="E18" s="18"/>
      <c r="F18" s="19"/>
      <c r="G18" s="17"/>
      <c r="H18" s="17"/>
      <c r="I18" s="41"/>
      <c r="J18" s="17"/>
      <c r="K18" s="17"/>
      <c r="L18" s="17"/>
      <c r="M18" s="42"/>
      <c r="N18" s="19"/>
      <c r="O18" s="39" t="s">
        <v>42</v>
      </c>
      <c r="P18" s="43" t="s">
        <v>54</v>
      </c>
      <c r="Q18" s="53" t="s">
        <v>38</v>
      </c>
      <c r="R18" s="54">
        <v>1</v>
      </c>
      <c r="S18" s="56">
        <v>600</v>
      </c>
      <c r="T18" s="56">
        <v>400</v>
      </c>
      <c r="U18" s="56">
        <v>450</v>
      </c>
      <c r="V18" s="56" t="s">
        <v>39</v>
      </c>
      <c r="W18" s="56">
        <v>0.6</v>
      </c>
      <c r="X18" s="39">
        <f t="shared" si="6"/>
        <v>0.50868</v>
      </c>
      <c r="Y18" s="56">
        <v>38000</v>
      </c>
      <c r="Z18" s="62">
        <f t="shared" si="7"/>
        <v>19329.84</v>
      </c>
      <c r="AA18" s="13"/>
      <c r="AB18" s="63"/>
      <c r="AC18" s="63"/>
      <c r="AD18" s="63"/>
    </row>
    <row r="19" ht="13.05" customHeight="1" spans="1:30">
      <c r="A19" s="17"/>
      <c r="B19" s="13"/>
      <c r="C19" s="14"/>
      <c r="D19" s="17"/>
      <c r="E19" s="18"/>
      <c r="F19" s="19"/>
      <c r="G19" s="17"/>
      <c r="H19" s="17"/>
      <c r="I19" s="41"/>
      <c r="J19" s="17"/>
      <c r="K19" s="17"/>
      <c r="L19" s="17"/>
      <c r="M19" s="42"/>
      <c r="N19" s="19"/>
      <c r="O19" s="39" t="s">
        <v>44</v>
      </c>
      <c r="P19" s="43" t="s">
        <v>54</v>
      </c>
      <c r="Q19" s="53" t="s">
        <v>38</v>
      </c>
      <c r="R19" s="54">
        <v>1</v>
      </c>
      <c r="S19" s="56">
        <v>600</v>
      </c>
      <c r="T19" s="56">
        <v>400</v>
      </c>
      <c r="U19" s="56">
        <v>450</v>
      </c>
      <c r="V19" s="56" t="s">
        <v>39</v>
      </c>
      <c r="W19" s="56">
        <v>0.6</v>
      </c>
      <c r="X19" s="39">
        <f t="shared" si="6"/>
        <v>0.50868</v>
      </c>
      <c r="Y19" s="56">
        <v>38000</v>
      </c>
      <c r="Z19" s="62">
        <f t="shared" si="7"/>
        <v>19329.84</v>
      </c>
      <c r="AA19" s="13"/>
      <c r="AC19" s="63"/>
      <c r="AD19" s="63"/>
    </row>
    <row r="20" ht="13.05" customHeight="1" spans="1:30">
      <c r="A20" s="17"/>
      <c r="B20" s="13"/>
      <c r="C20" s="14"/>
      <c r="D20" s="17"/>
      <c r="E20" s="18"/>
      <c r="F20" s="19"/>
      <c r="G20" s="17"/>
      <c r="H20" s="17"/>
      <c r="I20" s="41"/>
      <c r="J20" s="17"/>
      <c r="K20" s="17"/>
      <c r="L20" s="17"/>
      <c r="M20" s="42"/>
      <c r="N20" s="19"/>
      <c r="O20" s="39" t="s">
        <v>51</v>
      </c>
      <c r="P20" s="43" t="s">
        <v>55</v>
      </c>
      <c r="Q20" s="53" t="s">
        <v>38</v>
      </c>
      <c r="R20" s="54">
        <v>1</v>
      </c>
      <c r="S20" s="56">
        <v>600</v>
      </c>
      <c r="T20" s="56">
        <v>400</v>
      </c>
      <c r="U20" s="56">
        <v>450</v>
      </c>
      <c r="V20" s="56" t="s">
        <v>39</v>
      </c>
      <c r="W20" s="56">
        <v>0.6</v>
      </c>
      <c r="X20" s="39">
        <f t="shared" si="6"/>
        <v>0.50868</v>
      </c>
      <c r="Y20" s="56">
        <v>38000</v>
      </c>
      <c r="Z20" s="62">
        <f t="shared" si="7"/>
        <v>19329.84</v>
      </c>
      <c r="AA20" s="13"/>
      <c r="AC20" s="63"/>
      <c r="AD20" s="63"/>
    </row>
    <row r="21" ht="13.05" customHeight="1" spans="1:30">
      <c r="A21" s="20"/>
      <c r="B21" s="13"/>
      <c r="C21" s="14"/>
      <c r="D21" s="20"/>
      <c r="E21" s="21"/>
      <c r="F21" s="22"/>
      <c r="G21" s="20"/>
      <c r="H21" s="20"/>
      <c r="I21" s="44"/>
      <c r="J21" s="20"/>
      <c r="K21" s="20"/>
      <c r="L21" s="20"/>
      <c r="M21" s="45"/>
      <c r="N21" s="22"/>
      <c r="O21" s="39"/>
      <c r="P21" s="43"/>
      <c r="Q21" s="53"/>
      <c r="R21" s="54"/>
      <c r="S21" s="56"/>
      <c r="T21" s="56"/>
      <c r="U21" s="56"/>
      <c r="V21" s="56"/>
      <c r="W21" s="56"/>
      <c r="X21" s="39"/>
      <c r="Y21" s="56"/>
      <c r="Z21" s="62"/>
      <c r="AA21" s="13"/>
      <c r="AC21" s="63"/>
      <c r="AD21" s="63"/>
    </row>
    <row r="22" ht="13.05" customHeight="1" spans="1:30">
      <c r="A22" s="12">
        <v>5</v>
      </c>
      <c r="B22" s="13" t="s">
        <v>56</v>
      </c>
      <c r="C22" s="14" t="s">
        <v>57</v>
      </c>
      <c r="D22" s="12" t="str">
        <f>_xlfn.DISPIMG("ID_30E79DB937BA437883A2781AF4337CDF",1)</f>
        <v>=DISPIMG("ID_30E79DB937BA437883A2781AF4337CDF",1)</v>
      </c>
      <c r="E22" s="15" t="s">
        <v>35</v>
      </c>
      <c r="F22" s="16">
        <v>3</v>
      </c>
      <c r="G22" s="12">
        <v>130</v>
      </c>
      <c r="H22" s="12">
        <v>75</v>
      </c>
      <c r="I22" s="37">
        <v>0.19</v>
      </c>
      <c r="J22" s="12">
        <v>250</v>
      </c>
      <c r="K22" s="12">
        <v>1200</v>
      </c>
      <c r="L22" s="12">
        <v>26</v>
      </c>
      <c r="M22" s="38">
        <f>J22*K22*F22*0.00785/1000/L22</f>
        <v>0.271730769230769</v>
      </c>
      <c r="N22" s="16">
        <f>I22/M22*100</f>
        <v>69.9221514508139</v>
      </c>
      <c r="O22" s="39" t="s">
        <v>36</v>
      </c>
      <c r="P22" s="40" t="s">
        <v>37</v>
      </c>
      <c r="Q22" s="53" t="s">
        <v>38</v>
      </c>
      <c r="R22" s="54">
        <v>1</v>
      </c>
      <c r="S22" s="56">
        <v>600</v>
      </c>
      <c r="T22" s="56">
        <v>400</v>
      </c>
      <c r="U22" s="56">
        <v>450</v>
      </c>
      <c r="V22" s="56" t="s">
        <v>39</v>
      </c>
      <c r="W22" s="56">
        <v>0.6</v>
      </c>
      <c r="X22" s="39">
        <f t="shared" si="6"/>
        <v>0.50868</v>
      </c>
      <c r="Y22" s="56">
        <v>38000</v>
      </c>
      <c r="Z22" s="62">
        <f t="shared" si="7"/>
        <v>19329.84</v>
      </c>
      <c r="AA22" s="13"/>
      <c r="AC22" s="63"/>
      <c r="AD22" s="63"/>
    </row>
    <row r="23" ht="13.05" customHeight="1" spans="1:30">
      <c r="A23" s="17"/>
      <c r="B23" s="13"/>
      <c r="C23" s="14"/>
      <c r="D23" s="17"/>
      <c r="E23" s="18"/>
      <c r="F23" s="19"/>
      <c r="G23" s="17"/>
      <c r="H23" s="17"/>
      <c r="I23" s="41"/>
      <c r="J23" s="17"/>
      <c r="K23" s="17"/>
      <c r="L23" s="17"/>
      <c r="M23" s="42"/>
      <c r="N23" s="19"/>
      <c r="O23" s="39" t="s">
        <v>40</v>
      </c>
      <c r="P23" s="43" t="s">
        <v>48</v>
      </c>
      <c r="Q23" s="53" t="s">
        <v>38</v>
      </c>
      <c r="R23" s="54">
        <v>1</v>
      </c>
      <c r="S23" s="56">
        <v>550</v>
      </c>
      <c r="T23" s="56">
        <v>400</v>
      </c>
      <c r="U23" s="56">
        <v>450</v>
      </c>
      <c r="V23" s="56" t="s">
        <v>39</v>
      </c>
      <c r="W23" s="56">
        <v>0.6</v>
      </c>
      <c r="X23" s="39">
        <f t="shared" ref="X23:X28" si="8">S23*T23*U23*0.00785/1000/1000*W23</f>
        <v>0.46629</v>
      </c>
      <c r="Y23" s="56">
        <v>38000</v>
      </c>
      <c r="Z23" s="62">
        <f t="shared" ref="Z23:Z28" si="9">Y23*X23</f>
        <v>17719.02</v>
      </c>
      <c r="AA23" s="13"/>
      <c r="AC23" s="63"/>
      <c r="AD23" s="63"/>
    </row>
    <row r="24" ht="13.05" customHeight="1" spans="1:30">
      <c r="A24" s="17"/>
      <c r="B24" s="13"/>
      <c r="C24" s="14"/>
      <c r="D24" s="17"/>
      <c r="E24" s="18"/>
      <c r="F24" s="19"/>
      <c r="G24" s="17"/>
      <c r="H24" s="17"/>
      <c r="I24" s="41"/>
      <c r="J24" s="17"/>
      <c r="K24" s="17"/>
      <c r="L24" s="17"/>
      <c r="M24" s="42"/>
      <c r="N24" s="19"/>
      <c r="O24" s="39" t="s">
        <v>42</v>
      </c>
      <c r="P24" s="43" t="s">
        <v>54</v>
      </c>
      <c r="Q24" s="53" t="s">
        <v>38</v>
      </c>
      <c r="R24" s="54">
        <v>1</v>
      </c>
      <c r="S24" s="56">
        <v>550</v>
      </c>
      <c r="T24" s="56">
        <v>400</v>
      </c>
      <c r="U24" s="56">
        <v>450</v>
      </c>
      <c r="V24" s="56" t="s">
        <v>39</v>
      </c>
      <c r="W24" s="56">
        <v>0.6</v>
      </c>
      <c r="X24" s="39">
        <f t="shared" si="8"/>
        <v>0.46629</v>
      </c>
      <c r="Y24" s="56">
        <v>38000</v>
      </c>
      <c r="Z24" s="62">
        <f t="shared" si="9"/>
        <v>17719.02</v>
      </c>
      <c r="AA24" s="13"/>
      <c r="AC24" s="63"/>
      <c r="AD24" s="63"/>
    </row>
    <row r="25" ht="13.05" customHeight="1" spans="1:30">
      <c r="A25" s="17"/>
      <c r="B25" s="13"/>
      <c r="C25" s="14"/>
      <c r="D25" s="17"/>
      <c r="E25" s="18"/>
      <c r="F25" s="19"/>
      <c r="G25" s="17"/>
      <c r="H25" s="17"/>
      <c r="I25" s="41"/>
      <c r="J25" s="17"/>
      <c r="K25" s="17"/>
      <c r="L25" s="17"/>
      <c r="M25" s="42"/>
      <c r="N25" s="19"/>
      <c r="O25" s="39" t="s">
        <v>44</v>
      </c>
      <c r="P25" s="43" t="s">
        <v>50</v>
      </c>
      <c r="Q25" s="53" t="s">
        <v>38</v>
      </c>
      <c r="R25" s="54">
        <v>1</v>
      </c>
      <c r="S25" s="56">
        <v>500</v>
      </c>
      <c r="T25" s="56">
        <v>400</v>
      </c>
      <c r="U25" s="56">
        <v>450</v>
      </c>
      <c r="V25" s="56" t="s">
        <v>39</v>
      </c>
      <c r="W25" s="56">
        <v>0.6</v>
      </c>
      <c r="X25" s="39">
        <f t="shared" si="8"/>
        <v>0.4239</v>
      </c>
      <c r="Y25" s="56">
        <v>38000</v>
      </c>
      <c r="Z25" s="62">
        <f t="shared" si="9"/>
        <v>16108.2</v>
      </c>
      <c r="AA25" s="13"/>
      <c r="AC25" s="63"/>
      <c r="AD25" s="63"/>
    </row>
    <row r="26" ht="13.05" customHeight="1" spans="1:30">
      <c r="A26" s="17"/>
      <c r="B26" s="13"/>
      <c r="C26" s="14"/>
      <c r="D26" s="17"/>
      <c r="E26" s="18"/>
      <c r="F26" s="19"/>
      <c r="G26" s="17"/>
      <c r="H26" s="17"/>
      <c r="I26" s="41"/>
      <c r="J26" s="17"/>
      <c r="K26" s="17"/>
      <c r="L26" s="17"/>
      <c r="M26" s="42"/>
      <c r="N26" s="19"/>
      <c r="O26" s="39" t="s">
        <v>51</v>
      </c>
      <c r="P26" s="43" t="s">
        <v>45</v>
      </c>
      <c r="Q26" s="53" t="s">
        <v>38</v>
      </c>
      <c r="R26" s="54">
        <v>1</v>
      </c>
      <c r="S26" s="56">
        <v>400</v>
      </c>
      <c r="T26" s="56">
        <v>300</v>
      </c>
      <c r="U26" s="56">
        <v>450</v>
      </c>
      <c r="V26" s="56" t="s">
        <v>39</v>
      </c>
      <c r="W26" s="56">
        <v>0.6</v>
      </c>
      <c r="X26" s="39">
        <f t="shared" si="8"/>
        <v>0.25434</v>
      </c>
      <c r="Y26" s="56">
        <v>38000</v>
      </c>
      <c r="Z26" s="62">
        <f t="shared" si="9"/>
        <v>9664.92</v>
      </c>
      <c r="AA26" s="13"/>
      <c r="AC26" s="63"/>
      <c r="AD26" s="63"/>
    </row>
    <row r="27" ht="13.05" customHeight="1" spans="1:30">
      <c r="A27" s="20"/>
      <c r="B27" s="13"/>
      <c r="C27" s="14"/>
      <c r="D27" s="20"/>
      <c r="E27" s="21"/>
      <c r="F27" s="22"/>
      <c r="G27" s="20"/>
      <c r="H27" s="20"/>
      <c r="I27" s="44"/>
      <c r="J27" s="20"/>
      <c r="K27" s="20"/>
      <c r="L27" s="20"/>
      <c r="M27" s="45"/>
      <c r="N27" s="22"/>
      <c r="O27" s="39"/>
      <c r="P27" s="43"/>
      <c r="Q27" s="53"/>
      <c r="R27" s="54"/>
      <c r="S27" s="56"/>
      <c r="T27" s="56"/>
      <c r="U27" s="56"/>
      <c r="V27" s="56"/>
      <c r="W27" s="56"/>
      <c r="X27" s="39"/>
      <c r="Y27" s="56"/>
      <c r="Z27" s="62"/>
      <c r="AA27" s="13"/>
      <c r="AC27" s="63"/>
      <c r="AD27" s="63"/>
    </row>
    <row r="28" ht="13.05" customHeight="1" spans="1:30">
      <c r="A28" s="12">
        <v>6</v>
      </c>
      <c r="B28" s="13" t="s">
        <v>58</v>
      </c>
      <c r="C28" s="14" t="s">
        <v>59</v>
      </c>
      <c r="D28" s="12" t="str">
        <f>_xlfn.DISPIMG("ID_76CA3A01411747D5B711E98B9C2A7688",1)</f>
        <v>=DISPIMG("ID_76CA3A01411747D5B711E98B9C2A7688",1)</v>
      </c>
      <c r="E28" s="15" t="s">
        <v>35</v>
      </c>
      <c r="F28" s="16">
        <v>3</v>
      </c>
      <c r="G28" s="12">
        <v>195</v>
      </c>
      <c r="H28" s="12">
        <v>60</v>
      </c>
      <c r="I28" s="37">
        <v>0.259</v>
      </c>
      <c r="J28" s="12">
        <v>210</v>
      </c>
      <c r="K28" s="12">
        <v>1180</v>
      </c>
      <c r="L28" s="12">
        <v>18</v>
      </c>
      <c r="M28" s="38">
        <f>J28*K28*F28*0.00785/1000/L28</f>
        <v>0.324205</v>
      </c>
      <c r="N28" s="16">
        <f>I28/M28*100</f>
        <v>79.887725358955</v>
      </c>
      <c r="O28" s="39" t="s">
        <v>36</v>
      </c>
      <c r="P28" s="40" t="s">
        <v>37</v>
      </c>
      <c r="Q28" s="53" t="s">
        <v>38</v>
      </c>
      <c r="R28" s="54">
        <v>1</v>
      </c>
      <c r="S28" s="56">
        <v>600</v>
      </c>
      <c r="T28" s="56">
        <v>400</v>
      </c>
      <c r="U28" s="56">
        <v>450</v>
      </c>
      <c r="V28" s="56" t="s">
        <v>39</v>
      </c>
      <c r="W28" s="56">
        <v>0.6</v>
      </c>
      <c r="X28" s="39">
        <f t="shared" si="8"/>
        <v>0.50868</v>
      </c>
      <c r="Y28" s="56">
        <v>38000</v>
      </c>
      <c r="Z28" s="62">
        <f t="shared" si="9"/>
        <v>19329.84</v>
      </c>
      <c r="AA28" s="13"/>
      <c r="AC28" s="63"/>
      <c r="AD28" s="63"/>
    </row>
    <row r="29" ht="13.05" customHeight="1" spans="1:30">
      <c r="A29" s="17"/>
      <c r="B29" s="13"/>
      <c r="C29" s="14"/>
      <c r="D29" s="17"/>
      <c r="E29" s="18"/>
      <c r="F29" s="19"/>
      <c r="G29" s="17"/>
      <c r="H29" s="17"/>
      <c r="I29" s="41"/>
      <c r="J29" s="17"/>
      <c r="K29" s="17"/>
      <c r="L29" s="17"/>
      <c r="M29" s="42"/>
      <c r="N29" s="19"/>
      <c r="O29" s="39" t="s">
        <v>40</v>
      </c>
      <c r="P29" s="43" t="s">
        <v>48</v>
      </c>
      <c r="Q29" s="53" t="s">
        <v>38</v>
      </c>
      <c r="R29" s="54">
        <v>1</v>
      </c>
      <c r="S29" s="56">
        <v>600</v>
      </c>
      <c r="T29" s="56">
        <v>400</v>
      </c>
      <c r="U29" s="56">
        <v>450</v>
      </c>
      <c r="V29" s="56" t="s">
        <v>39</v>
      </c>
      <c r="W29" s="56">
        <v>0.6</v>
      </c>
      <c r="X29" s="39">
        <f t="shared" ref="X29:X34" si="10">S29*T29*U29*0.00785/1000/1000*W29</f>
        <v>0.50868</v>
      </c>
      <c r="Y29" s="56">
        <v>38000</v>
      </c>
      <c r="Z29" s="62">
        <f t="shared" ref="Z29:Z34" si="11">Y29*X29</f>
        <v>19329.84</v>
      </c>
      <c r="AA29" s="13"/>
      <c r="AC29" s="63"/>
      <c r="AD29" s="63"/>
    </row>
    <row r="30" ht="13.05" customHeight="1" spans="1:30">
      <c r="A30" s="17"/>
      <c r="B30" s="13"/>
      <c r="C30" s="14"/>
      <c r="D30" s="17"/>
      <c r="E30" s="18"/>
      <c r="F30" s="19"/>
      <c r="G30" s="17"/>
      <c r="H30" s="17"/>
      <c r="I30" s="41"/>
      <c r="J30" s="17"/>
      <c r="K30" s="17"/>
      <c r="L30" s="17"/>
      <c r="M30" s="42"/>
      <c r="N30" s="19"/>
      <c r="O30" s="39" t="s">
        <v>42</v>
      </c>
      <c r="P30" s="43" t="s">
        <v>54</v>
      </c>
      <c r="Q30" s="53" t="s">
        <v>38</v>
      </c>
      <c r="R30" s="54">
        <v>1</v>
      </c>
      <c r="S30" s="56">
        <v>600</v>
      </c>
      <c r="T30" s="56">
        <v>400</v>
      </c>
      <c r="U30" s="56">
        <v>450</v>
      </c>
      <c r="V30" s="56" t="s">
        <v>39</v>
      </c>
      <c r="W30" s="56">
        <v>0.6</v>
      </c>
      <c r="X30" s="39">
        <f t="shared" si="10"/>
        <v>0.50868</v>
      </c>
      <c r="Y30" s="56">
        <v>38000</v>
      </c>
      <c r="Z30" s="62">
        <f t="shared" si="11"/>
        <v>19329.84</v>
      </c>
      <c r="AA30" s="13"/>
      <c r="AC30" s="63"/>
      <c r="AD30" s="63"/>
    </row>
    <row r="31" ht="13.05" customHeight="1" spans="1:30">
      <c r="A31" s="17"/>
      <c r="B31" s="13"/>
      <c r="C31" s="14"/>
      <c r="D31" s="17"/>
      <c r="E31" s="18"/>
      <c r="F31" s="19"/>
      <c r="G31" s="17"/>
      <c r="H31" s="17"/>
      <c r="I31" s="41"/>
      <c r="J31" s="17"/>
      <c r="K31" s="17"/>
      <c r="L31" s="17"/>
      <c r="M31" s="42"/>
      <c r="N31" s="19"/>
      <c r="O31" s="39" t="s">
        <v>44</v>
      </c>
      <c r="P31" s="43" t="s">
        <v>50</v>
      </c>
      <c r="Q31" s="53" t="s">
        <v>38</v>
      </c>
      <c r="R31" s="54">
        <v>1</v>
      </c>
      <c r="S31" s="56">
        <v>600</v>
      </c>
      <c r="T31" s="56">
        <v>400</v>
      </c>
      <c r="U31" s="56">
        <v>450</v>
      </c>
      <c r="V31" s="56" t="s">
        <v>39</v>
      </c>
      <c r="W31" s="56">
        <v>0.6</v>
      </c>
      <c r="X31" s="39">
        <f t="shared" si="10"/>
        <v>0.50868</v>
      </c>
      <c r="Y31" s="56">
        <v>38000</v>
      </c>
      <c r="Z31" s="62">
        <f t="shared" si="11"/>
        <v>19329.84</v>
      </c>
      <c r="AA31" s="13"/>
      <c r="AC31" s="63"/>
      <c r="AD31" s="63"/>
    </row>
    <row r="32" ht="13.05" customHeight="1" spans="1:30">
      <c r="A32" s="17"/>
      <c r="B32" s="13"/>
      <c r="C32" s="14"/>
      <c r="D32" s="17"/>
      <c r="E32" s="18"/>
      <c r="F32" s="19"/>
      <c r="G32" s="17"/>
      <c r="H32" s="17"/>
      <c r="I32" s="41"/>
      <c r="J32" s="17"/>
      <c r="K32" s="17"/>
      <c r="L32" s="17"/>
      <c r="M32" s="42"/>
      <c r="N32" s="19"/>
      <c r="O32" s="39" t="s">
        <v>51</v>
      </c>
      <c r="P32" s="43" t="s">
        <v>55</v>
      </c>
      <c r="Q32" s="53" t="s">
        <v>38</v>
      </c>
      <c r="R32" s="54">
        <v>1</v>
      </c>
      <c r="S32" s="56">
        <v>600</v>
      </c>
      <c r="T32" s="56">
        <v>400</v>
      </c>
      <c r="U32" s="56">
        <v>450</v>
      </c>
      <c r="V32" s="56" t="s">
        <v>39</v>
      </c>
      <c r="W32" s="56">
        <v>0.6</v>
      </c>
      <c r="X32" s="39">
        <f t="shared" si="10"/>
        <v>0.50868</v>
      </c>
      <c r="Y32" s="56">
        <v>38000</v>
      </c>
      <c r="Z32" s="62">
        <f t="shared" si="11"/>
        <v>19329.84</v>
      </c>
      <c r="AA32" s="13"/>
      <c r="AC32" s="63"/>
      <c r="AD32" s="63"/>
    </row>
    <row r="33" ht="13.05" customHeight="1" spans="1:30">
      <c r="A33" s="20"/>
      <c r="B33" s="13"/>
      <c r="C33" s="14"/>
      <c r="D33" s="20"/>
      <c r="E33" s="21"/>
      <c r="F33" s="22"/>
      <c r="G33" s="20"/>
      <c r="H33" s="20"/>
      <c r="I33" s="44"/>
      <c r="J33" s="20"/>
      <c r="K33" s="20"/>
      <c r="L33" s="20"/>
      <c r="M33" s="45"/>
      <c r="N33" s="22"/>
      <c r="O33" s="39"/>
      <c r="P33" s="43"/>
      <c r="Q33" s="53"/>
      <c r="R33" s="54"/>
      <c r="S33" s="56"/>
      <c r="T33" s="56"/>
      <c r="U33" s="56"/>
      <c r="V33" s="56"/>
      <c r="W33" s="56"/>
      <c r="X33" s="39"/>
      <c r="Y33" s="56"/>
      <c r="Z33" s="62"/>
      <c r="AA33" s="13"/>
      <c r="AC33" s="63"/>
      <c r="AD33" s="63"/>
    </row>
    <row r="34" ht="13.05" customHeight="1" spans="1:30">
      <c r="A34" s="12">
        <v>7</v>
      </c>
      <c r="B34" s="13" t="s">
        <v>60</v>
      </c>
      <c r="C34" s="14" t="s">
        <v>61</v>
      </c>
      <c r="D34" s="12" t="str">
        <f>_xlfn.DISPIMG("ID_1729B2491AAB49E38823B1D6F9ADDC92",1)</f>
        <v>=DISPIMG("ID_1729B2491AAB49E38823B1D6F9ADDC92",1)</v>
      </c>
      <c r="E34" s="15" t="s">
        <v>35</v>
      </c>
      <c r="F34" s="16">
        <v>3</v>
      </c>
      <c r="G34" s="12">
        <v>105</v>
      </c>
      <c r="H34" s="12">
        <v>90</v>
      </c>
      <c r="I34" s="37">
        <v>0.159</v>
      </c>
      <c r="J34" s="12">
        <v>175</v>
      </c>
      <c r="K34" s="12">
        <v>1150</v>
      </c>
      <c r="L34" s="12">
        <v>20</v>
      </c>
      <c r="M34" s="38">
        <f>J34*K34*F34*0.00785/1000/L34</f>
        <v>0.236971875</v>
      </c>
      <c r="N34" s="16">
        <f>I34/M34*100</f>
        <v>67.0965700043518</v>
      </c>
      <c r="O34" s="39" t="s">
        <v>36</v>
      </c>
      <c r="P34" s="40" t="s">
        <v>37</v>
      </c>
      <c r="Q34" s="53" t="s">
        <v>38</v>
      </c>
      <c r="R34" s="54">
        <v>1</v>
      </c>
      <c r="S34" s="56">
        <v>600</v>
      </c>
      <c r="T34" s="56">
        <v>400</v>
      </c>
      <c r="U34" s="56">
        <v>450</v>
      </c>
      <c r="V34" s="56" t="s">
        <v>39</v>
      </c>
      <c r="W34" s="56">
        <v>0.6</v>
      </c>
      <c r="X34" s="39">
        <f t="shared" si="10"/>
        <v>0.50868</v>
      </c>
      <c r="Y34" s="56">
        <v>38000</v>
      </c>
      <c r="Z34" s="62">
        <f t="shared" si="11"/>
        <v>19329.84</v>
      </c>
      <c r="AA34" s="13"/>
      <c r="AC34" s="63"/>
      <c r="AD34" s="63"/>
    </row>
    <row r="35" ht="13.05" customHeight="1" spans="1:30">
      <c r="A35" s="17"/>
      <c r="B35" s="13"/>
      <c r="C35" s="14"/>
      <c r="D35" s="17"/>
      <c r="E35" s="18"/>
      <c r="F35" s="19"/>
      <c r="G35" s="17"/>
      <c r="H35" s="17"/>
      <c r="I35" s="41"/>
      <c r="J35" s="17"/>
      <c r="K35" s="17"/>
      <c r="L35" s="17"/>
      <c r="M35" s="42"/>
      <c r="N35" s="19"/>
      <c r="O35" s="39" t="s">
        <v>40</v>
      </c>
      <c r="P35" s="43" t="s">
        <v>48</v>
      </c>
      <c r="Q35" s="53" t="s">
        <v>38</v>
      </c>
      <c r="R35" s="54">
        <v>1</v>
      </c>
      <c r="S35" s="56">
        <v>500</v>
      </c>
      <c r="T35" s="56">
        <v>400</v>
      </c>
      <c r="U35" s="56">
        <v>450</v>
      </c>
      <c r="V35" s="56" t="s">
        <v>39</v>
      </c>
      <c r="W35" s="56">
        <v>0.6</v>
      </c>
      <c r="X35" s="39">
        <f t="shared" ref="X35:X40" si="12">S35*T35*U35*0.00785/1000/1000*W35</f>
        <v>0.4239</v>
      </c>
      <c r="Y35" s="56">
        <v>38000</v>
      </c>
      <c r="Z35" s="62">
        <f t="shared" ref="Z35:Z40" si="13">Y35*X35</f>
        <v>16108.2</v>
      </c>
      <c r="AA35" s="13"/>
      <c r="AC35" s="63"/>
      <c r="AD35" s="63"/>
    </row>
    <row r="36" ht="13.05" customHeight="1" spans="1:30">
      <c r="A36" s="17"/>
      <c r="B36" s="13"/>
      <c r="C36" s="14"/>
      <c r="D36" s="17"/>
      <c r="E36" s="18"/>
      <c r="F36" s="19"/>
      <c r="G36" s="17"/>
      <c r="H36" s="17"/>
      <c r="I36" s="41"/>
      <c r="J36" s="17"/>
      <c r="K36" s="17"/>
      <c r="L36" s="17"/>
      <c r="M36" s="42"/>
      <c r="N36" s="19"/>
      <c r="O36" s="39" t="s">
        <v>42</v>
      </c>
      <c r="P36" s="43" t="s">
        <v>54</v>
      </c>
      <c r="Q36" s="53" t="s">
        <v>38</v>
      </c>
      <c r="R36" s="54">
        <v>1</v>
      </c>
      <c r="S36" s="56">
        <v>500</v>
      </c>
      <c r="T36" s="56">
        <v>400</v>
      </c>
      <c r="U36" s="56">
        <v>450</v>
      </c>
      <c r="V36" s="56" t="s">
        <v>39</v>
      </c>
      <c r="W36" s="56">
        <v>0.6</v>
      </c>
      <c r="X36" s="39">
        <f t="shared" si="12"/>
        <v>0.4239</v>
      </c>
      <c r="Y36" s="56">
        <v>38000</v>
      </c>
      <c r="Z36" s="62">
        <f t="shared" si="13"/>
        <v>16108.2</v>
      </c>
      <c r="AA36" s="13"/>
      <c r="AC36" s="63"/>
      <c r="AD36" s="63"/>
    </row>
    <row r="37" ht="13.05" customHeight="1" spans="1:30">
      <c r="A37" s="17"/>
      <c r="B37" s="13"/>
      <c r="C37" s="14"/>
      <c r="D37" s="17"/>
      <c r="E37" s="18"/>
      <c r="F37" s="19"/>
      <c r="G37" s="17"/>
      <c r="H37" s="17"/>
      <c r="I37" s="41"/>
      <c r="J37" s="17"/>
      <c r="K37" s="17"/>
      <c r="L37" s="17"/>
      <c r="M37" s="42"/>
      <c r="N37" s="19"/>
      <c r="O37" s="39" t="s">
        <v>44</v>
      </c>
      <c r="P37" s="43" t="s">
        <v>50</v>
      </c>
      <c r="Q37" s="53" t="s">
        <v>38</v>
      </c>
      <c r="R37" s="54">
        <v>1</v>
      </c>
      <c r="S37" s="56">
        <v>500</v>
      </c>
      <c r="T37" s="56">
        <v>400</v>
      </c>
      <c r="U37" s="56">
        <v>450</v>
      </c>
      <c r="V37" s="56" t="s">
        <v>39</v>
      </c>
      <c r="W37" s="56">
        <v>0.6</v>
      </c>
      <c r="X37" s="39">
        <f t="shared" si="12"/>
        <v>0.4239</v>
      </c>
      <c r="Y37" s="56">
        <v>38000</v>
      </c>
      <c r="Z37" s="62">
        <f t="shared" si="13"/>
        <v>16108.2</v>
      </c>
      <c r="AA37" s="13"/>
      <c r="AC37" s="63"/>
      <c r="AD37" s="63"/>
    </row>
    <row r="38" ht="13.05" customHeight="1" spans="1:30">
      <c r="A38" s="17"/>
      <c r="B38" s="13"/>
      <c r="C38" s="14"/>
      <c r="D38" s="17"/>
      <c r="E38" s="18"/>
      <c r="F38" s="19"/>
      <c r="G38" s="17"/>
      <c r="H38" s="17"/>
      <c r="I38" s="41"/>
      <c r="J38" s="17"/>
      <c r="K38" s="17"/>
      <c r="L38" s="17"/>
      <c r="M38" s="42"/>
      <c r="N38" s="19"/>
      <c r="O38" s="39" t="s">
        <v>51</v>
      </c>
      <c r="P38" s="43" t="s">
        <v>45</v>
      </c>
      <c r="Q38" s="53" t="s">
        <v>38</v>
      </c>
      <c r="R38" s="54">
        <v>1</v>
      </c>
      <c r="S38" s="56">
        <v>400</v>
      </c>
      <c r="T38" s="56">
        <v>300</v>
      </c>
      <c r="U38" s="56">
        <v>450</v>
      </c>
      <c r="V38" s="56" t="s">
        <v>39</v>
      </c>
      <c r="W38" s="56">
        <v>0.6</v>
      </c>
      <c r="X38" s="39">
        <f t="shared" si="12"/>
        <v>0.25434</v>
      </c>
      <c r="Y38" s="56">
        <v>38000</v>
      </c>
      <c r="Z38" s="62">
        <f t="shared" si="13"/>
        <v>9664.92</v>
      </c>
      <c r="AA38" s="13"/>
      <c r="AC38" s="63"/>
      <c r="AD38" s="63"/>
    </row>
    <row r="39" ht="13.05" customHeight="1" spans="1:30">
      <c r="A39" s="20"/>
      <c r="B39" s="13"/>
      <c r="C39" s="14"/>
      <c r="D39" s="20"/>
      <c r="E39" s="21"/>
      <c r="F39" s="22"/>
      <c r="G39" s="20"/>
      <c r="H39" s="20"/>
      <c r="I39" s="44"/>
      <c r="J39" s="20"/>
      <c r="K39" s="20"/>
      <c r="L39" s="20"/>
      <c r="M39" s="45"/>
      <c r="N39" s="22"/>
      <c r="O39" s="39"/>
      <c r="P39" s="43"/>
      <c r="Q39" s="53"/>
      <c r="R39" s="54"/>
      <c r="S39" s="56"/>
      <c r="T39" s="56"/>
      <c r="U39" s="56"/>
      <c r="V39" s="56"/>
      <c r="W39" s="56"/>
      <c r="X39" s="39"/>
      <c r="Y39" s="56"/>
      <c r="Z39" s="62"/>
      <c r="AA39" s="13"/>
      <c r="AC39" s="63"/>
      <c r="AD39" s="63"/>
    </row>
    <row r="40" ht="13.05" customHeight="1" spans="1:30">
      <c r="A40" s="12">
        <v>8</v>
      </c>
      <c r="B40" s="13" t="s">
        <v>62</v>
      </c>
      <c r="C40" s="14" t="s">
        <v>63</v>
      </c>
      <c r="D40" s="12" t="str">
        <f>_xlfn.DISPIMG("ID_B030A9BC8E964409A82CB01648825949",1)</f>
        <v>=DISPIMG("ID_B030A9BC8E964409A82CB01648825949",1)</v>
      </c>
      <c r="E40" s="15" t="s">
        <v>35</v>
      </c>
      <c r="F40" s="16">
        <v>3</v>
      </c>
      <c r="G40" s="12">
        <v>165</v>
      </c>
      <c r="H40" s="12">
        <v>70</v>
      </c>
      <c r="I40" s="37">
        <v>0.262</v>
      </c>
      <c r="J40" s="12">
        <v>180</v>
      </c>
      <c r="K40" s="12">
        <v>1200</v>
      </c>
      <c r="L40" s="12">
        <v>15</v>
      </c>
      <c r="M40" s="38">
        <f>J40*K40*F40*0.00785/1000/L40</f>
        <v>0.33912</v>
      </c>
      <c r="N40" s="16">
        <f>I40/M40*100</f>
        <v>77.2587874498703</v>
      </c>
      <c r="O40" s="39" t="s">
        <v>36</v>
      </c>
      <c r="P40" s="40" t="s">
        <v>37</v>
      </c>
      <c r="Q40" s="53" t="s">
        <v>38</v>
      </c>
      <c r="R40" s="54">
        <v>1</v>
      </c>
      <c r="S40" s="56">
        <v>600</v>
      </c>
      <c r="T40" s="56">
        <v>400</v>
      </c>
      <c r="U40" s="56">
        <v>450</v>
      </c>
      <c r="V40" s="56" t="s">
        <v>39</v>
      </c>
      <c r="W40" s="56">
        <v>0.6</v>
      </c>
      <c r="X40" s="39">
        <f t="shared" si="12"/>
        <v>0.50868</v>
      </c>
      <c r="Y40" s="56">
        <v>38000</v>
      </c>
      <c r="Z40" s="62">
        <f t="shared" si="13"/>
        <v>19329.84</v>
      </c>
      <c r="AA40" s="13"/>
      <c r="AC40" s="63"/>
      <c r="AD40" s="63"/>
    </row>
    <row r="41" ht="13.05" customHeight="1" spans="1:30">
      <c r="A41" s="17"/>
      <c r="B41" s="13"/>
      <c r="C41" s="14"/>
      <c r="D41" s="17"/>
      <c r="E41" s="18"/>
      <c r="F41" s="19"/>
      <c r="G41" s="17"/>
      <c r="H41" s="17"/>
      <c r="I41" s="41"/>
      <c r="J41" s="17"/>
      <c r="K41" s="17"/>
      <c r="L41" s="17"/>
      <c r="M41" s="42"/>
      <c r="N41" s="19"/>
      <c r="O41" s="39" t="s">
        <v>40</v>
      </c>
      <c r="P41" s="43" t="s">
        <v>48</v>
      </c>
      <c r="Q41" s="53" t="s">
        <v>38</v>
      </c>
      <c r="R41" s="54">
        <v>1</v>
      </c>
      <c r="S41" s="56">
        <v>600</v>
      </c>
      <c r="T41" s="56">
        <v>400</v>
      </c>
      <c r="U41" s="56">
        <v>450</v>
      </c>
      <c r="V41" s="56" t="s">
        <v>39</v>
      </c>
      <c r="W41" s="56">
        <v>0.6</v>
      </c>
      <c r="X41" s="39">
        <f t="shared" ref="X41:X50" si="14">S41*T41*U41*0.00785/1000/1000*W41</f>
        <v>0.50868</v>
      </c>
      <c r="Y41" s="56">
        <v>38000</v>
      </c>
      <c r="Z41" s="62">
        <f t="shared" ref="Z41:Z50" si="15">Y41*X41</f>
        <v>19329.84</v>
      </c>
      <c r="AA41" s="13"/>
      <c r="AC41" s="63"/>
      <c r="AD41" s="63"/>
    </row>
    <row r="42" ht="13.05" customHeight="1" spans="1:30">
      <c r="A42" s="17"/>
      <c r="B42" s="13"/>
      <c r="C42" s="14"/>
      <c r="D42" s="17"/>
      <c r="E42" s="18"/>
      <c r="F42" s="19"/>
      <c r="G42" s="17"/>
      <c r="H42" s="17"/>
      <c r="I42" s="41"/>
      <c r="J42" s="17"/>
      <c r="K42" s="17"/>
      <c r="L42" s="17"/>
      <c r="M42" s="42"/>
      <c r="N42" s="19"/>
      <c r="O42" s="39" t="s">
        <v>42</v>
      </c>
      <c r="P42" s="43" t="s">
        <v>54</v>
      </c>
      <c r="Q42" s="53" t="s">
        <v>38</v>
      </c>
      <c r="R42" s="54">
        <v>1</v>
      </c>
      <c r="S42" s="56">
        <v>600</v>
      </c>
      <c r="T42" s="56">
        <v>400</v>
      </c>
      <c r="U42" s="56">
        <v>450</v>
      </c>
      <c r="V42" s="56" t="s">
        <v>39</v>
      </c>
      <c r="W42" s="56">
        <v>0.6</v>
      </c>
      <c r="X42" s="39">
        <f t="shared" si="14"/>
        <v>0.50868</v>
      </c>
      <c r="Y42" s="56">
        <v>38000</v>
      </c>
      <c r="Z42" s="62">
        <f t="shared" si="15"/>
        <v>19329.84</v>
      </c>
      <c r="AA42" s="13"/>
      <c r="AC42" s="63"/>
      <c r="AD42" s="63"/>
    </row>
    <row r="43" ht="13.05" customHeight="1" spans="1:30">
      <c r="A43" s="17"/>
      <c r="B43" s="13"/>
      <c r="C43" s="14"/>
      <c r="D43" s="17"/>
      <c r="E43" s="18"/>
      <c r="F43" s="19"/>
      <c r="G43" s="17"/>
      <c r="H43" s="17"/>
      <c r="I43" s="41"/>
      <c r="J43" s="17"/>
      <c r="K43" s="17"/>
      <c r="L43" s="17"/>
      <c r="M43" s="42"/>
      <c r="N43" s="19"/>
      <c r="O43" s="39" t="s">
        <v>51</v>
      </c>
      <c r="P43" s="43" t="s">
        <v>45</v>
      </c>
      <c r="Q43" s="53" t="s">
        <v>38</v>
      </c>
      <c r="R43" s="54">
        <v>1</v>
      </c>
      <c r="S43" s="56">
        <v>500</v>
      </c>
      <c r="T43" s="56">
        <v>300</v>
      </c>
      <c r="U43" s="56">
        <v>450</v>
      </c>
      <c r="V43" s="56" t="s">
        <v>39</v>
      </c>
      <c r="W43" s="56">
        <v>0.6</v>
      </c>
      <c r="X43" s="39">
        <f t="shared" si="14"/>
        <v>0.317925</v>
      </c>
      <c r="Y43" s="56">
        <v>38000</v>
      </c>
      <c r="Z43" s="62">
        <f t="shared" si="15"/>
        <v>12081.15</v>
      </c>
      <c r="AA43" s="13"/>
      <c r="AC43" s="63"/>
      <c r="AD43" s="63"/>
    </row>
    <row r="44" ht="13.05" customHeight="1" spans="1:30">
      <c r="A44" s="17"/>
      <c r="B44" s="13"/>
      <c r="C44" s="14"/>
      <c r="D44" s="17"/>
      <c r="E44" s="18"/>
      <c r="F44" s="19"/>
      <c r="G44" s="17"/>
      <c r="H44" s="17"/>
      <c r="I44" s="41"/>
      <c r="J44" s="17"/>
      <c r="K44" s="17"/>
      <c r="L44" s="17"/>
      <c r="M44" s="42"/>
      <c r="N44" s="19"/>
      <c r="O44" s="39"/>
      <c r="P44" s="43"/>
      <c r="Q44" s="53"/>
      <c r="R44" s="54"/>
      <c r="S44" s="56"/>
      <c r="T44" s="56"/>
      <c r="U44" s="56"/>
      <c r="V44" s="56"/>
      <c r="W44" s="56"/>
      <c r="X44" s="39"/>
      <c r="Y44" s="56"/>
      <c r="Z44" s="62"/>
      <c r="AA44" s="13"/>
      <c r="AC44" s="63"/>
      <c r="AD44" s="63"/>
    </row>
    <row r="45" ht="13.05" customHeight="1" spans="1:30">
      <c r="A45" s="20"/>
      <c r="B45" s="13"/>
      <c r="C45" s="14"/>
      <c r="D45" s="20"/>
      <c r="E45" s="21"/>
      <c r="F45" s="22"/>
      <c r="G45" s="20"/>
      <c r="H45" s="20"/>
      <c r="I45" s="44"/>
      <c r="J45" s="20"/>
      <c r="K45" s="20"/>
      <c r="L45" s="20"/>
      <c r="M45" s="45"/>
      <c r="N45" s="22"/>
      <c r="O45" s="39"/>
      <c r="P45" s="43"/>
      <c r="Q45" s="53"/>
      <c r="R45" s="54"/>
      <c r="S45" s="56"/>
      <c r="T45" s="56"/>
      <c r="U45" s="56"/>
      <c r="V45" s="56"/>
      <c r="W45" s="56"/>
      <c r="X45" s="39"/>
      <c r="Y45" s="56"/>
      <c r="Z45" s="62"/>
      <c r="AA45" s="13"/>
      <c r="AC45" s="63"/>
      <c r="AD45" s="63"/>
    </row>
    <row r="46" ht="13.05" customHeight="1" spans="1:30">
      <c r="A46" s="12">
        <v>9</v>
      </c>
      <c r="B46" s="13" t="s">
        <v>64</v>
      </c>
      <c r="C46" s="14" t="s">
        <v>65</v>
      </c>
      <c r="D46" s="12" t="str">
        <f>_xlfn.DISPIMG("ID_C5128F3C68404A898A940C8F62DF42A9",1)</f>
        <v>=DISPIMG("ID_C5128F3C68404A898A940C8F62DF42A9",1)</v>
      </c>
      <c r="E46" s="15" t="s">
        <v>35</v>
      </c>
      <c r="F46" s="16">
        <v>3</v>
      </c>
      <c r="G46" s="12">
        <v>110</v>
      </c>
      <c r="H46" s="12">
        <v>80</v>
      </c>
      <c r="I46" s="37">
        <v>0.173</v>
      </c>
      <c r="J46" s="12">
        <v>237</v>
      </c>
      <c r="K46" s="12">
        <v>1180</v>
      </c>
      <c r="L46" s="12">
        <v>27</v>
      </c>
      <c r="M46" s="38">
        <f>J46*K46*F46*0.00785/1000/L46</f>
        <v>0.243925666666667</v>
      </c>
      <c r="N46" s="16">
        <f>I46/M46*100</f>
        <v>70.9232457428971</v>
      </c>
      <c r="O46" s="39" t="s">
        <v>36</v>
      </c>
      <c r="P46" s="40" t="s">
        <v>37</v>
      </c>
      <c r="Q46" s="53" t="s">
        <v>38</v>
      </c>
      <c r="R46" s="54">
        <v>1</v>
      </c>
      <c r="S46" s="56">
        <v>650</v>
      </c>
      <c r="T46" s="56">
        <v>400</v>
      </c>
      <c r="U46" s="56">
        <v>450</v>
      </c>
      <c r="V46" s="56" t="s">
        <v>39</v>
      </c>
      <c r="W46" s="56">
        <v>0.6</v>
      </c>
      <c r="X46" s="39">
        <f t="shared" si="14"/>
        <v>0.55107</v>
      </c>
      <c r="Y46" s="56">
        <v>38000</v>
      </c>
      <c r="Z46" s="62">
        <f t="shared" si="15"/>
        <v>20940.66</v>
      </c>
      <c r="AA46" s="13"/>
      <c r="AC46" s="63"/>
      <c r="AD46" s="63"/>
    </row>
    <row r="47" ht="13.05" customHeight="1" spans="1:30">
      <c r="A47" s="17"/>
      <c r="B47" s="13"/>
      <c r="C47" s="14"/>
      <c r="D47" s="17"/>
      <c r="E47" s="18"/>
      <c r="F47" s="19"/>
      <c r="G47" s="17"/>
      <c r="H47" s="17"/>
      <c r="I47" s="41"/>
      <c r="J47" s="17"/>
      <c r="K47" s="17"/>
      <c r="L47" s="17"/>
      <c r="M47" s="42"/>
      <c r="N47" s="19"/>
      <c r="O47" s="39" t="s">
        <v>40</v>
      </c>
      <c r="P47" s="43" t="s">
        <v>48</v>
      </c>
      <c r="Q47" s="53" t="s">
        <v>38</v>
      </c>
      <c r="R47" s="54">
        <v>1</v>
      </c>
      <c r="S47" s="56">
        <v>400</v>
      </c>
      <c r="T47" s="56">
        <v>300</v>
      </c>
      <c r="U47" s="56">
        <v>450</v>
      </c>
      <c r="V47" s="56" t="s">
        <v>39</v>
      </c>
      <c r="W47" s="56">
        <v>0.6</v>
      </c>
      <c r="X47" s="39">
        <f t="shared" si="14"/>
        <v>0.25434</v>
      </c>
      <c r="Y47" s="56">
        <v>38000</v>
      </c>
      <c r="Z47" s="62">
        <f t="shared" si="15"/>
        <v>9664.92</v>
      </c>
      <c r="AA47" s="13"/>
      <c r="AC47" s="63"/>
      <c r="AD47" s="63"/>
    </row>
    <row r="48" ht="13.05" customHeight="1" spans="1:30">
      <c r="A48" s="17"/>
      <c r="B48" s="13"/>
      <c r="C48" s="14"/>
      <c r="D48" s="17"/>
      <c r="E48" s="18"/>
      <c r="F48" s="19"/>
      <c r="G48" s="17"/>
      <c r="H48" s="17"/>
      <c r="I48" s="41"/>
      <c r="J48" s="17"/>
      <c r="K48" s="17"/>
      <c r="L48" s="17"/>
      <c r="M48" s="42"/>
      <c r="N48" s="19"/>
      <c r="O48" s="39" t="s">
        <v>42</v>
      </c>
      <c r="P48" s="43" t="s">
        <v>54</v>
      </c>
      <c r="Q48" s="53" t="s">
        <v>38</v>
      </c>
      <c r="R48" s="54">
        <v>1</v>
      </c>
      <c r="S48" s="56">
        <v>400</v>
      </c>
      <c r="T48" s="56">
        <v>300</v>
      </c>
      <c r="U48" s="56">
        <v>450</v>
      </c>
      <c r="V48" s="56" t="s">
        <v>39</v>
      </c>
      <c r="W48" s="56">
        <v>0.6</v>
      </c>
      <c r="X48" s="39">
        <f t="shared" si="14"/>
        <v>0.25434</v>
      </c>
      <c r="Y48" s="56">
        <v>38000</v>
      </c>
      <c r="Z48" s="62">
        <f t="shared" si="15"/>
        <v>9664.92</v>
      </c>
      <c r="AA48" s="13"/>
      <c r="AC48" s="63"/>
      <c r="AD48" s="63"/>
    </row>
    <row r="49" ht="13.05" customHeight="1" spans="1:30">
      <c r="A49" s="17"/>
      <c r="B49" s="13"/>
      <c r="C49" s="14"/>
      <c r="D49" s="17"/>
      <c r="E49" s="18"/>
      <c r="F49" s="19"/>
      <c r="G49" s="17"/>
      <c r="H49" s="17"/>
      <c r="I49" s="41"/>
      <c r="J49" s="17"/>
      <c r="K49" s="17"/>
      <c r="L49" s="17"/>
      <c r="M49" s="42"/>
      <c r="N49" s="19"/>
      <c r="O49" s="39" t="s">
        <v>44</v>
      </c>
      <c r="P49" s="43" t="s">
        <v>54</v>
      </c>
      <c r="Q49" s="53" t="s">
        <v>38</v>
      </c>
      <c r="R49" s="54">
        <v>1</v>
      </c>
      <c r="S49" s="56">
        <v>400</v>
      </c>
      <c r="T49" s="56">
        <v>300</v>
      </c>
      <c r="U49" s="56">
        <v>450</v>
      </c>
      <c r="V49" s="56" t="s">
        <v>39</v>
      </c>
      <c r="W49" s="56">
        <v>0.6</v>
      </c>
      <c r="X49" s="39">
        <f t="shared" si="14"/>
        <v>0.25434</v>
      </c>
      <c r="Y49" s="56">
        <v>38000</v>
      </c>
      <c r="Z49" s="62">
        <f t="shared" si="15"/>
        <v>9664.92</v>
      </c>
      <c r="AA49" s="13"/>
      <c r="AC49" s="63"/>
      <c r="AD49" s="63"/>
    </row>
    <row r="50" ht="13.05" customHeight="1" spans="1:30">
      <c r="A50" s="17"/>
      <c r="B50" s="13"/>
      <c r="C50" s="14"/>
      <c r="D50" s="17"/>
      <c r="E50" s="18"/>
      <c r="F50" s="19"/>
      <c r="G50" s="17"/>
      <c r="H50" s="17"/>
      <c r="I50" s="41"/>
      <c r="J50" s="17"/>
      <c r="K50" s="17"/>
      <c r="L50" s="17"/>
      <c r="M50" s="42"/>
      <c r="N50" s="19"/>
      <c r="O50" s="39" t="s">
        <v>51</v>
      </c>
      <c r="P50" s="43" t="s">
        <v>45</v>
      </c>
      <c r="Q50" s="53" t="s">
        <v>38</v>
      </c>
      <c r="R50" s="54">
        <v>1</v>
      </c>
      <c r="S50" s="56">
        <v>400</v>
      </c>
      <c r="T50" s="56">
        <v>300</v>
      </c>
      <c r="U50" s="56">
        <v>450</v>
      </c>
      <c r="V50" s="56" t="s">
        <v>39</v>
      </c>
      <c r="W50" s="56">
        <v>0.6</v>
      </c>
      <c r="X50" s="39">
        <f t="shared" si="14"/>
        <v>0.25434</v>
      </c>
      <c r="Y50" s="56">
        <v>38000</v>
      </c>
      <c r="Z50" s="62">
        <f t="shared" si="15"/>
        <v>9664.92</v>
      </c>
      <c r="AA50" s="13"/>
      <c r="AC50" s="63"/>
      <c r="AD50" s="63"/>
    </row>
    <row r="51" ht="13.05" customHeight="1" spans="1:30">
      <c r="A51" s="20"/>
      <c r="B51" s="13"/>
      <c r="C51" s="14"/>
      <c r="D51" s="20"/>
      <c r="E51" s="21"/>
      <c r="F51" s="22"/>
      <c r="G51" s="20"/>
      <c r="H51" s="20"/>
      <c r="I51" s="44"/>
      <c r="J51" s="20"/>
      <c r="K51" s="20"/>
      <c r="L51" s="20"/>
      <c r="M51" s="45"/>
      <c r="N51" s="22"/>
      <c r="O51" s="39"/>
      <c r="P51" s="43"/>
      <c r="Q51" s="53"/>
      <c r="R51" s="54"/>
      <c r="S51" s="56"/>
      <c r="T51" s="56"/>
      <c r="U51" s="56"/>
      <c r="V51" s="56"/>
      <c r="W51" s="56"/>
      <c r="X51" s="39"/>
      <c r="Y51" s="56"/>
      <c r="Z51" s="62"/>
      <c r="AA51" s="13"/>
      <c r="AC51" s="63"/>
      <c r="AD51" s="63"/>
    </row>
    <row r="52" ht="13.05" customHeight="1" spans="1:30">
      <c r="A52" s="23"/>
      <c r="B52" s="24"/>
      <c r="C52" s="23"/>
      <c r="D52" s="23"/>
      <c r="E52" s="24"/>
      <c r="F52" s="25"/>
      <c r="G52" s="23"/>
      <c r="H52" s="23"/>
      <c r="I52" s="46"/>
      <c r="J52" s="23"/>
      <c r="K52" s="23"/>
      <c r="L52" s="23"/>
      <c r="M52" s="47"/>
      <c r="N52" s="25"/>
      <c r="O52" s="47"/>
      <c r="P52" s="48"/>
      <c r="Q52" s="57"/>
      <c r="R52" s="58"/>
      <c r="S52" s="59"/>
      <c r="T52" s="59"/>
      <c r="U52" s="59"/>
      <c r="V52" s="59"/>
      <c r="W52" s="59"/>
      <c r="X52" s="47"/>
      <c r="Y52" s="59"/>
      <c r="Z52" s="64"/>
      <c r="AA52" s="24"/>
      <c r="AC52" s="63"/>
      <c r="AD52" s="63"/>
    </row>
    <row r="53" ht="13.05" customHeight="1" spans="1:30">
      <c r="A53" s="23"/>
      <c r="B53" s="24"/>
      <c r="C53" s="23"/>
      <c r="D53" s="23"/>
      <c r="E53" s="24"/>
      <c r="F53" s="25"/>
      <c r="G53" s="23"/>
      <c r="H53" s="23"/>
      <c r="I53" s="46"/>
      <c r="J53" s="23"/>
      <c r="K53" s="23"/>
      <c r="L53" s="23"/>
      <c r="M53" s="47"/>
      <c r="N53" s="25"/>
      <c r="O53" s="47"/>
      <c r="P53" s="48"/>
      <c r="Q53" s="57"/>
      <c r="R53" s="60">
        <f>SUM(R4:R51)</f>
        <v>38</v>
      </c>
      <c r="S53" s="61"/>
      <c r="T53" s="61"/>
      <c r="U53" s="61"/>
      <c r="V53" s="61"/>
      <c r="W53" s="61"/>
      <c r="X53" s="60">
        <f>SUM(X4:X51)</f>
        <v>16.595685</v>
      </c>
      <c r="Y53" s="61"/>
      <c r="Z53" s="60">
        <f>SUM(Z4:Z51)</f>
        <v>630636.03</v>
      </c>
      <c r="AA53" s="24"/>
      <c r="AC53" s="63"/>
      <c r="AD53" s="63"/>
    </row>
    <row r="54" ht="13.05" customHeight="1" spans="1:30">
      <c r="A54" s="23"/>
      <c r="B54" s="24"/>
      <c r="C54" s="23"/>
      <c r="D54" s="23"/>
      <c r="E54" s="24"/>
      <c r="F54" s="25"/>
      <c r="G54" s="23"/>
      <c r="H54" s="23"/>
      <c r="I54" s="46"/>
      <c r="J54" s="23"/>
      <c r="K54" s="23"/>
      <c r="L54" s="23"/>
      <c r="M54" s="47"/>
      <c r="N54" s="25"/>
      <c r="O54" s="47"/>
      <c r="P54" s="48"/>
      <c r="Q54" s="57"/>
      <c r="R54" s="58"/>
      <c r="S54" s="59"/>
      <c r="T54" s="59"/>
      <c r="U54" s="59"/>
      <c r="V54" s="59"/>
      <c r="W54" s="59"/>
      <c r="X54" s="47"/>
      <c r="Y54" s="59"/>
      <c r="Z54" s="64"/>
      <c r="AA54" s="24"/>
      <c r="AC54" s="63"/>
      <c r="AD54" s="63"/>
    </row>
    <row r="55" ht="13.05" customHeight="1" spans="1:30">
      <c r="A55" s="23"/>
      <c r="B55" s="24"/>
      <c r="C55" s="23"/>
      <c r="D55" s="23"/>
      <c r="E55" s="24"/>
      <c r="F55" s="25"/>
      <c r="G55" s="23"/>
      <c r="H55" s="23"/>
      <c r="I55" s="46"/>
      <c r="J55" s="23"/>
      <c r="K55" s="23"/>
      <c r="L55" s="23"/>
      <c r="M55" s="47"/>
      <c r="N55" s="25"/>
      <c r="O55" s="47"/>
      <c r="P55" s="48"/>
      <c r="Q55" s="57"/>
      <c r="R55" s="58"/>
      <c r="S55" s="59"/>
      <c r="T55" s="59"/>
      <c r="U55" s="59"/>
      <c r="V55" s="59"/>
      <c r="W55" s="59"/>
      <c r="X55" s="47"/>
      <c r="Y55" s="59"/>
      <c r="Z55" s="64"/>
      <c r="AA55" s="24"/>
      <c r="AC55" s="63"/>
      <c r="AD55" s="63"/>
    </row>
    <row r="56" ht="13.05" customHeight="1" spans="1:30">
      <c r="A56" s="23"/>
      <c r="B56" s="24"/>
      <c r="C56" s="23"/>
      <c r="D56" s="23"/>
      <c r="E56" s="24"/>
      <c r="F56" s="25"/>
      <c r="G56" s="23"/>
      <c r="H56" s="23"/>
      <c r="I56" s="46"/>
      <c r="J56" s="23"/>
      <c r="K56" s="23"/>
      <c r="L56" s="23"/>
      <c r="M56" s="47"/>
      <c r="N56" s="25"/>
      <c r="O56" s="47"/>
      <c r="P56" s="48"/>
      <c r="Q56" s="57"/>
      <c r="AA56" s="24"/>
      <c r="AC56" s="63"/>
      <c r="AD56" s="63"/>
    </row>
    <row r="57" ht="13.05" customHeight="1" spans="1:30">
      <c r="A57" s="23"/>
      <c r="B57" s="24"/>
      <c r="C57" s="23"/>
      <c r="D57" s="23"/>
      <c r="E57" s="24"/>
      <c r="F57" s="25"/>
      <c r="G57" s="23"/>
      <c r="H57" s="23"/>
      <c r="I57" s="46"/>
      <c r="J57" s="23"/>
      <c r="K57" s="23"/>
      <c r="L57" s="23"/>
      <c r="M57" s="47"/>
      <c r="N57" s="25"/>
      <c r="O57" s="47"/>
      <c r="P57" s="48"/>
      <c r="Q57" s="57"/>
      <c r="R57" s="58"/>
      <c r="S57" s="59"/>
      <c r="T57" s="59"/>
      <c r="U57" s="59"/>
      <c r="V57" s="59"/>
      <c r="W57" s="59"/>
      <c r="X57" s="47"/>
      <c r="Y57" s="59"/>
      <c r="Z57" s="64"/>
      <c r="AA57" s="24"/>
      <c r="AC57" s="63"/>
      <c r="AD57" s="63"/>
    </row>
    <row r="58" ht="13.05" customHeight="1" spans="1:30">
      <c r="A58" s="23"/>
      <c r="B58" s="24"/>
      <c r="C58" s="23"/>
      <c r="D58" s="23"/>
      <c r="E58" s="24"/>
      <c r="F58" s="25"/>
      <c r="G58" s="23"/>
      <c r="H58" s="23"/>
      <c r="I58" s="46"/>
      <c r="J58" s="23"/>
      <c r="K58" s="23"/>
      <c r="L58" s="23"/>
      <c r="M58" s="47"/>
      <c r="N58" s="25"/>
      <c r="O58" s="47"/>
      <c r="P58" s="48"/>
      <c r="Q58" s="57"/>
      <c r="R58" s="58"/>
      <c r="S58" s="59"/>
      <c r="T58" s="59"/>
      <c r="U58" s="59"/>
      <c r="V58" s="59"/>
      <c r="W58" s="59"/>
      <c r="X58" s="47"/>
      <c r="Y58" s="59"/>
      <c r="Z58" s="64"/>
      <c r="AA58" s="24"/>
      <c r="AC58" s="63"/>
      <c r="AD58" s="63"/>
    </row>
    <row r="59" ht="13.05" customHeight="1" spans="1:30">
      <c r="A59" s="23"/>
      <c r="B59" s="24"/>
      <c r="C59" s="23"/>
      <c r="D59" s="23"/>
      <c r="E59" s="24"/>
      <c r="F59" s="25"/>
      <c r="G59" s="23"/>
      <c r="H59" s="23"/>
      <c r="I59" s="46"/>
      <c r="J59" s="23"/>
      <c r="K59" s="23"/>
      <c r="L59" s="23"/>
      <c r="M59" s="47"/>
      <c r="N59" s="25"/>
      <c r="O59" s="47"/>
      <c r="P59" s="48"/>
      <c r="Q59" s="57"/>
      <c r="R59" s="58"/>
      <c r="S59" s="59"/>
      <c r="T59" s="59"/>
      <c r="U59" s="59"/>
      <c r="V59" s="59"/>
      <c r="W59" s="59"/>
      <c r="X59" s="47"/>
      <c r="Y59" s="59"/>
      <c r="Z59" s="64"/>
      <c r="AA59" s="24"/>
      <c r="AC59" s="63"/>
      <c r="AD59" s="63"/>
    </row>
    <row r="60" ht="13.05" customHeight="1" spans="1:30">
      <c r="A60" s="23"/>
      <c r="B60" s="24"/>
      <c r="C60" s="23"/>
      <c r="D60" s="23"/>
      <c r="E60" s="24"/>
      <c r="F60" s="25"/>
      <c r="G60" s="23"/>
      <c r="H60" s="23"/>
      <c r="I60" s="46"/>
      <c r="J60" s="23"/>
      <c r="K60" s="23"/>
      <c r="L60" s="23"/>
      <c r="M60" s="47"/>
      <c r="N60" s="25"/>
      <c r="O60" s="47"/>
      <c r="P60" s="48"/>
      <c r="Q60" s="57"/>
      <c r="R60" s="58"/>
      <c r="S60" s="59"/>
      <c r="T60" s="59"/>
      <c r="U60" s="59"/>
      <c r="V60" s="59"/>
      <c r="W60" s="59"/>
      <c r="X60" s="47"/>
      <c r="Y60" s="59"/>
      <c r="Z60" s="64"/>
      <c r="AA60" s="24"/>
      <c r="AC60" s="63"/>
      <c r="AD60" s="63"/>
    </row>
    <row r="61" ht="13.05" customHeight="1" spans="1:30">
      <c r="A61" s="23"/>
      <c r="B61" s="24"/>
      <c r="C61" s="23"/>
      <c r="D61" s="23"/>
      <c r="E61" s="24"/>
      <c r="F61" s="25"/>
      <c r="G61" s="23"/>
      <c r="H61" s="23"/>
      <c r="I61" s="46"/>
      <c r="J61" s="23"/>
      <c r="K61" s="23"/>
      <c r="L61" s="23"/>
      <c r="M61" s="47"/>
      <c r="N61" s="25"/>
      <c r="O61" s="47"/>
      <c r="P61" s="48"/>
      <c r="Q61" s="57"/>
      <c r="R61" s="58"/>
      <c r="S61" s="59"/>
      <c r="T61" s="59"/>
      <c r="U61" s="59"/>
      <c r="V61" s="59"/>
      <c r="W61" s="59"/>
      <c r="X61" s="47"/>
      <c r="Y61" s="59"/>
      <c r="Z61" s="64"/>
      <c r="AA61" s="24"/>
      <c r="AC61" s="63"/>
      <c r="AD61" s="63"/>
    </row>
    <row r="62" ht="13.05" customHeight="1" spans="1:30">
      <c r="A62" s="23"/>
      <c r="B62" s="24"/>
      <c r="C62" s="23"/>
      <c r="D62" s="23"/>
      <c r="E62" s="24"/>
      <c r="F62" s="25"/>
      <c r="G62" s="23"/>
      <c r="H62" s="23"/>
      <c r="I62" s="46"/>
      <c r="J62" s="23"/>
      <c r="K62" s="23"/>
      <c r="L62" s="23"/>
      <c r="M62" s="47"/>
      <c r="N62" s="25"/>
      <c r="O62" s="47"/>
      <c r="P62" s="48"/>
      <c r="Q62" s="57"/>
      <c r="R62" s="58"/>
      <c r="S62" s="59"/>
      <c r="T62" s="59"/>
      <c r="U62" s="59"/>
      <c r="V62" s="59"/>
      <c r="W62" s="59"/>
      <c r="X62" s="47"/>
      <c r="Y62" s="59"/>
      <c r="Z62" s="64"/>
      <c r="AA62" s="24"/>
      <c r="AC62" s="63"/>
      <c r="AD62" s="63"/>
    </row>
    <row r="63" ht="13.05" customHeight="1" spans="1:30">
      <c r="A63" s="23"/>
      <c r="B63" s="24"/>
      <c r="C63" s="23"/>
      <c r="D63" s="23"/>
      <c r="E63" s="24"/>
      <c r="F63" s="25"/>
      <c r="G63" s="23"/>
      <c r="H63" s="23"/>
      <c r="I63" s="46"/>
      <c r="J63" s="23"/>
      <c r="K63" s="23"/>
      <c r="L63" s="23"/>
      <c r="M63" s="47"/>
      <c r="N63" s="25"/>
      <c r="O63" s="47"/>
      <c r="P63" s="48"/>
      <c r="Q63" s="57"/>
      <c r="R63" s="58"/>
      <c r="S63" s="59"/>
      <c r="T63" s="59"/>
      <c r="U63" s="59"/>
      <c r="V63" s="59"/>
      <c r="W63" s="59"/>
      <c r="X63" s="47"/>
      <c r="Y63" s="59"/>
      <c r="Z63" s="64"/>
      <c r="AA63" s="24"/>
      <c r="AC63" s="63"/>
      <c r="AD63" s="63"/>
    </row>
    <row r="64" ht="13.05" customHeight="1" spans="1:30">
      <c r="A64" s="23"/>
      <c r="B64" s="24"/>
      <c r="C64" s="23"/>
      <c r="D64" s="23"/>
      <c r="E64" s="24"/>
      <c r="F64" s="25"/>
      <c r="G64" s="23"/>
      <c r="H64" s="23"/>
      <c r="I64" s="46"/>
      <c r="J64" s="23"/>
      <c r="K64" s="23"/>
      <c r="L64" s="23"/>
      <c r="M64" s="47"/>
      <c r="N64" s="25"/>
      <c r="O64" s="47"/>
      <c r="P64" s="48"/>
      <c r="Q64" s="57"/>
      <c r="R64" s="58"/>
      <c r="S64" s="59"/>
      <c r="T64" s="59"/>
      <c r="U64" s="59"/>
      <c r="V64" s="59"/>
      <c r="W64" s="59"/>
      <c r="X64" s="47"/>
      <c r="Y64" s="59"/>
      <c r="Z64" s="64"/>
      <c r="AA64" s="24"/>
      <c r="AC64" s="63"/>
      <c r="AD64" s="63"/>
    </row>
    <row r="65" ht="13.05" customHeight="1" spans="1:30">
      <c r="A65" s="23"/>
      <c r="B65" s="24"/>
      <c r="C65" s="23"/>
      <c r="D65" s="23"/>
      <c r="E65" s="24"/>
      <c r="F65" s="25"/>
      <c r="G65" s="23"/>
      <c r="H65" s="23"/>
      <c r="I65" s="46"/>
      <c r="J65" s="23"/>
      <c r="K65" s="23"/>
      <c r="L65" s="23"/>
      <c r="M65" s="47"/>
      <c r="N65" s="25"/>
      <c r="O65" s="47"/>
      <c r="P65" s="48"/>
      <c r="Q65" s="57"/>
      <c r="R65" s="58"/>
      <c r="S65" s="59"/>
      <c r="T65" s="59"/>
      <c r="U65" s="59"/>
      <c r="V65" s="59"/>
      <c r="W65" s="59"/>
      <c r="X65" s="47"/>
      <c r="Y65" s="59"/>
      <c r="Z65" s="64"/>
      <c r="AA65" s="24"/>
      <c r="AC65" s="63"/>
      <c r="AD65" s="63"/>
    </row>
    <row r="66" ht="13.05" customHeight="1" spans="1:30">
      <c r="A66" s="23"/>
      <c r="B66" s="24"/>
      <c r="C66" s="23"/>
      <c r="D66" s="23"/>
      <c r="E66" s="24"/>
      <c r="F66" s="25"/>
      <c r="G66" s="23"/>
      <c r="H66" s="23"/>
      <c r="I66" s="46"/>
      <c r="J66" s="23"/>
      <c r="K66" s="23"/>
      <c r="L66" s="23"/>
      <c r="M66" s="47"/>
      <c r="N66" s="25"/>
      <c r="O66" s="47"/>
      <c r="P66" s="48"/>
      <c r="Q66" s="57"/>
      <c r="R66" s="58"/>
      <c r="S66" s="59"/>
      <c r="T66" s="59"/>
      <c r="U66" s="59"/>
      <c r="V66" s="59"/>
      <c r="W66" s="59"/>
      <c r="X66" s="47"/>
      <c r="Y66" s="59"/>
      <c r="Z66" s="64"/>
      <c r="AA66" s="24"/>
      <c r="AC66" s="63"/>
      <c r="AD66" s="63"/>
    </row>
    <row r="67" ht="13.05" customHeight="1" spans="1:30">
      <c r="A67" s="23"/>
      <c r="B67" s="24"/>
      <c r="C67" s="23"/>
      <c r="D67" s="23"/>
      <c r="E67" s="24"/>
      <c r="F67" s="25"/>
      <c r="G67" s="23"/>
      <c r="H67" s="23"/>
      <c r="I67" s="46"/>
      <c r="J67" s="23"/>
      <c r="K67" s="23"/>
      <c r="L67" s="23"/>
      <c r="M67" s="47"/>
      <c r="N67" s="25"/>
      <c r="O67" s="47"/>
      <c r="P67" s="48"/>
      <c r="Q67" s="57"/>
      <c r="R67" s="58"/>
      <c r="S67" s="59"/>
      <c r="T67" s="59"/>
      <c r="U67" s="59"/>
      <c r="V67" s="59"/>
      <c r="W67" s="59"/>
      <c r="X67" s="47"/>
      <c r="Y67" s="59"/>
      <c r="Z67" s="64"/>
      <c r="AA67" s="24"/>
      <c r="AC67" s="63"/>
      <c r="AD67" s="63"/>
    </row>
    <row r="68" ht="13.05" customHeight="1" spans="1:30">
      <c r="A68" s="23"/>
      <c r="B68" s="24"/>
      <c r="C68" s="23"/>
      <c r="D68" s="23"/>
      <c r="E68" s="24"/>
      <c r="F68" s="25"/>
      <c r="G68" s="23"/>
      <c r="H68" s="23"/>
      <c r="I68" s="46"/>
      <c r="J68" s="23"/>
      <c r="K68" s="23"/>
      <c r="L68" s="23"/>
      <c r="M68" s="47"/>
      <c r="N68" s="25"/>
      <c r="O68" s="47"/>
      <c r="P68" s="48"/>
      <c r="Q68" s="57"/>
      <c r="R68" s="58"/>
      <c r="S68" s="59"/>
      <c r="T68" s="59"/>
      <c r="U68" s="59"/>
      <c r="V68" s="59"/>
      <c r="W68" s="59"/>
      <c r="X68" s="47"/>
      <c r="Y68" s="59"/>
      <c r="Z68" s="64"/>
      <c r="AA68" s="24"/>
      <c r="AC68" s="63"/>
      <c r="AD68" s="63"/>
    </row>
    <row r="69" ht="13.05" customHeight="1" spans="1:30">
      <c r="A69" s="23"/>
      <c r="B69" s="24"/>
      <c r="C69" s="23"/>
      <c r="D69" s="23"/>
      <c r="E69" s="24"/>
      <c r="F69" s="25"/>
      <c r="G69" s="23"/>
      <c r="H69" s="23"/>
      <c r="I69" s="46"/>
      <c r="J69" s="23"/>
      <c r="K69" s="23"/>
      <c r="L69" s="23"/>
      <c r="M69" s="47"/>
      <c r="N69" s="25"/>
      <c r="O69" s="47"/>
      <c r="P69" s="48"/>
      <c r="Q69" s="57"/>
      <c r="R69" s="58"/>
      <c r="S69" s="59"/>
      <c r="T69" s="59"/>
      <c r="U69" s="59"/>
      <c r="V69" s="59"/>
      <c r="W69" s="59"/>
      <c r="X69" s="47"/>
      <c r="Y69" s="59"/>
      <c r="Z69" s="64"/>
      <c r="AA69" s="24"/>
      <c r="AC69" s="63"/>
      <c r="AD69" s="63"/>
    </row>
    <row r="70" ht="13.05" customHeight="1" spans="1:30">
      <c r="A70" s="23"/>
      <c r="B70" s="24"/>
      <c r="C70" s="23"/>
      <c r="D70" s="23"/>
      <c r="E70" s="24"/>
      <c r="F70" s="25"/>
      <c r="G70" s="23"/>
      <c r="H70" s="23"/>
      <c r="I70" s="46"/>
      <c r="J70" s="23"/>
      <c r="K70" s="23"/>
      <c r="L70" s="23"/>
      <c r="M70" s="47"/>
      <c r="N70" s="25"/>
      <c r="O70" s="47"/>
      <c r="P70" s="48"/>
      <c r="Q70" s="57"/>
      <c r="R70" s="58"/>
      <c r="S70" s="59"/>
      <c r="T70" s="59"/>
      <c r="U70" s="59"/>
      <c r="V70" s="59"/>
      <c r="W70" s="59"/>
      <c r="X70" s="47"/>
      <c r="Y70" s="59"/>
      <c r="Z70" s="64"/>
      <c r="AA70" s="24"/>
      <c r="AC70" s="63"/>
      <c r="AD70" s="63"/>
    </row>
    <row r="71" ht="13.05" customHeight="1" spans="1:30">
      <c r="A71" s="23"/>
      <c r="B71" s="24"/>
      <c r="C71" s="23"/>
      <c r="D71" s="23"/>
      <c r="E71" s="24"/>
      <c r="F71" s="25"/>
      <c r="G71" s="23"/>
      <c r="H71" s="23"/>
      <c r="I71" s="46"/>
      <c r="J71" s="23"/>
      <c r="K71" s="23"/>
      <c r="L71" s="23"/>
      <c r="M71" s="47"/>
      <c r="N71" s="25"/>
      <c r="O71" s="47"/>
      <c r="P71" s="48"/>
      <c r="Q71" s="57"/>
      <c r="R71" s="58"/>
      <c r="S71" s="59"/>
      <c r="T71" s="59"/>
      <c r="U71" s="59"/>
      <c r="V71" s="59"/>
      <c r="W71" s="59"/>
      <c r="X71" s="47"/>
      <c r="Y71" s="59"/>
      <c r="Z71" s="64"/>
      <c r="AA71" s="24"/>
      <c r="AC71" s="63"/>
      <c r="AD71" s="63"/>
    </row>
    <row r="72" ht="13.05" customHeight="1" spans="1:32">
      <c r="A72" s="61"/>
      <c r="B72" s="61"/>
      <c r="C72" s="61"/>
      <c r="D72" s="61"/>
      <c r="E72" s="61"/>
      <c r="F72" s="61"/>
      <c r="G72" s="61"/>
      <c r="H72" s="61"/>
      <c r="I72" s="65"/>
      <c r="J72" s="61"/>
      <c r="K72" s="61"/>
      <c r="L72" s="61"/>
      <c r="M72" s="61"/>
      <c r="N72" s="61"/>
      <c r="O72" s="61"/>
      <c r="P72" s="61"/>
      <c r="Q72" s="61"/>
      <c r="AA72" s="61"/>
      <c r="AD72" s="68"/>
      <c r="AF72" s="68"/>
    </row>
    <row r="73" ht="13.05" customHeight="1"/>
    <row r="74" ht="13.05" customHeight="1"/>
    <row r="75" ht="13.05" customHeight="1"/>
    <row r="76" ht="13.05" customHeight="1"/>
    <row r="77" ht="13.05" customHeight="1"/>
    <row r="78" ht="13.05" customHeight="1"/>
    <row r="79" ht="13.05" customHeight="1"/>
    <row r="80" ht="13.05" customHeight="1"/>
    <row r="81" ht="13.05" customHeight="1"/>
    <row r="82" ht="13.05" customHeight="1"/>
    <row r="83" ht="13.05" customHeight="1"/>
    <row r="84" ht="13.05" customHeight="1"/>
    <row r="85" ht="13.05" customHeight="1"/>
    <row r="86" ht="13.05" customHeight="1"/>
    <row r="87" ht="13.05" customHeight="1"/>
    <row r="88" ht="13.05" customHeight="1"/>
    <row r="89" ht="13.05" customHeight="1"/>
    <row r="90" ht="13.05" customHeight="1"/>
    <row r="91" ht="13.05" customHeight="1"/>
    <row r="92" ht="13.05" customHeight="1"/>
    <row r="93" ht="13.05" customHeight="1"/>
    <row r="94" ht="13.05" customHeight="1"/>
    <row r="95" ht="13.05" customHeight="1"/>
    <row r="96" ht="13.05" customHeight="1"/>
    <row r="97" ht="13.05" customHeight="1"/>
    <row r="98" ht="13.05" customHeight="1"/>
    <row r="99" ht="13.05" customHeight="1"/>
    <row r="100" ht="13.05" customHeight="1"/>
    <row r="101" ht="13.05" customHeight="1"/>
    <row r="102" ht="13.05" customHeight="1"/>
    <row r="103" ht="13.05" customHeight="1"/>
    <row r="104" ht="13.05" customHeight="1"/>
    <row r="105" ht="13.05" customHeight="1"/>
    <row r="106" ht="13.05" customHeight="1"/>
    <row r="107" ht="13.05" customHeight="1"/>
    <row r="108" ht="13.05" customHeight="1"/>
    <row r="109" ht="13.05" customHeight="1"/>
    <row r="110" ht="13.05" customHeight="1"/>
    <row r="111" ht="13.05" customHeight="1"/>
    <row r="112" ht="13.05" customHeight="1"/>
    <row r="113" ht="13.05" customHeight="1"/>
    <row r="114" spans="18:26">
      <c r="R114" s="66"/>
      <c r="X114" s="67"/>
      <c r="Z114" s="68"/>
    </row>
  </sheetData>
  <mergeCells count="138">
    <mergeCell ref="A1:B1"/>
    <mergeCell ref="C1:J1"/>
    <mergeCell ref="K1:L1"/>
    <mergeCell ref="M1:N1"/>
    <mergeCell ref="G2:H2"/>
    <mergeCell ref="J2:L2"/>
    <mergeCell ref="S2:U2"/>
    <mergeCell ref="A2:A3"/>
    <mergeCell ref="A4:A9"/>
    <mergeCell ref="A10:A15"/>
    <mergeCell ref="A16:A21"/>
    <mergeCell ref="A22:A27"/>
    <mergeCell ref="A28:A33"/>
    <mergeCell ref="A34:A39"/>
    <mergeCell ref="A40:A45"/>
    <mergeCell ref="A46:A51"/>
    <mergeCell ref="B2:B3"/>
    <mergeCell ref="B4:B9"/>
    <mergeCell ref="B10:B15"/>
    <mergeCell ref="B16:B21"/>
    <mergeCell ref="B22:B27"/>
    <mergeCell ref="B28:B33"/>
    <mergeCell ref="B34:B39"/>
    <mergeCell ref="B40:B45"/>
    <mergeCell ref="B46:B51"/>
    <mergeCell ref="C2:C3"/>
    <mergeCell ref="C4:C9"/>
    <mergeCell ref="C10:C15"/>
    <mergeCell ref="C16:C21"/>
    <mergeCell ref="C22:C27"/>
    <mergeCell ref="C28:C33"/>
    <mergeCell ref="C34:C39"/>
    <mergeCell ref="C40:C45"/>
    <mergeCell ref="C46:C51"/>
    <mergeCell ref="D2:D3"/>
    <mergeCell ref="D4:D9"/>
    <mergeCell ref="D10:D15"/>
    <mergeCell ref="D16:D21"/>
    <mergeCell ref="D22:D27"/>
    <mergeCell ref="D28:D33"/>
    <mergeCell ref="D34:D39"/>
    <mergeCell ref="D40:D45"/>
    <mergeCell ref="D46:D51"/>
    <mergeCell ref="E2:E3"/>
    <mergeCell ref="E4:E9"/>
    <mergeCell ref="E10:E15"/>
    <mergeCell ref="E16:E21"/>
    <mergeCell ref="E22:E27"/>
    <mergeCell ref="E28:E33"/>
    <mergeCell ref="E34:E39"/>
    <mergeCell ref="E40:E45"/>
    <mergeCell ref="E46:E51"/>
    <mergeCell ref="F2:F3"/>
    <mergeCell ref="F4:F9"/>
    <mergeCell ref="F10:F15"/>
    <mergeCell ref="F16:F21"/>
    <mergeCell ref="F22:F27"/>
    <mergeCell ref="F28:F33"/>
    <mergeCell ref="F34:F39"/>
    <mergeCell ref="F40:F45"/>
    <mergeCell ref="F46:F51"/>
    <mergeCell ref="G4:G9"/>
    <mergeCell ref="G10:G15"/>
    <mergeCell ref="G16:G21"/>
    <mergeCell ref="G22:G27"/>
    <mergeCell ref="G28:G33"/>
    <mergeCell ref="G34:G39"/>
    <mergeCell ref="G40:G45"/>
    <mergeCell ref="G46:G51"/>
    <mergeCell ref="H4:H9"/>
    <mergeCell ref="H10:H15"/>
    <mergeCell ref="H16:H21"/>
    <mergeCell ref="H22:H27"/>
    <mergeCell ref="H28:H33"/>
    <mergeCell ref="H34:H39"/>
    <mergeCell ref="H40:H45"/>
    <mergeCell ref="H46:H51"/>
    <mergeCell ref="I2:I3"/>
    <mergeCell ref="I4:I9"/>
    <mergeCell ref="I10:I15"/>
    <mergeCell ref="I16:I21"/>
    <mergeCell ref="I22:I27"/>
    <mergeCell ref="I28:I33"/>
    <mergeCell ref="I34:I39"/>
    <mergeCell ref="I40:I45"/>
    <mergeCell ref="I46:I51"/>
    <mergeCell ref="J4:J9"/>
    <mergeCell ref="J10:J15"/>
    <mergeCell ref="J16:J21"/>
    <mergeCell ref="J22:J27"/>
    <mergeCell ref="J28:J33"/>
    <mergeCell ref="J34:J39"/>
    <mergeCell ref="J40:J45"/>
    <mergeCell ref="J46:J51"/>
    <mergeCell ref="K4:K9"/>
    <mergeCell ref="K10:K15"/>
    <mergeCell ref="K16:K21"/>
    <mergeCell ref="K22:K27"/>
    <mergeCell ref="K28:K33"/>
    <mergeCell ref="K34:K39"/>
    <mergeCell ref="K40:K45"/>
    <mergeCell ref="K46:K51"/>
    <mergeCell ref="L4:L9"/>
    <mergeCell ref="L10:L15"/>
    <mergeCell ref="L16:L21"/>
    <mergeCell ref="L22:L27"/>
    <mergeCell ref="L28:L33"/>
    <mergeCell ref="L34:L39"/>
    <mergeCell ref="L40:L45"/>
    <mergeCell ref="L46:L51"/>
    <mergeCell ref="M2:M3"/>
    <mergeCell ref="M4:M9"/>
    <mergeCell ref="M10:M15"/>
    <mergeCell ref="M16:M21"/>
    <mergeCell ref="M22:M27"/>
    <mergeCell ref="M28:M33"/>
    <mergeCell ref="M34:M39"/>
    <mergeCell ref="M40:M45"/>
    <mergeCell ref="M46:M51"/>
    <mergeCell ref="N2:N3"/>
    <mergeCell ref="N4:N9"/>
    <mergeCell ref="N10:N15"/>
    <mergeCell ref="N16:N21"/>
    <mergeCell ref="N22:N27"/>
    <mergeCell ref="N28:N33"/>
    <mergeCell ref="N34:N39"/>
    <mergeCell ref="N40:N45"/>
    <mergeCell ref="N46:N51"/>
    <mergeCell ref="O2:O3"/>
    <mergeCell ref="P2:P3"/>
    <mergeCell ref="Q2:Q3"/>
    <mergeCell ref="R2:R3"/>
    <mergeCell ref="V2:V3"/>
    <mergeCell ref="W2:W3"/>
    <mergeCell ref="X2:X3"/>
    <mergeCell ref="Y2:Y3"/>
    <mergeCell ref="Z2:Z3"/>
    <mergeCell ref="AA2:AA3"/>
  </mergeCells>
  <pageMargins left="0.31496062992126" right="0.31496062992126" top="0.590551181102362" bottom="0.196850393700787" header="0.31496062992126" footer="0.118110236220472"/>
  <pageSetup paperSize="9" scale="79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62"/>
  <sheetViews>
    <sheetView workbookViewId="0">
      <selection activeCell="H7" sqref="H7"/>
    </sheetView>
  </sheetViews>
  <sheetFormatPr defaultColWidth="8.88888888888889" defaultRowHeight="14.4" outlineLevelCol="3"/>
  <cols>
    <col min="2" max="2" width="56.6666666666667" customWidth="1"/>
  </cols>
  <sheetData>
    <row r="1" spans="2:4">
      <c r="B1" t="s">
        <v>66</v>
      </c>
      <c r="C1">
        <v>25200</v>
      </c>
      <c r="D1">
        <f t="shared" ref="D1:D47" si="0">C1*0.3</f>
        <v>7560</v>
      </c>
    </row>
    <row r="2" spans="2:4">
      <c r="B2" t="s">
        <v>67</v>
      </c>
      <c r="C2">
        <v>24300</v>
      </c>
      <c r="D2">
        <f t="shared" si="0"/>
        <v>7290</v>
      </c>
    </row>
    <row r="3" spans="2:4">
      <c r="B3" t="s">
        <v>68</v>
      </c>
      <c r="C3">
        <v>24300</v>
      </c>
      <c r="D3">
        <f t="shared" si="0"/>
        <v>7290</v>
      </c>
    </row>
    <row r="4" spans="2:4">
      <c r="B4" t="s">
        <v>69</v>
      </c>
      <c r="C4">
        <v>21400</v>
      </c>
      <c r="D4">
        <f t="shared" si="0"/>
        <v>6420</v>
      </c>
    </row>
    <row r="5" spans="2:4">
      <c r="B5" t="s">
        <v>70</v>
      </c>
      <c r="C5">
        <v>20000</v>
      </c>
      <c r="D5">
        <f t="shared" si="0"/>
        <v>6000</v>
      </c>
    </row>
    <row r="6" spans="2:4">
      <c r="B6" t="s">
        <v>71</v>
      </c>
      <c r="D6">
        <f t="shared" si="0"/>
        <v>0</v>
      </c>
    </row>
    <row r="7" spans="2:4">
      <c r="B7" t="s">
        <v>72</v>
      </c>
      <c r="C7">
        <v>24300</v>
      </c>
      <c r="D7">
        <f t="shared" si="0"/>
        <v>7290</v>
      </c>
    </row>
    <row r="8" spans="2:4">
      <c r="B8" t="s">
        <v>73</v>
      </c>
      <c r="C8">
        <v>24300</v>
      </c>
      <c r="D8">
        <f t="shared" si="0"/>
        <v>7290</v>
      </c>
    </row>
    <row r="9" spans="2:4">
      <c r="B9" t="s">
        <v>74</v>
      </c>
      <c r="C9">
        <v>21400</v>
      </c>
      <c r="D9">
        <f t="shared" si="0"/>
        <v>6420</v>
      </c>
    </row>
    <row r="10" spans="2:4">
      <c r="B10" t="s">
        <v>75</v>
      </c>
      <c r="C10">
        <v>20000</v>
      </c>
      <c r="D10">
        <f t="shared" si="0"/>
        <v>6000</v>
      </c>
    </row>
    <row r="11" spans="2:4">
      <c r="B11" t="s">
        <v>76</v>
      </c>
      <c r="C11">
        <v>18000</v>
      </c>
      <c r="D11">
        <f t="shared" si="0"/>
        <v>5400</v>
      </c>
    </row>
    <row r="12" spans="2:4">
      <c r="B12" t="s">
        <v>77</v>
      </c>
      <c r="C12">
        <v>17600</v>
      </c>
      <c r="D12">
        <f t="shared" si="0"/>
        <v>5280</v>
      </c>
    </row>
    <row r="13" spans="2:4">
      <c r="B13" t="s">
        <v>78</v>
      </c>
      <c r="C13">
        <v>17600</v>
      </c>
      <c r="D13">
        <f t="shared" si="0"/>
        <v>5280</v>
      </c>
    </row>
    <row r="14" spans="2:4">
      <c r="B14" t="s">
        <v>79</v>
      </c>
      <c r="C14">
        <v>10600</v>
      </c>
      <c r="D14">
        <f t="shared" si="0"/>
        <v>3180</v>
      </c>
    </row>
    <row r="15" spans="2:4">
      <c r="B15" t="s">
        <v>80</v>
      </c>
      <c r="C15">
        <v>22200</v>
      </c>
      <c r="D15">
        <f t="shared" si="0"/>
        <v>6660</v>
      </c>
    </row>
    <row r="16" spans="2:4">
      <c r="B16" t="s">
        <v>81</v>
      </c>
      <c r="C16">
        <v>23500</v>
      </c>
      <c r="D16">
        <f t="shared" si="0"/>
        <v>7050</v>
      </c>
    </row>
    <row r="17" spans="2:4">
      <c r="B17" t="s">
        <v>82</v>
      </c>
      <c r="C17">
        <v>23500</v>
      </c>
      <c r="D17">
        <f t="shared" si="0"/>
        <v>7050</v>
      </c>
    </row>
    <row r="18" spans="2:4">
      <c r="B18" t="s">
        <v>83</v>
      </c>
      <c r="C18">
        <v>20400</v>
      </c>
      <c r="D18">
        <f t="shared" si="0"/>
        <v>6120</v>
      </c>
    </row>
    <row r="19" spans="2:4">
      <c r="B19" t="s">
        <v>84</v>
      </c>
      <c r="C19">
        <v>14800</v>
      </c>
      <c r="D19">
        <f t="shared" si="0"/>
        <v>4440</v>
      </c>
    </row>
    <row r="20" spans="2:4">
      <c r="B20" t="s">
        <v>85</v>
      </c>
      <c r="C20">
        <v>13800</v>
      </c>
      <c r="D20">
        <f t="shared" si="0"/>
        <v>4140</v>
      </c>
    </row>
    <row r="21" spans="2:4">
      <c r="B21" t="s">
        <v>86</v>
      </c>
      <c r="C21">
        <v>18600</v>
      </c>
      <c r="D21">
        <f t="shared" si="0"/>
        <v>5580</v>
      </c>
    </row>
    <row r="22" spans="2:4">
      <c r="B22" t="s">
        <v>87</v>
      </c>
      <c r="C22">
        <v>13800</v>
      </c>
      <c r="D22">
        <f t="shared" si="0"/>
        <v>4140</v>
      </c>
    </row>
    <row r="23" spans="2:4">
      <c r="B23" t="s">
        <v>88</v>
      </c>
      <c r="C23">
        <v>13800</v>
      </c>
      <c r="D23">
        <f t="shared" si="0"/>
        <v>4140</v>
      </c>
    </row>
    <row r="24" spans="2:4">
      <c r="B24" t="s">
        <v>89</v>
      </c>
      <c r="D24">
        <f t="shared" si="0"/>
        <v>0</v>
      </c>
    </row>
    <row r="25" spans="2:4">
      <c r="B25" t="s">
        <v>90</v>
      </c>
      <c r="D25">
        <f t="shared" si="0"/>
        <v>0</v>
      </c>
    </row>
    <row r="26" spans="2:4">
      <c r="B26" t="s">
        <v>91</v>
      </c>
      <c r="D26">
        <f t="shared" si="0"/>
        <v>0</v>
      </c>
    </row>
    <row r="27" spans="2:4">
      <c r="B27" t="s">
        <v>92</v>
      </c>
      <c r="D27">
        <f t="shared" si="0"/>
        <v>0</v>
      </c>
    </row>
    <row r="28" spans="2:4">
      <c r="B28" t="s">
        <v>93</v>
      </c>
      <c r="C28">
        <v>39100</v>
      </c>
      <c r="D28">
        <f t="shared" si="0"/>
        <v>11730</v>
      </c>
    </row>
    <row r="29" spans="2:4">
      <c r="B29" t="s">
        <v>94</v>
      </c>
      <c r="C29">
        <v>32900</v>
      </c>
      <c r="D29">
        <f t="shared" si="0"/>
        <v>9870</v>
      </c>
    </row>
    <row r="30" spans="2:4">
      <c r="B30" t="s">
        <v>95</v>
      </c>
      <c r="C30">
        <v>28000</v>
      </c>
      <c r="D30">
        <f t="shared" si="0"/>
        <v>8400</v>
      </c>
    </row>
    <row r="31" spans="2:4">
      <c r="B31" t="s">
        <v>96</v>
      </c>
      <c r="C31">
        <v>29300</v>
      </c>
      <c r="D31">
        <f t="shared" si="0"/>
        <v>8790</v>
      </c>
    </row>
    <row r="32" spans="2:4">
      <c r="B32" t="s">
        <v>94</v>
      </c>
      <c r="C32">
        <v>28000</v>
      </c>
      <c r="D32">
        <f t="shared" si="0"/>
        <v>8400</v>
      </c>
    </row>
    <row r="33" spans="2:4">
      <c r="B33" t="s">
        <v>97</v>
      </c>
      <c r="D33">
        <f t="shared" si="0"/>
        <v>0</v>
      </c>
    </row>
    <row r="34" spans="2:4">
      <c r="B34" t="s">
        <v>98</v>
      </c>
      <c r="D34">
        <f t="shared" si="0"/>
        <v>0</v>
      </c>
    </row>
    <row r="35" spans="2:4">
      <c r="B35" t="s">
        <v>99</v>
      </c>
      <c r="D35">
        <f t="shared" si="0"/>
        <v>0</v>
      </c>
    </row>
    <row r="36" spans="2:4">
      <c r="B36" t="s">
        <v>100</v>
      </c>
      <c r="C36">
        <v>10600</v>
      </c>
      <c r="D36">
        <f t="shared" si="0"/>
        <v>3180</v>
      </c>
    </row>
    <row r="37" spans="2:4">
      <c r="B37" t="s">
        <v>101</v>
      </c>
      <c r="C37">
        <v>19900</v>
      </c>
      <c r="D37">
        <f t="shared" si="0"/>
        <v>5970</v>
      </c>
    </row>
    <row r="38" spans="2:4">
      <c r="B38" t="s">
        <v>102</v>
      </c>
      <c r="C38">
        <v>15100</v>
      </c>
      <c r="D38">
        <f t="shared" si="0"/>
        <v>4530</v>
      </c>
    </row>
    <row r="39" spans="2:4">
      <c r="B39" t="s">
        <v>103</v>
      </c>
      <c r="C39">
        <v>16200</v>
      </c>
      <c r="D39">
        <f t="shared" si="0"/>
        <v>4860</v>
      </c>
    </row>
    <row r="40" spans="2:4">
      <c r="B40" t="s">
        <v>104</v>
      </c>
      <c r="C40">
        <v>13600</v>
      </c>
      <c r="D40">
        <f t="shared" si="0"/>
        <v>4080</v>
      </c>
    </row>
    <row r="41" spans="2:4">
      <c r="B41" t="s">
        <v>105</v>
      </c>
      <c r="C41">
        <v>36500</v>
      </c>
      <c r="D41">
        <f t="shared" si="0"/>
        <v>10950</v>
      </c>
    </row>
    <row r="42" spans="2:4">
      <c r="B42" t="s">
        <v>106</v>
      </c>
      <c r="C42">
        <v>53700</v>
      </c>
      <c r="D42">
        <f t="shared" si="0"/>
        <v>16110</v>
      </c>
    </row>
    <row r="43" spans="2:4">
      <c r="B43" t="s">
        <v>107</v>
      </c>
      <c r="C43">
        <v>44800</v>
      </c>
      <c r="D43">
        <f t="shared" si="0"/>
        <v>13440</v>
      </c>
    </row>
    <row r="44" spans="2:4">
      <c r="B44" t="s">
        <v>108</v>
      </c>
      <c r="C44">
        <v>32900</v>
      </c>
      <c r="D44">
        <f t="shared" si="0"/>
        <v>9870</v>
      </c>
    </row>
    <row r="45" spans="2:4">
      <c r="B45" t="s">
        <v>109</v>
      </c>
      <c r="C45">
        <v>44800</v>
      </c>
      <c r="D45">
        <f t="shared" si="0"/>
        <v>13440</v>
      </c>
    </row>
    <row r="46" spans="2:4">
      <c r="B46" t="s">
        <v>110</v>
      </c>
      <c r="C46">
        <v>14600</v>
      </c>
      <c r="D46">
        <f t="shared" si="0"/>
        <v>4380</v>
      </c>
    </row>
    <row r="47" spans="2:4">
      <c r="B47" t="s">
        <v>108</v>
      </c>
      <c r="C47">
        <v>23900</v>
      </c>
      <c r="D47">
        <f t="shared" si="0"/>
        <v>7170</v>
      </c>
    </row>
    <row r="48" spans="2:4">
      <c r="B48" t="s">
        <v>111</v>
      </c>
      <c r="D48">
        <f t="shared" ref="D48:D60" si="1">C48*0.3</f>
        <v>0</v>
      </c>
    </row>
    <row r="49" spans="2:4">
      <c r="B49" t="s">
        <v>112</v>
      </c>
      <c r="D49">
        <f t="shared" si="1"/>
        <v>0</v>
      </c>
    </row>
    <row r="50" spans="2:4">
      <c r="B50" t="s">
        <v>113</v>
      </c>
      <c r="D50">
        <f t="shared" si="1"/>
        <v>0</v>
      </c>
    </row>
    <row r="51" spans="2:4">
      <c r="B51" t="s">
        <v>114</v>
      </c>
      <c r="D51">
        <f t="shared" si="1"/>
        <v>0</v>
      </c>
    </row>
    <row r="52" spans="2:4">
      <c r="B52" t="s">
        <v>115</v>
      </c>
      <c r="D52">
        <f t="shared" si="1"/>
        <v>0</v>
      </c>
    </row>
    <row r="53" spans="2:4">
      <c r="B53" t="s">
        <v>116</v>
      </c>
      <c r="D53">
        <f t="shared" si="1"/>
        <v>0</v>
      </c>
    </row>
    <row r="54" spans="2:4">
      <c r="B54" t="s">
        <v>117</v>
      </c>
      <c r="D54">
        <f t="shared" si="1"/>
        <v>0</v>
      </c>
    </row>
    <row r="55" spans="2:4">
      <c r="B55" t="s">
        <v>118</v>
      </c>
      <c r="C55">
        <v>39800</v>
      </c>
      <c r="D55">
        <f t="shared" si="1"/>
        <v>11940</v>
      </c>
    </row>
    <row r="56" spans="2:4">
      <c r="B56" t="s">
        <v>119</v>
      </c>
      <c r="C56">
        <v>35200</v>
      </c>
      <c r="D56">
        <f t="shared" si="1"/>
        <v>10560</v>
      </c>
    </row>
    <row r="57" spans="2:4">
      <c r="B57" t="s">
        <v>120</v>
      </c>
      <c r="C57">
        <v>38000</v>
      </c>
      <c r="D57">
        <f t="shared" si="1"/>
        <v>11400</v>
      </c>
    </row>
    <row r="58" spans="2:4">
      <c r="B58" t="s">
        <v>121</v>
      </c>
      <c r="C58">
        <v>33000</v>
      </c>
      <c r="D58">
        <f t="shared" si="1"/>
        <v>9900</v>
      </c>
    </row>
    <row r="59" spans="2:4">
      <c r="B59" t="s">
        <v>122</v>
      </c>
      <c r="C59">
        <v>18100</v>
      </c>
      <c r="D59">
        <f t="shared" si="1"/>
        <v>5430</v>
      </c>
    </row>
    <row r="60" spans="2:4">
      <c r="B60" t="s">
        <v>123</v>
      </c>
      <c r="C60">
        <v>18600</v>
      </c>
      <c r="D60">
        <f t="shared" si="1"/>
        <v>5580</v>
      </c>
    </row>
    <row r="61" spans="2:2">
      <c r="B61" t="s">
        <v>124</v>
      </c>
    </row>
    <row r="62" spans="2:2">
      <c r="B62" t="s">
        <v>125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嘟嘟爸爸</cp:lastModifiedBy>
  <dcterms:created xsi:type="dcterms:W3CDTF">2017-07-07T01:13:00Z</dcterms:created>
  <cp:lastPrinted>2023-07-14T09:16:00Z</cp:lastPrinted>
  <dcterms:modified xsi:type="dcterms:W3CDTF">2024-09-27T09:42:19Z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8FBD731BC27E49B8A7E13B78C1BA7FC6_12</vt:lpwstr>
  </property>
  <property fmtid="{D5CDD505-2E9C-101B-9397-08002B2CF9AE}" pid="3" name="KSOProductBuildVer">
    <vt:lpwstr>2052-12.1.0.18276</vt:lpwstr>
  </property>
</Properties>
</file>