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Sheet1!$A$2:$W$152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未试模</t>
        </r>
      </text>
    </comment>
  </commentList>
</comments>
</file>

<file path=xl/sharedStrings.xml><?xml version="1.0" encoding="utf-8"?>
<sst xmlns="http://schemas.openxmlformats.org/spreadsheetml/2006/main" count="625" uniqueCount="259">
  <si>
    <t>货物或应税劳务、服务名称</t>
  </si>
  <si>
    <t>规格型号</t>
  </si>
  <si>
    <t>单位</t>
  </si>
  <si>
    <t>数 量</t>
  </si>
  <si>
    <t>单 价</t>
  </si>
  <si>
    <t>金 额</t>
  </si>
  <si>
    <t>税率</t>
  </si>
  <si>
    <t>税 额</t>
  </si>
  <si>
    <t>发票号</t>
  </si>
  <si>
    <t>提取名称</t>
  </si>
  <si>
    <t>合同工序</t>
  </si>
  <si>
    <t>合同金额</t>
  </si>
  <si>
    <t>在建金额</t>
  </si>
  <si>
    <t>最终名称</t>
  </si>
  <si>
    <t>在建编码</t>
  </si>
  <si>
    <t>状态</t>
  </si>
  <si>
    <t>可验收能用</t>
  </si>
  <si>
    <t>完全不能用</t>
  </si>
  <si>
    <t>让步使用频繁修</t>
  </si>
  <si>
    <t>备注</t>
  </si>
  <si>
    <t>图示</t>
  </si>
  <si>
    <t>*模具*仰角调节钣金冲压模具</t>
  </si>
  <si>
    <t>SHT0010260</t>
  </si>
  <si>
    <t>套</t>
  </si>
  <si>
    <t>落料</t>
  </si>
  <si>
    <t>ZJ0174</t>
  </si>
  <si>
    <t>模具在外协</t>
  </si>
  <si>
    <t>成型</t>
  </si>
  <si>
    <t>ZJ0175</t>
  </si>
  <si>
    <t>冲孔</t>
  </si>
  <si>
    <t>ZJ0176</t>
  </si>
  <si>
    <t>*模具*减震器上框后横梁冲压模具</t>
  </si>
  <si>
    <t>SHT0010215</t>
  </si>
  <si>
    <t>落料冲孔</t>
  </si>
  <si>
    <t>ZJ0177</t>
  </si>
  <si>
    <t>√</t>
  </si>
  <si>
    <t>ZJ0178</t>
  </si>
  <si>
    <t>ZJ0179</t>
  </si>
  <si>
    <t>翻边</t>
  </si>
  <si>
    <t>ZJ0180</t>
  </si>
  <si>
    <t>ZJ0181</t>
  </si>
  <si>
    <t>重开改造</t>
  </si>
  <si>
    <t>*模具*气囊下支撑板金冲压模具</t>
  </si>
  <si>
    <t>SHT0010080</t>
  </si>
  <si>
    <t>ZJ0182</t>
  </si>
  <si>
    <t>修边冲孔</t>
  </si>
  <si>
    <t>ZJ0183</t>
  </si>
  <si>
    <t>成型冲孔</t>
  </si>
  <si>
    <t>ZJ0184</t>
  </si>
  <si>
    <t>ZJ0185</t>
  </si>
  <si>
    <t>冲孔侧冲孔</t>
  </si>
  <si>
    <t>ZJ0186</t>
  </si>
  <si>
    <t>ZJ0187</t>
  </si>
  <si>
    <t>*模具*气囊支撑钣金冲压模具</t>
  </si>
  <si>
    <t>SHT0010051</t>
  </si>
  <si>
    <t>ZJ0188</t>
  </si>
  <si>
    <t>ZJ0189</t>
  </si>
  <si>
    <t>重开未试模</t>
  </si>
  <si>
    <t>翻边成型</t>
  </si>
  <si>
    <t>ZJ0190</t>
  </si>
  <si>
    <t>ZJ0191</t>
  </si>
  <si>
    <t>*模具*坐垫翻折支撑钣金右冲压模具</t>
  </si>
  <si>
    <t>SHT0010371</t>
  </si>
  <si>
    <t>ZJ0192</t>
  </si>
  <si>
    <t>ZJ0193</t>
  </si>
  <si>
    <t>ZJ0194</t>
  </si>
  <si>
    <t>ZJ0195</t>
  </si>
  <si>
    <t>*模具*仰角小齿板防护板冲压模具</t>
  </si>
  <si>
    <t>SHT0010840</t>
  </si>
  <si>
    <t>ZJ0196</t>
  </si>
  <si>
    <t>ZJ0197</t>
  </si>
  <si>
    <t>ZJ0198</t>
  </si>
  <si>
    <t>*模具*副司机仰角小齿板防护板冲压模具</t>
  </si>
  <si>
    <t>SHT0011421</t>
  </si>
  <si>
    <t>ZJ0199</t>
  </si>
  <si>
    <t>ZJ0200</t>
  </si>
  <si>
    <t>*模具*H6副驾安全带固定钣金冲压模具</t>
  </si>
  <si>
    <t>SHT0010395</t>
  </si>
  <si>
    <t>ZJ0201</t>
  </si>
  <si>
    <t>ZJ0202</t>
  </si>
  <si>
    <t>ZJ0203</t>
  </si>
  <si>
    <t>*模具*左旁侧板冲压模具</t>
  </si>
  <si>
    <t>SHT0010696</t>
  </si>
  <si>
    <t>ZJ0204</t>
  </si>
  <si>
    <t>ZJ0205</t>
  </si>
  <si>
    <t>ZJ0206</t>
  </si>
  <si>
    <t>ZJ0207</t>
  </si>
  <si>
    <t>*模具*右旁侧板冲压模具</t>
  </si>
  <si>
    <t>SHT0010698</t>
  </si>
  <si>
    <t>ZJ0208</t>
  </si>
  <si>
    <t>ZJ0209</t>
  </si>
  <si>
    <t>ZJ0210</t>
  </si>
  <si>
    <t>*模具*坐垫翻折连接钣金左冲压模具</t>
  </si>
  <si>
    <t>SHT0010385</t>
  </si>
  <si>
    <t>ZJ0211</t>
  </si>
  <si>
    <t>ZJ0212</t>
  </si>
  <si>
    <t>ZJ0213</t>
  </si>
  <si>
    <t>*模具*坐垫翻折连接钣金右冲压模具</t>
  </si>
  <si>
    <t>SHT0010386</t>
  </si>
  <si>
    <t>ZJ0214</t>
  </si>
  <si>
    <t>ZJ0215</t>
  </si>
  <si>
    <t>ZJ0216</t>
  </si>
  <si>
    <t>*模具*座框前连接板冲压模具</t>
  </si>
  <si>
    <t>SHT0010132</t>
  </si>
  <si>
    <t>ZJ0217</t>
  </si>
  <si>
    <t>ZJ0218</t>
  </si>
  <si>
    <t>ZJ0219</t>
  </si>
  <si>
    <t>ZJ0220</t>
  </si>
  <si>
    <t>*模具*坐垫翻折支撑钣金左冲压模具</t>
  </si>
  <si>
    <t>SHT0010370</t>
  </si>
  <si>
    <t>ZJ0221</t>
  </si>
  <si>
    <t>ZJ0222</t>
  </si>
  <si>
    <t>ZJ0223</t>
  </si>
  <si>
    <t>*模具*副驾涡簧固定钣金片1冲压模具</t>
  </si>
  <si>
    <t>SHT0010384</t>
  </si>
  <si>
    <t>ZJ0224</t>
  </si>
  <si>
    <t>ZJ0225</t>
  </si>
  <si>
    <t>翻边整形</t>
  </si>
  <si>
    <t>ZJ0226</t>
  </si>
  <si>
    <t>ZJ0227</t>
  </si>
  <si>
    <t>*模具*涡簧固定钣金片1冲压模具</t>
  </si>
  <si>
    <t>SHT0010191</t>
  </si>
  <si>
    <t>ZJ0228</t>
  </si>
  <si>
    <t>ZJ0229</t>
  </si>
  <si>
    <t>ZJ0230</t>
  </si>
  <si>
    <t>*模具*安全带上固定钣金冲压模具</t>
  </si>
  <si>
    <t>SHT0010073</t>
  </si>
  <si>
    <t>ZJ0231</t>
  </si>
  <si>
    <t>各少一套5序</t>
  </si>
  <si>
    <t>ZJ0232</t>
  </si>
  <si>
    <t>ZJ0233</t>
  </si>
  <si>
    <t>侧修边冲孔</t>
  </si>
  <si>
    <t>ZJ0234</t>
  </si>
  <si>
    <t>*模具*副司机安全带上固定钣金（H6）冲压模具</t>
  </si>
  <si>
    <t>SHT0010368</t>
  </si>
  <si>
    <t>ZJ0235</t>
  </si>
  <si>
    <t>ZJ0236</t>
  </si>
  <si>
    <t>ZJ0237</t>
  </si>
  <si>
    <t>ZJ0238</t>
  </si>
  <si>
    <t>*模具*安全带上固定加强钣金冲压模具</t>
  </si>
  <si>
    <t>SHT0010249</t>
  </si>
  <si>
    <t>ZJ0239</t>
  </si>
  <si>
    <t>ZJ0240</t>
  </si>
  <si>
    <t>ZJ0241</t>
  </si>
  <si>
    <t>没有</t>
  </si>
  <si>
    <t>分切冲孔</t>
  </si>
  <si>
    <t>ZJ0242</t>
  </si>
  <si>
    <t>*模具*安全带高调机构固定板1冲压模具</t>
  </si>
  <si>
    <t>SHT0010775</t>
  </si>
  <si>
    <t>ZJ0243</t>
  </si>
  <si>
    <t>修边</t>
  </si>
  <si>
    <t>ZJ0244</t>
  </si>
  <si>
    <t>ZJ0245</t>
  </si>
  <si>
    <t>ZJ0246</t>
  </si>
  <si>
    <t>压小勾</t>
  </si>
  <si>
    <t>ZJ0247</t>
  </si>
  <si>
    <t>侧冲孔</t>
  </si>
  <si>
    <t>ZJ0248</t>
  </si>
  <si>
    <t>*模具*安全带高调机构固定板2冲压模具</t>
  </si>
  <si>
    <t>SHT0010776</t>
  </si>
  <si>
    <t>ZJ0249</t>
  </si>
  <si>
    <t>ZJ0250</t>
  </si>
  <si>
    <t>ZJ0251</t>
  </si>
  <si>
    <t>整形</t>
  </si>
  <si>
    <t>ZJ0252</t>
  </si>
  <si>
    <t>ZJ0253</t>
  </si>
  <si>
    <t>ZJ0254</t>
  </si>
  <si>
    <t>*模具*司机主边调角器下连接板A冲压模具</t>
  </si>
  <si>
    <t>SHT0010722</t>
  </si>
  <si>
    <t>ZJ0255</t>
  </si>
  <si>
    <t>拉伸</t>
  </si>
  <si>
    <t>ZJ0256</t>
  </si>
  <si>
    <t>ZJ0257</t>
  </si>
  <si>
    <t>ZJ0258</t>
  </si>
  <si>
    <t>ZJ0259</t>
  </si>
  <si>
    <t>ZJ0260</t>
  </si>
  <si>
    <t>ZJ0261</t>
  </si>
  <si>
    <t>*模具*司机副边调角器下连接钣A冲压模具</t>
  </si>
  <si>
    <t>SHT0010724</t>
  </si>
  <si>
    <t>ZJ0262</t>
  </si>
  <si>
    <t>ZJ0263</t>
  </si>
  <si>
    <t>ZJ0264</t>
  </si>
  <si>
    <t>ZJ0265</t>
  </si>
  <si>
    <t>ZJ0266</t>
  </si>
  <si>
    <t>ZJ0267</t>
  </si>
  <si>
    <t>*模具*司机主边调角器下连接钣B冲压模具</t>
  </si>
  <si>
    <t>SHT0010723</t>
  </si>
  <si>
    <t>ZJ0268</t>
  </si>
  <si>
    <t>ZJ0269</t>
  </si>
  <si>
    <t>ZJ0270</t>
  </si>
  <si>
    <t>ZJ0271</t>
  </si>
  <si>
    <t>ZJ0272</t>
  </si>
  <si>
    <t>ZJ0273</t>
  </si>
  <si>
    <t>*模具*扶手固定加强板1冲压模具</t>
  </si>
  <si>
    <t>SHT0010070</t>
  </si>
  <si>
    <t>ZJ0274</t>
  </si>
  <si>
    <t>ZJ0275</t>
  </si>
  <si>
    <t>ZJ0276</t>
  </si>
  <si>
    <t>ZJ0277</t>
  </si>
  <si>
    <t>ZJ0278</t>
  </si>
  <si>
    <t>*模具*扶手固定加强板2冲压模具</t>
  </si>
  <si>
    <t>SHT0010245</t>
  </si>
  <si>
    <t>ZJ0279</t>
  </si>
  <si>
    <t>ZJ0280</t>
  </si>
  <si>
    <t>ZJ0281</t>
  </si>
  <si>
    <t>ZJ0282</t>
  </si>
  <si>
    <t>ZJ0283</t>
  </si>
  <si>
    <t>*模具*内绞架支撑钣金冲压模具</t>
  </si>
  <si>
    <t>SHT0010050</t>
  </si>
  <si>
    <t>ZJ0284</t>
  </si>
  <si>
    <t>ZJ0285</t>
  </si>
  <si>
    <t>ZJ0286</t>
  </si>
  <si>
    <t>ZJ0287</t>
  </si>
  <si>
    <t>*模具*外绞架支撑钣金冲压模具</t>
  </si>
  <si>
    <t>SHT0010057</t>
  </si>
  <si>
    <t>ZJ0288</t>
  </si>
  <si>
    <t>ZJ0289</t>
  </si>
  <si>
    <t>ZJ0290</t>
  </si>
  <si>
    <t>ZJ0291</t>
  </si>
  <si>
    <t>*模具*支架左边板冲压模具</t>
  </si>
  <si>
    <t>SHT0010846</t>
  </si>
  <si>
    <t>ZJ0292</t>
  </si>
  <si>
    <t>ZJ0293</t>
  </si>
  <si>
    <t>ZJ0294</t>
  </si>
  <si>
    <t>ZJ0295</t>
  </si>
  <si>
    <t>ZJ0296</t>
  </si>
  <si>
    <t>*模具*支架右边板冲压模具</t>
  </si>
  <si>
    <t>SHT0010848</t>
  </si>
  <si>
    <t>ZJ0297</t>
  </si>
  <si>
    <t>ZJ0298</t>
  </si>
  <si>
    <t>ZJ0299</t>
  </si>
  <si>
    <t>ZJ0300</t>
  </si>
  <si>
    <t>ZJ0301</t>
  </si>
  <si>
    <t>*模具*支架后板冲压模具</t>
  </si>
  <si>
    <t>SHT0010851</t>
  </si>
  <si>
    <t>ZJ0302</t>
  </si>
  <si>
    <t>ZJ0303</t>
  </si>
  <si>
    <t>ZJ0304</t>
  </si>
  <si>
    <t>ZJ0305</t>
  </si>
  <si>
    <t>*模具*H6副司机座椅底支架上板冲压模具</t>
  </si>
  <si>
    <t>SHT0011031</t>
  </si>
  <si>
    <t>拉延</t>
  </si>
  <si>
    <t>ZJ0306</t>
  </si>
  <si>
    <t>在外协</t>
  </si>
  <si>
    <t>ZJ0307</t>
  </si>
  <si>
    <t>侧切边冲孔</t>
  </si>
  <si>
    <t>ZJ0308</t>
  </si>
  <si>
    <t>ZJ0309</t>
  </si>
  <si>
    <t>ZJ0310</t>
  </si>
  <si>
    <t>ZJ0311</t>
  </si>
  <si>
    <t>*模具*H6副司机座椅底支架左下板冲压模具</t>
  </si>
  <si>
    <t>SHT0011032</t>
  </si>
  <si>
    <t>ZJ0312</t>
  </si>
  <si>
    <t>折弯</t>
  </si>
  <si>
    <t>ZJ0313</t>
  </si>
  <si>
    <t>ZJ0314</t>
  </si>
  <si>
    <t>SHT0010372</t>
  </si>
  <si>
    <t>坐垫翻折限位钣金</t>
  </si>
  <si>
    <t>合同总含税价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</si>
</sst>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A15F3B"/>
      <name val="SimSun"/>
      <charset val="134"/>
    </font>
    <font>
      <sz val="11"/>
      <color rgb="FF666666"/>
      <name val="SimSun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9" fontId="4" fillId="3" borderId="0" xfId="0" applyNumberFormat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9" fontId="4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2" fillId="5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9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4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43" fontId="6" fillId="4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2" fillId="4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34925</xdr:colOff>
      <xdr:row>5</xdr:row>
      <xdr:rowOff>154305</xdr:rowOff>
    </xdr:from>
    <xdr:to>
      <xdr:col>20</xdr:col>
      <xdr:colOff>244475</xdr:colOff>
      <xdr:row>9</xdr:row>
      <xdr:rowOff>66040</xdr:rowOff>
    </xdr:to>
    <xdr:pic>
      <xdr:nvPicPr>
        <xdr:cNvPr id="2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68830" y="1202055"/>
          <a:ext cx="2073275" cy="7499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18</xdr:col>
      <xdr:colOff>936625</xdr:colOff>
      <xdr:row>11</xdr:row>
      <xdr:rowOff>66675</xdr:rowOff>
    </xdr:from>
    <xdr:to>
      <xdr:col>21</xdr:col>
      <xdr:colOff>36195</xdr:colOff>
      <xdr:row>15</xdr:row>
      <xdr:rowOff>53340</xdr:rowOff>
    </xdr:to>
    <xdr:pic>
      <xdr:nvPicPr>
        <xdr:cNvPr id="3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06600" y="2371725"/>
          <a:ext cx="2613025" cy="8248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115570</xdr:colOff>
      <xdr:row>16</xdr:row>
      <xdr:rowOff>79375</xdr:rowOff>
    </xdr:from>
    <xdr:to>
      <xdr:col>21</xdr:col>
      <xdr:colOff>41275</xdr:colOff>
      <xdr:row>19</xdr:row>
      <xdr:rowOff>205740</xdr:rowOff>
    </xdr:to>
    <xdr:pic>
      <xdr:nvPicPr>
        <xdr:cNvPr id="4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9475" y="3432175"/>
          <a:ext cx="2475230" cy="7740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139065</xdr:colOff>
      <xdr:row>21</xdr:row>
      <xdr:rowOff>112395</xdr:rowOff>
    </xdr:from>
    <xdr:to>
      <xdr:col>20</xdr:col>
      <xdr:colOff>621665</xdr:colOff>
      <xdr:row>25</xdr:row>
      <xdr:rowOff>61595</xdr:rowOff>
    </xdr:to>
    <xdr:pic>
      <xdr:nvPicPr>
        <xdr:cNvPr id="5" name="图片 4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872970" y="4531995"/>
          <a:ext cx="2346325" cy="7874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209550</xdr:colOff>
      <xdr:row>25</xdr:row>
      <xdr:rowOff>100330</xdr:rowOff>
    </xdr:from>
    <xdr:to>
      <xdr:col>20</xdr:col>
      <xdr:colOff>525145</xdr:colOff>
      <xdr:row>27</xdr:row>
      <xdr:rowOff>128270</xdr:rowOff>
    </xdr:to>
    <xdr:pic>
      <xdr:nvPicPr>
        <xdr:cNvPr id="6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3455" y="5358130"/>
          <a:ext cx="2179320" cy="44704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160020</xdr:colOff>
      <xdr:row>28</xdr:row>
      <xdr:rowOff>114300</xdr:rowOff>
    </xdr:from>
    <xdr:to>
      <xdr:col>20</xdr:col>
      <xdr:colOff>462915</xdr:colOff>
      <xdr:row>30</xdr:row>
      <xdr:rowOff>108585</xdr:rowOff>
    </xdr:to>
    <xdr:pic>
      <xdr:nvPicPr>
        <xdr:cNvPr id="7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93925" y="6000750"/>
          <a:ext cx="2166620" cy="4133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187960</xdr:colOff>
      <xdr:row>30</xdr:row>
      <xdr:rowOff>125095</xdr:rowOff>
    </xdr:from>
    <xdr:to>
      <xdr:col>20</xdr:col>
      <xdr:colOff>639445</xdr:colOff>
      <xdr:row>33</xdr:row>
      <xdr:rowOff>143510</xdr:rowOff>
    </xdr:to>
    <xdr:pic>
      <xdr:nvPicPr>
        <xdr:cNvPr id="8" name="图片 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21865" y="6430645"/>
          <a:ext cx="2315210" cy="6470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132080</xdr:colOff>
      <xdr:row>35</xdr:row>
      <xdr:rowOff>179070</xdr:rowOff>
    </xdr:from>
    <xdr:to>
      <xdr:col>20</xdr:col>
      <xdr:colOff>528955</xdr:colOff>
      <xdr:row>40</xdr:row>
      <xdr:rowOff>51435</xdr:rowOff>
    </xdr:to>
    <xdr:pic>
      <xdr:nvPicPr>
        <xdr:cNvPr id="9" name="图片 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65985" y="7532370"/>
          <a:ext cx="2260600" cy="92011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133350</xdr:colOff>
      <xdr:row>41</xdr:row>
      <xdr:rowOff>19050</xdr:rowOff>
    </xdr:from>
    <xdr:to>
      <xdr:col>21</xdr:col>
      <xdr:colOff>342900</xdr:colOff>
      <xdr:row>48</xdr:row>
      <xdr:rowOff>94615</xdr:rowOff>
    </xdr:to>
    <xdr:pic>
      <xdr:nvPicPr>
        <xdr:cNvPr id="10" name="图片 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867255" y="8629650"/>
          <a:ext cx="2759075" cy="157416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172720</xdr:colOff>
      <xdr:row>48</xdr:row>
      <xdr:rowOff>139065</xdr:rowOff>
    </xdr:from>
    <xdr:to>
      <xdr:col>21</xdr:col>
      <xdr:colOff>278130</xdr:colOff>
      <xdr:row>51</xdr:row>
      <xdr:rowOff>56515</xdr:rowOff>
    </xdr:to>
    <xdr:pic>
      <xdr:nvPicPr>
        <xdr:cNvPr id="11" name="图片 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906625" y="10248265"/>
          <a:ext cx="2654935" cy="5461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173990</xdr:colOff>
      <xdr:row>51</xdr:row>
      <xdr:rowOff>125730</xdr:rowOff>
    </xdr:from>
    <xdr:to>
      <xdr:col>21</xdr:col>
      <xdr:colOff>349885</xdr:colOff>
      <xdr:row>54</xdr:row>
      <xdr:rowOff>138430</xdr:rowOff>
    </xdr:to>
    <xdr:pic>
      <xdr:nvPicPr>
        <xdr:cNvPr id="12" name="图片 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>
          <a:off x="14907895" y="10863580"/>
          <a:ext cx="2725420" cy="6413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59690</xdr:colOff>
      <xdr:row>55</xdr:row>
      <xdr:rowOff>59690</xdr:rowOff>
    </xdr:from>
    <xdr:to>
      <xdr:col>21</xdr:col>
      <xdr:colOff>551180</xdr:colOff>
      <xdr:row>62</xdr:row>
      <xdr:rowOff>46990</xdr:rowOff>
    </xdr:to>
    <xdr:pic>
      <xdr:nvPicPr>
        <xdr:cNvPr id="13" name="图片 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793595" y="11635740"/>
          <a:ext cx="3041015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122555</xdr:colOff>
      <xdr:row>75</xdr:row>
      <xdr:rowOff>16510</xdr:rowOff>
    </xdr:from>
    <xdr:to>
      <xdr:col>21</xdr:col>
      <xdr:colOff>91440</xdr:colOff>
      <xdr:row>81</xdr:row>
      <xdr:rowOff>104140</xdr:rowOff>
    </xdr:to>
    <xdr:pic>
      <xdr:nvPicPr>
        <xdr:cNvPr id="15" name="图片 8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856460" y="15815310"/>
          <a:ext cx="2518410" cy="134493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245110</xdr:colOff>
      <xdr:row>81</xdr:row>
      <xdr:rowOff>139065</xdr:rowOff>
    </xdr:from>
    <xdr:to>
      <xdr:col>21</xdr:col>
      <xdr:colOff>31750</xdr:colOff>
      <xdr:row>87</xdr:row>
      <xdr:rowOff>12065</xdr:rowOff>
    </xdr:to>
    <xdr:pic>
      <xdr:nvPicPr>
        <xdr:cNvPr id="16" name="图片 9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979015" y="17195165"/>
          <a:ext cx="2336165" cy="113030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310515</xdr:colOff>
      <xdr:row>88</xdr:row>
      <xdr:rowOff>182245</xdr:rowOff>
    </xdr:from>
    <xdr:to>
      <xdr:col>21</xdr:col>
      <xdr:colOff>310515</xdr:colOff>
      <xdr:row>98</xdr:row>
      <xdr:rowOff>38100</xdr:rowOff>
    </xdr:to>
    <xdr:pic>
      <xdr:nvPicPr>
        <xdr:cNvPr id="17" name="图片 3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044420" y="18705195"/>
          <a:ext cx="2549525" cy="195135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452755</xdr:colOff>
      <xdr:row>70</xdr:row>
      <xdr:rowOff>153670</xdr:rowOff>
    </xdr:from>
    <xdr:to>
      <xdr:col>20</xdr:col>
      <xdr:colOff>489585</xdr:colOff>
      <xdr:row>75</xdr:row>
      <xdr:rowOff>17145</xdr:rowOff>
    </xdr:to>
    <xdr:pic>
      <xdr:nvPicPr>
        <xdr:cNvPr id="18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186660" y="14904720"/>
          <a:ext cx="1900555" cy="91122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127000</xdr:colOff>
      <xdr:row>63</xdr:row>
      <xdr:rowOff>45720</xdr:rowOff>
    </xdr:from>
    <xdr:to>
      <xdr:col>21</xdr:col>
      <xdr:colOff>506730</xdr:colOff>
      <xdr:row>68</xdr:row>
      <xdr:rowOff>52070</xdr:rowOff>
    </xdr:to>
    <xdr:pic>
      <xdr:nvPicPr>
        <xdr:cNvPr id="19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860905" y="13298170"/>
          <a:ext cx="2929255" cy="108585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245110</xdr:colOff>
      <xdr:row>116</xdr:row>
      <xdr:rowOff>181610</xdr:rowOff>
    </xdr:from>
    <xdr:to>
      <xdr:col>20</xdr:col>
      <xdr:colOff>564515</xdr:colOff>
      <xdr:row>120</xdr:row>
      <xdr:rowOff>101600</xdr:rowOff>
    </xdr:to>
    <xdr:pic>
      <xdr:nvPicPr>
        <xdr:cNvPr id="20" name="图片 5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979015" y="24571960"/>
          <a:ext cx="2183130" cy="75819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241300</xdr:colOff>
      <xdr:row>120</xdr:row>
      <xdr:rowOff>182245</xdr:rowOff>
    </xdr:from>
    <xdr:to>
      <xdr:col>20</xdr:col>
      <xdr:colOff>534670</xdr:colOff>
      <xdr:row>126</xdr:row>
      <xdr:rowOff>83185</xdr:rowOff>
    </xdr:to>
    <xdr:pic>
      <xdr:nvPicPr>
        <xdr:cNvPr id="21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975205" y="25410795"/>
          <a:ext cx="2157095" cy="1139190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160655</xdr:colOff>
      <xdr:row>135</xdr:row>
      <xdr:rowOff>154305</xdr:rowOff>
    </xdr:from>
    <xdr:to>
      <xdr:col>21</xdr:col>
      <xdr:colOff>32385</xdr:colOff>
      <xdr:row>141</xdr:row>
      <xdr:rowOff>66040</xdr:rowOff>
    </xdr:to>
    <xdr:pic>
      <xdr:nvPicPr>
        <xdr:cNvPr id="23" name="Picture 13576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894560" y="28507055"/>
          <a:ext cx="2421255" cy="116903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>
    <xdr:from>
      <xdr:col>19</xdr:col>
      <xdr:colOff>228600</xdr:colOff>
      <xdr:row>145</xdr:row>
      <xdr:rowOff>127000</xdr:rowOff>
    </xdr:from>
    <xdr:to>
      <xdr:col>20</xdr:col>
      <xdr:colOff>594360</xdr:colOff>
      <xdr:row>149</xdr:row>
      <xdr:rowOff>26670</xdr:rowOff>
    </xdr:to>
    <xdr:pic>
      <xdr:nvPicPr>
        <xdr:cNvPr id="24" name="图片 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14962505" y="30575250"/>
          <a:ext cx="2229485" cy="737870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6"/>
  <sheetViews>
    <sheetView tabSelected="1" zoomScale="70" zoomScaleNormal="70" workbookViewId="0">
      <pane ySplit="1" topLeftCell="A2" activePane="bottomLeft" state="frozen"/>
      <selection/>
      <selection pane="bottomLeft" activeCell="Q26" sqref="Q26"/>
    </sheetView>
  </sheetViews>
  <sheetFormatPr defaultColWidth="9" defaultRowHeight="16.5"/>
  <cols>
    <col min="1" max="1" width="44.5" style="1" hidden="1" customWidth="1" outlineLevel="1"/>
    <col min="2" max="2" width="11.5" style="1" hidden="1" customWidth="1" outlineLevel="1"/>
    <col min="3" max="3" width="5.125" style="1" hidden="1" customWidth="1" outlineLevel="1"/>
    <col min="4" max="4" width="6.125" style="1" hidden="1" customWidth="1" outlineLevel="1"/>
    <col min="5" max="5" width="7.375" style="1" hidden="1" customWidth="1" outlineLevel="1"/>
    <col min="6" max="6" width="14.5" style="1" hidden="1" customWidth="1" outlineLevel="1"/>
    <col min="7" max="7" width="5.125" style="1" hidden="1" customWidth="1" outlineLevel="1"/>
    <col min="8" max="8" width="8.375" style="1" hidden="1" customWidth="1" outlineLevel="1"/>
    <col min="9" max="9" width="7" style="1" hidden="1" customWidth="1" outlineLevel="1"/>
    <col min="10" max="10" width="34.4583333333333" style="1" customWidth="1" collapsed="1"/>
    <col min="11" max="11" width="12.875" style="4" customWidth="1"/>
    <col min="12" max="13" width="14.125" style="5" customWidth="1" outlineLevel="1"/>
    <col min="14" max="14" width="50" style="4" customWidth="1"/>
    <col min="15" max="15" width="8.875" style="4" customWidth="1"/>
    <col min="16" max="16" width="13.125" style="6" customWidth="1"/>
    <col min="17" max="17" width="16.125" style="6" customWidth="1"/>
    <col min="18" max="18" width="17" style="6" customWidth="1"/>
    <col min="19" max="19" width="12.65" style="1" customWidth="1"/>
    <col min="20" max="20" width="24.4583333333333" style="1" customWidth="1"/>
    <col min="21" max="16384" width="9" style="1"/>
  </cols>
  <sheetData>
    <row r="1" s="1" customFormat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1" t="s">
        <v>8</v>
      </c>
      <c r="J1" s="4" t="s">
        <v>9</v>
      </c>
      <c r="K1" s="4" t="s">
        <v>10</v>
      </c>
      <c r="L1" s="19" t="s">
        <v>11</v>
      </c>
      <c r="M1" s="19" t="s">
        <v>12</v>
      </c>
      <c r="N1" s="20" t="s">
        <v>13</v>
      </c>
      <c r="O1" s="4" t="s">
        <v>14</v>
      </c>
      <c r="P1" s="6" t="s">
        <v>15</v>
      </c>
      <c r="Q1" s="6"/>
      <c r="R1" s="6"/>
    </row>
    <row r="2" s="1" customFormat="1" spans="1:20">
      <c r="A2" s="7"/>
      <c r="B2" s="7"/>
      <c r="C2" s="7"/>
      <c r="D2" s="7"/>
      <c r="E2" s="7"/>
      <c r="F2" s="8"/>
      <c r="G2" s="7"/>
      <c r="H2" s="7"/>
      <c r="J2" s="4"/>
      <c r="K2" s="4"/>
      <c r="L2" s="19"/>
      <c r="M2" s="19"/>
      <c r="N2" s="20"/>
      <c r="O2" s="4"/>
      <c r="P2" s="21" t="s">
        <v>16</v>
      </c>
      <c r="Q2" s="21" t="s">
        <v>17</v>
      </c>
      <c r="R2" s="21" t="s">
        <v>18</v>
      </c>
      <c r="S2" s="28" t="s">
        <v>19</v>
      </c>
      <c r="T2" s="29" t="s">
        <v>20</v>
      </c>
    </row>
    <row r="3" s="1" customFormat="1" spans="1:19">
      <c r="A3" s="9" t="s">
        <v>21</v>
      </c>
      <c r="B3" s="10" t="s">
        <v>22</v>
      </c>
      <c r="C3" s="11" t="s">
        <v>23</v>
      </c>
      <c r="D3" s="12">
        <v>0.9</v>
      </c>
      <c r="E3" s="12">
        <v>31300</v>
      </c>
      <c r="F3" s="12">
        <v>28170</v>
      </c>
      <c r="G3" s="13">
        <v>0.13</v>
      </c>
      <c r="H3" s="12">
        <v>3662.1</v>
      </c>
      <c r="I3" s="1">
        <v>1132</v>
      </c>
      <c r="J3" s="4" t="str">
        <f>MID(A3,5,100)</f>
        <v>仰角调节钣金冲压模具</v>
      </c>
      <c r="K3" s="4" t="s">
        <v>24</v>
      </c>
      <c r="L3" s="5">
        <v>11000</v>
      </c>
      <c r="M3" s="5">
        <f t="shared" ref="M3:M19" si="0">ROUND(L3*0.9,2)</f>
        <v>9900</v>
      </c>
      <c r="N3" s="4" t="str">
        <f t="shared" ref="N3:N27" si="1">J3&amp;"-"&amp;K3</f>
        <v>仰角调节钣金冲压模具-落料</v>
      </c>
      <c r="O3" s="4" t="s">
        <v>25</v>
      </c>
      <c r="P3" s="22"/>
      <c r="Q3" s="21"/>
      <c r="R3" s="21" t="s">
        <v>26</v>
      </c>
      <c r="S3" s="21"/>
    </row>
    <row r="4" s="1" customFormat="1" spans="1:19">
      <c r="A4" s="9"/>
      <c r="B4" s="9"/>
      <c r="C4" s="11"/>
      <c r="D4" s="12"/>
      <c r="E4" s="12"/>
      <c r="F4" s="12"/>
      <c r="G4" s="13"/>
      <c r="H4" s="12"/>
      <c r="J4" s="4" t="str">
        <f t="shared" ref="J4:J10" si="2">J3</f>
        <v>仰角调节钣金冲压模具</v>
      </c>
      <c r="K4" s="4" t="s">
        <v>27</v>
      </c>
      <c r="L4" s="5">
        <v>11000</v>
      </c>
      <c r="M4" s="5">
        <f t="shared" si="0"/>
        <v>9900</v>
      </c>
      <c r="N4" s="4" t="str">
        <f t="shared" si="1"/>
        <v>仰角调节钣金冲压模具-成型</v>
      </c>
      <c r="O4" s="4" t="s">
        <v>28</v>
      </c>
      <c r="P4" s="23"/>
      <c r="Q4" s="21"/>
      <c r="R4" s="21" t="s">
        <v>26</v>
      </c>
      <c r="S4" s="21"/>
    </row>
    <row r="5" s="1" customFormat="1" spans="1:19">
      <c r="A5" s="9"/>
      <c r="B5" s="9"/>
      <c r="C5" s="11"/>
      <c r="D5" s="12"/>
      <c r="E5" s="12"/>
      <c r="F5" s="12"/>
      <c r="G5" s="13"/>
      <c r="H5" s="12"/>
      <c r="J5" s="4" t="str">
        <f t="shared" si="2"/>
        <v>仰角调节钣金冲压模具</v>
      </c>
      <c r="K5" s="4" t="s">
        <v>29</v>
      </c>
      <c r="L5" s="5">
        <v>9300</v>
      </c>
      <c r="M5" s="5">
        <f t="shared" si="0"/>
        <v>8370</v>
      </c>
      <c r="N5" s="4" t="str">
        <f t="shared" si="1"/>
        <v>仰角调节钣金冲压模具-冲孔</v>
      </c>
      <c r="O5" s="4" t="s">
        <v>30</v>
      </c>
      <c r="P5" s="22"/>
      <c r="Q5" s="21"/>
      <c r="R5" s="21" t="s">
        <v>26</v>
      </c>
      <c r="S5" s="21"/>
    </row>
    <row r="6" s="1" customFormat="1" spans="1:19">
      <c r="A6" s="9" t="s">
        <v>31</v>
      </c>
      <c r="B6" s="10" t="s">
        <v>32</v>
      </c>
      <c r="C6" s="11" t="s">
        <v>23</v>
      </c>
      <c r="D6" s="12">
        <v>0.9</v>
      </c>
      <c r="E6" s="12">
        <v>150500</v>
      </c>
      <c r="F6" s="12">
        <v>135450</v>
      </c>
      <c r="G6" s="13">
        <v>0.13</v>
      </c>
      <c r="H6" s="12">
        <v>17608.5</v>
      </c>
      <c r="I6" s="1">
        <v>1132</v>
      </c>
      <c r="J6" s="4" t="str">
        <f>MID(A6,5,100)</f>
        <v>减震器上框后横梁冲压模具</v>
      </c>
      <c r="K6" s="4" t="s">
        <v>33</v>
      </c>
      <c r="L6" s="5">
        <v>34700</v>
      </c>
      <c r="M6" s="5">
        <f t="shared" si="0"/>
        <v>31230</v>
      </c>
      <c r="N6" s="4" t="str">
        <f t="shared" si="1"/>
        <v>减震器上框后横梁冲压模具-落料冲孔</v>
      </c>
      <c r="O6" s="4" t="s">
        <v>34</v>
      </c>
      <c r="P6" s="21"/>
      <c r="Q6" s="21"/>
      <c r="R6" s="22" t="s">
        <v>35</v>
      </c>
      <c r="S6" s="28"/>
    </row>
    <row r="7" s="1" customFormat="1" spans="1:19">
      <c r="A7" s="9"/>
      <c r="B7" s="9"/>
      <c r="C7" s="11"/>
      <c r="D7" s="12"/>
      <c r="E7" s="12"/>
      <c r="F7" s="12"/>
      <c r="G7" s="13"/>
      <c r="H7" s="12"/>
      <c r="J7" s="4" t="str">
        <f t="shared" si="2"/>
        <v>减震器上框后横梁冲压模具</v>
      </c>
      <c r="K7" s="4" t="s">
        <v>27</v>
      </c>
      <c r="L7" s="5">
        <v>34700</v>
      </c>
      <c r="M7" s="5">
        <f t="shared" si="0"/>
        <v>31230</v>
      </c>
      <c r="N7" s="4" t="str">
        <f t="shared" si="1"/>
        <v>减震器上框后横梁冲压模具-成型</v>
      </c>
      <c r="O7" s="4" t="s">
        <v>36</v>
      </c>
      <c r="P7" s="21"/>
      <c r="Q7" s="21"/>
      <c r="R7" s="22" t="s">
        <v>35</v>
      </c>
      <c r="S7" s="28"/>
    </row>
    <row r="8" s="1" customFormat="1" spans="1:19">
      <c r="A8" s="9"/>
      <c r="B8" s="9"/>
      <c r="C8" s="11"/>
      <c r="D8" s="12"/>
      <c r="E8" s="12"/>
      <c r="F8" s="12"/>
      <c r="G8" s="13"/>
      <c r="H8" s="12"/>
      <c r="J8" s="4" t="str">
        <f t="shared" si="2"/>
        <v>减震器上框后横梁冲压模具</v>
      </c>
      <c r="K8" s="4" t="s">
        <v>29</v>
      </c>
      <c r="L8" s="5">
        <v>31400</v>
      </c>
      <c r="M8" s="5">
        <f t="shared" si="0"/>
        <v>28260</v>
      </c>
      <c r="N8" s="4" t="str">
        <f t="shared" si="1"/>
        <v>减震器上框后横梁冲压模具-冲孔</v>
      </c>
      <c r="O8" s="4" t="s">
        <v>37</v>
      </c>
      <c r="P8" s="21"/>
      <c r="Q8" s="21"/>
      <c r="R8" s="22" t="s">
        <v>35</v>
      </c>
      <c r="S8" s="28"/>
    </row>
    <row r="9" s="1" customFormat="1" spans="1:19">
      <c r="A9" s="9"/>
      <c r="B9" s="9"/>
      <c r="C9" s="11"/>
      <c r="D9" s="12"/>
      <c r="E9" s="12"/>
      <c r="F9" s="12"/>
      <c r="G9" s="13"/>
      <c r="H9" s="12"/>
      <c r="J9" s="4" t="str">
        <f t="shared" si="2"/>
        <v>减震器上框后横梁冲压模具</v>
      </c>
      <c r="K9" s="4" t="s">
        <v>38</v>
      </c>
      <c r="L9" s="5">
        <v>31400</v>
      </c>
      <c r="M9" s="5">
        <f t="shared" si="0"/>
        <v>28260</v>
      </c>
      <c r="N9" s="4" t="str">
        <f t="shared" si="1"/>
        <v>减震器上框后横梁冲压模具-翻边</v>
      </c>
      <c r="O9" s="4" t="s">
        <v>39</v>
      </c>
      <c r="P9" s="21"/>
      <c r="Q9" s="21"/>
      <c r="R9" s="22" t="s">
        <v>35</v>
      </c>
      <c r="S9" s="28"/>
    </row>
    <row r="10" s="1" customFormat="1" spans="1:19">
      <c r="A10" s="9"/>
      <c r="B10" s="9"/>
      <c r="C10" s="11"/>
      <c r="D10" s="12"/>
      <c r="E10" s="12"/>
      <c r="F10" s="12"/>
      <c r="G10" s="13"/>
      <c r="H10" s="12"/>
      <c r="J10" s="4" t="str">
        <f t="shared" si="2"/>
        <v>减震器上框后横梁冲压模具</v>
      </c>
      <c r="K10" s="4" t="s">
        <v>29</v>
      </c>
      <c r="L10" s="5">
        <v>18300</v>
      </c>
      <c r="M10" s="5">
        <f t="shared" si="0"/>
        <v>16470</v>
      </c>
      <c r="N10" s="4" t="str">
        <f t="shared" si="1"/>
        <v>减震器上框后横梁冲压模具-冲孔</v>
      </c>
      <c r="O10" s="4" t="s">
        <v>40</v>
      </c>
      <c r="P10" s="22" t="s">
        <v>35</v>
      </c>
      <c r="Q10" s="21"/>
      <c r="R10" s="22"/>
      <c r="S10" s="23" t="s">
        <v>41</v>
      </c>
    </row>
    <row r="11" s="1" customFormat="1" spans="1:19">
      <c r="A11" s="9" t="s">
        <v>42</v>
      </c>
      <c r="B11" s="10" t="s">
        <v>43</v>
      </c>
      <c r="C11" s="11" t="s">
        <v>23</v>
      </c>
      <c r="D11" s="12">
        <v>0.9</v>
      </c>
      <c r="E11" s="12">
        <v>219100</v>
      </c>
      <c r="F11" s="12">
        <v>197190</v>
      </c>
      <c r="G11" s="13">
        <v>0.13</v>
      </c>
      <c r="H11" s="12">
        <v>25634.7</v>
      </c>
      <c r="I11" s="1">
        <v>1132</v>
      </c>
      <c r="J11" s="4" t="str">
        <f>MID(A11,5,100)</f>
        <v>气囊下支撑板金冲压模具</v>
      </c>
      <c r="K11" s="4" t="s">
        <v>27</v>
      </c>
      <c r="L11" s="5">
        <v>39000</v>
      </c>
      <c r="M11" s="5">
        <f t="shared" si="0"/>
        <v>35100</v>
      </c>
      <c r="N11" s="4" t="str">
        <f t="shared" si="1"/>
        <v>气囊下支撑板金冲压模具-成型</v>
      </c>
      <c r="O11" s="4" t="s">
        <v>44</v>
      </c>
      <c r="P11" s="22" t="s">
        <v>35</v>
      </c>
      <c r="Q11" s="21"/>
      <c r="R11" s="22"/>
      <c r="S11" s="28"/>
    </row>
    <row r="12" s="1" customFormat="1" spans="1:19">
      <c r="A12" s="9"/>
      <c r="B12" s="9"/>
      <c r="C12" s="11"/>
      <c r="D12" s="12"/>
      <c r="E12" s="12"/>
      <c r="F12" s="12"/>
      <c r="G12" s="13"/>
      <c r="H12" s="12"/>
      <c r="J12" s="4" t="str">
        <f t="shared" ref="J12:J16" si="3">J11</f>
        <v>气囊下支撑板金冲压模具</v>
      </c>
      <c r="K12" s="4" t="s">
        <v>45</v>
      </c>
      <c r="L12" s="5">
        <v>39000</v>
      </c>
      <c r="M12" s="5">
        <f t="shared" si="0"/>
        <v>35100</v>
      </c>
      <c r="N12" s="4" t="str">
        <f t="shared" si="1"/>
        <v>气囊下支撑板金冲压模具-修边冲孔</v>
      </c>
      <c r="O12" s="4" t="s">
        <v>46</v>
      </c>
      <c r="P12" s="21"/>
      <c r="Q12" s="22"/>
      <c r="R12" s="22" t="s">
        <v>35</v>
      </c>
      <c r="S12" s="28"/>
    </row>
    <row r="13" s="1" customFormat="1" spans="1:19">
      <c r="A13" s="9"/>
      <c r="B13" s="9"/>
      <c r="C13" s="11"/>
      <c r="D13" s="12"/>
      <c r="E13" s="12"/>
      <c r="F13" s="12"/>
      <c r="G13" s="13"/>
      <c r="H13" s="12"/>
      <c r="J13" s="4" t="str">
        <f t="shared" si="3"/>
        <v>气囊下支撑板金冲压模具</v>
      </c>
      <c r="K13" s="4" t="s">
        <v>47</v>
      </c>
      <c r="L13" s="5">
        <v>33100</v>
      </c>
      <c r="M13" s="5">
        <f t="shared" si="0"/>
        <v>29790</v>
      </c>
      <c r="N13" s="4" t="str">
        <f t="shared" si="1"/>
        <v>气囊下支撑板金冲压模具-成型冲孔</v>
      </c>
      <c r="O13" s="4" t="s">
        <v>48</v>
      </c>
      <c r="P13" s="21"/>
      <c r="Q13" s="21"/>
      <c r="R13" s="22" t="s">
        <v>35</v>
      </c>
      <c r="S13" s="28"/>
    </row>
    <row r="14" s="1" customFormat="1" spans="1:19">
      <c r="A14" s="9"/>
      <c r="B14" s="9"/>
      <c r="C14" s="11"/>
      <c r="D14" s="12"/>
      <c r="E14" s="12"/>
      <c r="F14" s="12"/>
      <c r="G14" s="13"/>
      <c r="H14" s="12"/>
      <c r="J14" s="4" t="str">
        <f t="shared" si="3"/>
        <v>气囊下支撑板金冲压模具</v>
      </c>
      <c r="K14" s="4" t="s">
        <v>38</v>
      </c>
      <c r="L14" s="5">
        <v>33100</v>
      </c>
      <c r="M14" s="5">
        <f t="shared" si="0"/>
        <v>29790</v>
      </c>
      <c r="N14" s="4" t="str">
        <f t="shared" si="1"/>
        <v>气囊下支撑板金冲压模具-翻边</v>
      </c>
      <c r="O14" s="4" t="s">
        <v>49</v>
      </c>
      <c r="P14" s="21"/>
      <c r="Q14" s="21"/>
      <c r="R14" s="22" t="s">
        <v>35</v>
      </c>
      <c r="S14" s="28"/>
    </row>
    <row r="15" s="1" customFormat="1" spans="1:19">
      <c r="A15" s="9"/>
      <c r="B15" s="9"/>
      <c r="C15" s="11"/>
      <c r="D15" s="12"/>
      <c r="E15" s="12"/>
      <c r="F15" s="12"/>
      <c r="G15" s="13"/>
      <c r="H15" s="12"/>
      <c r="J15" s="4" t="str">
        <f t="shared" si="3"/>
        <v>气囊下支撑板金冲压模具</v>
      </c>
      <c r="K15" s="4" t="s">
        <v>50</v>
      </c>
      <c r="L15" s="5">
        <v>45400</v>
      </c>
      <c r="M15" s="5">
        <f t="shared" si="0"/>
        <v>40860</v>
      </c>
      <c r="N15" s="4" t="str">
        <f t="shared" si="1"/>
        <v>气囊下支撑板金冲压模具-冲孔侧冲孔</v>
      </c>
      <c r="O15" s="4" t="s">
        <v>51</v>
      </c>
      <c r="P15" s="21"/>
      <c r="Q15" s="21"/>
      <c r="R15" s="22" t="s">
        <v>35</v>
      </c>
      <c r="S15" s="28"/>
    </row>
    <row r="16" s="1" customFormat="1" spans="1:19">
      <c r="A16" s="9"/>
      <c r="B16" s="9"/>
      <c r="C16" s="11"/>
      <c r="D16" s="12"/>
      <c r="E16" s="12"/>
      <c r="F16" s="12"/>
      <c r="G16" s="13"/>
      <c r="H16" s="12"/>
      <c r="J16" s="4" t="str">
        <f t="shared" si="3"/>
        <v>气囊下支撑板金冲压模具</v>
      </c>
      <c r="K16" s="4" t="s">
        <v>38</v>
      </c>
      <c r="L16" s="5">
        <v>29500</v>
      </c>
      <c r="M16" s="5">
        <f t="shared" si="0"/>
        <v>26550</v>
      </c>
      <c r="N16" s="4" t="str">
        <f t="shared" si="1"/>
        <v>气囊下支撑板金冲压模具-翻边</v>
      </c>
      <c r="O16" s="4" t="s">
        <v>52</v>
      </c>
      <c r="P16" s="21"/>
      <c r="Q16" s="21"/>
      <c r="R16" s="22" t="s">
        <v>35</v>
      </c>
      <c r="S16" s="28"/>
    </row>
    <row r="17" s="1" customFormat="1" ht="18" customHeight="1" spans="1:19">
      <c r="A17" s="9" t="s">
        <v>53</v>
      </c>
      <c r="B17" s="10" t="s">
        <v>54</v>
      </c>
      <c r="C17" s="11" t="s">
        <v>23</v>
      </c>
      <c r="D17" s="12">
        <v>0.9</v>
      </c>
      <c r="E17" s="12">
        <v>92000</v>
      </c>
      <c r="F17" s="14">
        <v>82800</v>
      </c>
      <c r="G17" s="13">
        <v>0.13</v>
      </c>
      <c r="H17" s="12">
        <v>10764</v>
      </c>
      <c r="I17" s="1">
        <v>1132</v>
      </c>
      <c r="J17" s="4" t="str">
        <f>MID(A17,5,100)</f>
        <v>气囊支撑钣金冲压模具</v>
      </c>
      <c r="K17" s="4" t="s">
        <v>24</v>
      </c>
      <c r="L17" s="5">
        <v>23000</v>
      </c>
      <c r="M17" s="5">
        <f t="shared" si="0"/>
        <v>20700</v>
      </c>
      <c r="N17" s="4" t="str">
        <f t="shared" si="1"/>
        <v>气囊支撑钣金冲压模具-落料</v>
      </c>
      <c r="O17" s="4" t="s">
        <v>55</v>
      </c>
      <c r="P17" s="22" t="s">
        <v>35</v>
      </c>
      <c r="Q17" s="21"/>
      <c r="R17" s="22"/>
      <c r="S17" s="23" t="s">
        <v>41</v>
      </c>
    </row>
    <row r="18" s="1" customFormat="1" spans="1:19">
      <c r="A18" s="9"/>
      <c r="B18" s="9"/>
      <c r="C18" s="11"/>
      <c r="D18" s="12"/>
      <c r="E18" s="12"/>
      <c r="F18" s="12"/>
      <c r="G18" s="13"/>
      <c r="H18" s="12"/>
      <c r="J18" s="4" t="str">
        <f t="shared" ref="J18:J20" si="4">J17</f>
        <v>气囊支撑钣金冲压模具</v>
      </c>
      <c r="K18" s="4" t="s">
        <v>27</v>
      </c>
      <c r="L18" s="5">
        <v>23000</v>
      </c>
      <c r="M18" s="5">
        <f t="shared" si="0"/>
        <v>20700</v>
      </c>
      <c r="N18" s="4" t="str">
        <f t="shared" si="1"/>
        <v>气囊支撑钣金冲压模具-成型</v>
      </c>
      <c r="O18" s="4" t="s">
        <v>56</v>
      </c>
      <c r="P18" s="22"/>
      <c r="Q18" s="21"/>
      <c r="R18" s="22" t="s">
        <v>35</v>
      </c>
      <c r="S18" s="23" t="s">
        <v>57</v>
      </c>
    </row>
    <row r="19" s="1" customFormat="1" spans="1:19">
      <c r="A19" s="9"/>
      <c r="B19" s="9"/>
      <c r="C19" s="11"/>
      <c r="D19" s="12"/>
      <c r="E19" s="12"/>
      <c r="F19" s="12"/>
      <c r="G19" s="13"/>
      <c r="H19" s="12"/>
      <c r="J19" s="4" t="str">
        <f t="shared" si="4"/>
        <v>气囊支撑钣金冲压模具</v>
      </c>
      <c r="K19" s="4" t="s">
        <v>58</v>
      </c>
      <c r="L19" s="5">
        <v>21900</v>
      </c>
      <c r="M19" s="5">
        <f t="shared" si="0"/>
        <v>19710</v>
      </c>
      <c r="N19" s="4" t="str">
        <f t="shared" si="1"/>
        <v>气囊支撑钣金冲压模具-翻边成型</v>
      </c>
      <c r="O19" s="4" t="s">
        <v>59</v>
      </c>
      <c r="P19" s="22" t="s">
        <v>35</v>
      </c>
      <c r="Q19" s="21"/>
      <c r="R19" s="22"/>
      <c r="S19" s="23" t="s">
        <v>41</v>
      </c>
    </row>
    <row r="20" s="1" customFormat="1" spans="1:19">
      <c r="A20" s="9"/>
      <c r="B20" s="9"/>
      <c r="C20" s="11"/>
      <c r="D20" s="12"/>
      <c r="E20" s="12"/>
      <c r="F20" s="12"/>
      <c r="G20" s="13"/>
      <c r="H20" s="12"/>
      <c r="J20" s="4" t="str">
        <f t="shared" si="4"/>
        <v>气囊支撑钣金冲压模具</v>
      </c>
      <c r="K20" s="4" t="s">
        <v>29</v>
      </c>
      <c r="L20" s="5">
        <v>24500</v>
      </c>
      <c r="M20" s="24">
        <f>ROUND(L20*0.9,2)-360</f>
        <v>21690</v>
      </c>
      <c r="N20" s="4" t="str">
        <f t="shared" si="1"/>
        <v>气囊支撑钣金冲压模具-冲孔</v>
      </c>
      <c r="O20" s="4" t="s">
        <v>60</v>
      </c>
      <c r="P20" s="22" t="s">
        <v>35</v>
      </c>
      <c r="Q20" s="21"/>
      <c r="R20" s="22"/>
      <c r="S20" s="23" t="s">
        <v>41</v>
      </c>
    </row>
    <row r="21" s="1" customFormat="1" spans="1:19">
      <c r="A21" s="9" t="s">
        <v>61</v>
      </c>
      <c r="B21" s="10" t="s">
        <v>62</v>
      </c>
      <c r="C21" s="11" t="s">
        <v>23</v>
      </c>
      <c r="D21" s="12">
        <v>0.9</v>
      </c>
      <c r="E21" s="12">
        <v>50100</v>
      </c>
      <c r="F21" s="12">
        <v>45090</v>
      </c>
      <c r="G21" s="13">
        <v>0.13</v>
      </c>
      <c r="H21" s="12">
        <v>5861.7</v>
      </c>
      <c r="I21" s="1">
        <v>1132</v>
      </c>
      <c r="J21" s="4" t="str">
        <f>MID(A21,5,100)</f>
        <v>坐垫翻折支撑钣金右冲压模具</v>
      </c>
      <c r="K21" s="4" t="s">
        <v>24</v>
      </c>
      <c r="L21" s="5">
        <v>13200</v>
      </c>
      <c r="M21" s="5">
        <f t="shared" ref="M21:M84" si="5">ROUND(L21*0.9,2)</f>
        <v>11880</v>
      </c>
      <c r="N21" s="4" t="str">
        <f t="shared" si="1"/>
        <v>坐垫翻折支撑钣金右冲压模具-落料</v>
      </c>
      <c r="O21" s="4" t="s">
        <v>63</v>
      </c>
      <c r="P21" s="22"/>
      <c r="Q21" s="21"/>
      <c r="R21" s="22" t="s">
        <v>35</v>
      </c>
      <c r="S21" s="23" t="s">
        <v>57</v>
      </c>
    </row>
    <row r="22" s="1" customFormat="1" spans="1:19">
      <c r="A22" s="9"/>
      <c r="B22" s="9"/>
      <c r="C22" s="11"/>
      <c r="D22" s="12"/>
      <c r="E22" s="12"/>
      <c r="F22" s="12"/>
      <c r="G22" s="13"/>
      <c r="H22" s="12"/>
      <c r="J22" s="4" t="str">
        <f t="shared" ref="J22:J24" si="6">J21</f>
        <v>坐垫翻折支撑钣金右冲压模具</v>
      </c>
      <c r="K22" s="4" t="s">
        <v>27</v>
      </c>
      <c r="L22" s="5">
        <v>13200</v>
      </c>
      <c r="M22" s="5">
        <f t="shared" si="5"/>
        <v>11880</v>
      </c>
      <c r="N22" s="4" t="str">
        <f t="shared" si="1"/>
        <v>坐垫翻折支撑钣金右冲压模具-成型</v>
      </c>
      <c r="O22" s="4" t="s">
        <v>64</v>
      </c>
      <c r="P22" s="22" t="s">
        <v>35</v>
      </c>
      <c r="Q22" s="21"/>
      <c r="R22" s="22"/>
      <c r="S22" s="23" t="s">
        <v>41</v>
      </c>
    </row>
    <row r="23" s="1" customFormat="1" spans="1:19">
      <c r="A23" s="9"/>
      <c r="B23" s="9"/>
      <c r="C23" s="11"/>
      <c r="D23" s="12"/>
      <c r="E23" s="12"/>
      <c r="F23" s="12"/>
      <c r="G23" s="13"/>
      <c r="H23" s="12"/>
      <c r="J23" s="4" t="str">
        <f t="shared" si="6"/>
        <v>坐垫翻折支撑钣金右冲压模具</v>
      </c>
      <c r="K23" s="4" t="s">
        <v>45</v>
      </c>
      <c r="L23" s="5">
        <v>12500</v>
      </c>
      <c r="M23" s="5">
        <f t="shared" si="5"/>
        <v>11250</v>
      </c>
      <c r="N23" s="4" t="str">
        <f t="shared" si="1"/>
        <v>坐垫翻折支撑钣金右冲压模具-修边冲孔</v>
      </c>
      <c r="O23" s="4" t="s">
        <v>65</v>
      </c>
      <c r="P23" s="22" t="s">
        <v>35</v>
      </c>
      <c r="Q23" s="21"/>
      <c r="R23" s="22"/>
      <c r="S23" s="23" t="s">
        <v>41</v>
      </c>
    </row>
    <row r="24" s="1" customFormat="1" spans="1:19">
      <c r="A24" s="9"/>
      <c r="B24" s="9"/>
      <c r="C24" s="11"/>
      <c r="D24" s="12"/>
      <c r="E24" s="12"/>
      <c r="F24" s="12"/>
      <c r="G24" s="13"/>
      <c r="H24" s="12"/>
      <c r="J24" s="4" t="str">
        <f t="shared" si="6"/>
        <v>坐垫翻折支撑钣金右冲压模具</v>
      </c>
      <c r="K24" s="4" t="s">
        <v>38</v>
      </c>
      <c r="L24" s="5">
        <v>11200</v>
      </c>
      <c r="M24" s="5">
        <f t="shared" si="5"/>
        <v>10080</v>
      </c>
      <c r="N24" s="4" t="str">
        <f t="shared" si="1"/>
        <v>坐垫翻折支撑钣金右冲压模具-翻边</v>
      </c>
      <c r="O24" s="4" t="s">
        <v>66</v>
      </c>
      <c r="P24" s="22" t="s">
        <v>35</v>
      </c>
      <c r="Q24" s="21"/>
      <c r="R24" s="22"/>
      <c r="S24" s="23" t="s">
        <v>41</v>
      </c>
    </row>
    <row r="25" s="1" customFormat="1" spans="1:19">
      <c r="A25" s="9" t="s">
        <v>67</v>
      </c>
      <c r="B25" s="10" t="s">
        <v>68</v>
      </c>
      <c r="C25" s="11" t="s">
        <v>23</v>
      </c>
      <c r="D25" s="12">
        <v>0.9</v>
      </c>
      <c r="E25" s="12">
        <v>38400</v>
      </c>
      <c r="F25" s="12">
        <v>34560</v>
      </c>
      <c r="G25" s="13">
        <v>0.13</v>
      </c>
      <c r="H25" s="12">
        <v>4492.8</v>
      </c>
      <c r="I25" s="1">
        <v>1132</v>
      </c>
      <c r="J25" s="4" t="str">
        <f>MID(A25,5,100)</f>
        <v>仰角小齿板防护板冲压模具</v>
      </c>
      <c r="K25" s="4" t="s">
        <v>24</v>
      </c>
      <c r="L25" s="5">
        <v>13900</v>
      </c>
      <c r="M25" s="5">
        <f t="shared" si="5"/>
        <v>12510</v>
      </c>
      <c r="N25" s="4" t="str">
        <f t="shared" si="1"/>
        <v>仰角小齿板防护板冲压模具-落料</v>
      </c>
      <c r="O25" s="4" t="s">
        <v>69</v>
      </c>
      <c r="P25" s="21"/>
      <c r="Q25" s="21"/>
      <c r="R25" s="22" t="s">
        <v>35</v>
      </c>
      <c r="S25" s="30" t="s">
        <v>41</v>
      </c>
    </row>
    <row r="26" s="1" customFormat="1" spans="1:19">
      <c r="A26" s="9"/>
      <c r="B26" s="9"/>
      <c r="C26" s="11"/>
      <c r="D26" s="12"/>
      <c r="E26" s="12"/>
      <c r="F26" s="12"/>
      <c r="G26" s="13"/>
      <c r="H26" s="12"/>
      <c r="J26" s="4" t="str">
        <f t="shared" ref="J26:J30" si="7">J25</f>
        <v>仰角小齿板防护板冲压模具</v>
      </c>
      <c r="K26" s="4" t="s">
        <v>27</v>
      </c>
      <c r="L26" s="5">
        <v>13900</v>
      </c>
      <c r="M26" s="5">
        <f t="shared" si="5"/>
        <v>12510</v>
      </c>
      <c r="N26" s="4" t="str">
        <f t="shared" si="1"/>
        <v>仰角小齿板防护板冲压模具-成型</v>
      </c>
      <c r="O26" s="4" t="s">
        <v>70</v>
      </c>
      <c r="P26" s="21"/>
      <c r="Q26" s="21"/>
      <c r="R26" s="22" t="s">
        <v>35</v>
      </c>
      <c r="S26" s="30" t="s">
        <v>41</v>
      </c>
    </row>
    <row r="27" s="1" customFormat="1" spans="1:19">
      <c r="A27" s="9"/>
      <c r="B27" s="9"/>
      <c r="C27" s="11"/>
      <c r="D27" s="12"/>
      <c r="E27" s="12"/>
      <c r="F27" s="12"/>
      <c r="G27" s="13"/>
      <c r="H27" s="12"/>
      <c r="J27" s="4" t="str">
        <f t="shared" si="7"/>
        <v>仰角小齿板防护板冲压模具</v>
      </c>
      <c r="K27" s="4" t="s">
        <v>29</v>
      </c>
      <c r="L27" s="5">
        <v>10600</v>
      </c>
      <c r="M27" s="5">
        <f t="shared" si="5"/>
        <v>9540</v>
      </c>
      <c r="N27" s="4" t="str">
        <f t="shared" si="1"/>
        <v>仰角小齿板防护板冲压模具-冲孔</v>
      </c>
      <c r="O27" s="4" t="s">
        <v>71</v>
      </c>
      <c r="P27" s="21"/>
      <c r="Q27" s="21"/>
      <c r="R27" s="22" t="s">
        <v>35</v>
      </c>
      <c r="S27" s="30" t="s">
        <v>41</v>
      </c>
    </row>
    <row r="28" s="1" customFormat="1" spans="1:19">
      <c r="A28" s="9" t="s">
        <v>72</v>
      </c>
      <c r="B28" s="10" t="s">
        <v>73</v>
      </c>
      <c r="C28" s="11" t="s">
        <v>23</v>
      </c>
      <c r="D28" s="12">
        <v>0.9</v>
      </c>
      <c r="E28" s="12">
        <v>24500</v>
      </c>
      <c r="F28" s="12">
        <v>22050</v>
      </c>
      <c r="G28" s="13">
        <v>0.13</v>
      </c>
      <c r="H28" s="12">
        <v>2866.5</v>
      </c>
      <c r="I28" s="1">
        <v>1132</v>
      </c>
      <c r="J28" s="4" t="str">
        <f>MID(A28,5,100)</f>
        <v>副司机仰角小齿板防护板冲压模具</v>
      </c>
      <c r="K28" s="25" t="s">
        <v>24</v>
      </c>
      <c r="L28" s="26">
        <v>0</v>
      </c>
      <c r="M28" s="26">
        <f t="shared" si="5"/>
        <v>0</v>
      </c>
      <c r="N28" s="4"/>
      <c r="O28" s="4"/>
      <c r="P28" s="21"/>
      <c r="Q28" s="21"/>
      <c r="R28" s="22" t="s">
        <v>35</v>
      </c>
      <c r="S28" s="23"/>
    </row>
    <row r="29" s="1" customFormat="1" spans="1:19">
      <c r="A29" s="9"/>
      <c r="B29" s="9"/>
      <c r="C29" s="11"/>
      <c r="D29" s="12"/>
      <c r="E29" s="12"/>
      <c r="F29" s="12"/>
      <c r="G29" s="13"/>
      <c r="H29" s="12"/>
      <c r="J29" s="4" t="str">
        <f t="shared" si="7"/>
        <v>副司机仰角小齿板防护板冲压模具</v>
      </c>
      <c r="K29" s="4" t="s">
        <v>27</v>
      </c>
      <c r="L29" s="5">
        <v>13900</v>
      </c>
      <c r="M29" s="5">
        <f t="shared" si="5"/>
        <v>12510</v>
      </c>
      <c r="N29" s="4" t="str">
        <f t="shared" ref="N29:N37" si="8">J29&amp;"-"&amp;K29</f>
        <v>副司机仰角小齿板防护板冲压模具-成型</v>
      </c>
      <c r="O29" s="4" t="s">
        <v>74</v>
      </c>
      <c r="P29" s="21"/>
      <c r="Q29" s="21"/>
      <c r="R29" s="22" t="s">
        <v>35</v>
      </c>
      <c r="S29" s="30" t="s">
        <v>41</v>
      </c>
    </row>
    <row r="30" s="1" customFormat="1" spans="1:19">
      <c r="A30" s="9"/>
      <c r="B30" s="9"/>
      <c r="C30" s="11"/>
      <c r="D30" s="12"/>
      <c r="E30" s="12"/>
      <c r="F30" s="12"/>
      <c r="G30" s="13"/>
      <c r="H30" s="12"/>
      <c r="J30" s="4" t="str">
        <f t="shared" si="7"/>
        <v>副司机仰角小齿板防护板冲压模具</v>
      </c>
      <c r="K30" s="4" t="s">
        <v>29</v>
      </c>
      <c r="L30" s="5">
        <v>10600</v>
      </c>
      <c r="M30" s="5">
        <f t="shared" si="5"/>
        <v>9540</v>
      </c>
      <c r="N30" s="4" t="str">
        <f t="shared" si="8"/>
        <v>副司机仰角小齿板防护板冲压模具-冲孔</v>
      </c>
      <c r="O30" s="4" t="s">
        <v>75</v>
      </c>
      <c r="P30" s="21"/>
      <c r="Q30" s="21"/>
      <c r="R30" s="22" t="s">
        <v>35</v>
      </c>
      <c r="S30" s="30" t="s">
        <v>41</v>
      </c>
    </row>
    <row r="31" s="1" customFormat="1" spans="1:19">
      <c r="A31" s="9" t="s">
        <v>76</v>
      </c>
      <c r="B31" s="10" t="s">
        <v>77</v>
      </c>
      <c r="C31" s="11" t="s">
        <v>23</v>
      </c>
      <c r="D31" s="12">
        <v>0.9</v>
      </c>
      <c r="E31" s="12">
        <v>62200</v>
      </c>
      <c r="F31" s="12">
        <v>55980</v>
      </c>
      <c r="G31" s="13">
        <v>0.13</v>
      </c>
      <c r="H31" s="12">
        <v>7277.4</v>
      </c>
      <c r="I31" s="1">
        <v>1132</v>
      </c>
      <c r="J31" s="4" t="str">
        <f>MID(A31,5,100)</f>
        <v>H6副驾安全带固定钣金冲压模具</v>
      </c>
      <c r="K31" s="4" t="s">
        <v>24</v>
      </c>
      <c r="L31" s="5">
        <v>23600</v>
      </c>
      <c r="M31" s="5">
        <f t="shared" si="5"/>
        <v>21240</v>
      </c>
      <c r="N31" s="4" t="str">
        <f t="shared" si="8"/>
        <v>H6副驾安全带固定钣金冲压模具-落料</v>
      </c>
      <c r="O31" s="4" t="s">
        <v>78</v>
      </c>
      <c r="P31" s="21"/>
      <c r="Q31" s="21"/>
      <c r="R31" s="22" t="s">
        <v>35</v>
      </c>
      <c r="S31" s="23" t="s">
        <v>41</v>
      </c>
    </row>
    <row r="32" s="1" customFormat="1" spans="1:19">
      <c r="A32" s="9"/>
      <c r="B32" s="9"/>
      <c r="C32" s="11"/>
      <c r="D32" s="12"/>
      <c r="E32" s="12"/>
      <c r="F32" s="12"/>
      <c r="G32" s="13"/>
      <c r="H32" s="12"/>
      <c r="J32" s="4" t="str">
        <f t="shared" ref="J32:J37" si="9">J31</f>
        <v>H6副驾安全带固定钣金冲压模具</v>
      </c>
      <c r="K32" s="4" t="s">
        <v>58</v>
      </c>
      <c r="L32" s="5">
        <v>23600</v>
      </c>
      <c r="M32" s="5">
        <f t="shared" si="5"/>
        <v>21240</v>
      </c>
      <c r="N32" s="4" t="str">
        <f t="shared" si="8"/>
        <v>H6副驾安全带固定钣金冲压模具-翻边成型</v>
      </c>
      <c r="O32" s="4" t="s">
        <v>79</v>
      </c>
      <c r="P32" s="21"/>
      <c r="Q32" s="21"/>
      <c r="R32" s="22" t="s">
        <v>35</v>
      </c>
      <c r="S32" s="23" t="s">
        <v>41</v>
      </c>
    </row>
    <row r="33" s="1" customFormat="1" spans="1:19">
      <c r="A33" s="9"/>
      <c r="B33" s="9"/>
      <c r="C33" s="11"/>
      <c r="D33" s="12"/>
      <c r="E33" s="12"/>
      <c r="F33" s="12"/>
      <c r="G33" s="13"/>
      <c r="H33" s="12"/>
      <c r="J33" s="4" t="str">
        <f t="shared" si="9"/>
        <v>H6副驾安全带固定钣金冲压模具</v>
      </c>
      <c r="K33" s="4" t="s">
        <v>29</v>
      </c>
      <c r="L33" s="5">
        <v>15000</v>
      </c>
      <c r="M33" s="5">
        <f t="shared" si="5"/>
        <v>13500</v>
      </c>
      <c r="N33" s="4" t="str">
        <f t="shared" si="8"/>
        <v>H6副驾安全带固定钣金冲压模具-冲孔</v>
      </c>
      <c r="O33" s="4" t="s">
        <v>80</v>
      </c>
      <c r="P33" s="21"/>
      <c r="Q33" s="21"/>
      <c r="R33" s="22" t="s">
        <v>35</v>
      </c>
      <c r="S33" s="23" t="s">
        <v>41</v>
      </c>
    </row>
    <row r="34" s="1" customFormat="1" spans="1:19">
      <c r="A34" s="9" t="s">
        <v>81</v>
      </c>
      <c r="B34" s="10" t="s">
        <v>82</v>
      </c>
      <c r="C34" s="11" t="s">
        <v>23</v>
      </c>
      <c r="D34" s="12">
        <v>0.9</v>
      </c>
      <c r="E34" s="12">
        <v>55100</v>
      </c>
      <c r="F34" s="12">
        <v>49590</v>
      </c>
      <c r="G34" s="13">
        <v>0.13</v>
      </c>
      <c r="H34" s="12">
        <v>6446.7</v>
      </c>
      <c r="I34" s="1">
        <v>1132</v>
      </c>
      <c r="J34" s="4" t="str">
        <f>MID(A34,5,100)</f>
        <v>左旁侧板冲压模具</v>
      </c>
      <c r="K34" s="4" t="s">
        <v>24</v>
      </c>
      <c r="L34" s="5">
        <v>14100</v>
      </c>
      <c r="M34" s="5">
        <f t="shared" si="5"/>
        <v>12690</v>
      </c>
      <c r="N34" s="4" t="str">
        <f t="shared" si="8"/>
        <v>左旁侧板冲压模具-落料</v>
      </c>
      <c r="O34" s="4" t="s">
        <v>83</v>
      </c>
      <c r="P34" s="22" t="s">
        <v>35</v>
      </c>
      <c r="Q34" s="21"/>
      <c r="R34" s="22"/>
      <c r="S34" s="23" t="s">
        <v>41</v>
      </c>
    </row>
    <row r="35" s="1" customFormat="1" spans="1:19">
      <c r="A35" s="9"/>
      <c r="B35" s="9"/>
      <c r="C35" s="11"/>
      <c r="D35" s="12"/>
      <c r="E35" s="12"/>
      <c r="F35" s="12"/>
      <c r="G35" s="13"/>
      <c r="H35" s="12"/>
      <c r="J35" s="4" t="str">
        <f t="shared" si="9"/>
        <v>左旁侧板冲压模具</v>
      </c>
      <c r="K35" s="4" t="s">
        <v>27</v>
      </c>
      <c r="L35" s="5">
        <v>14100</v>
      </c>
      <c r="M35" s="5">
        <f t="shared" si="5"/>
        <v>12690</v>
      </c>
      <c r="N35" s="4" t="str">
        <f t="shared" si="8"/>
        <v>左旁侧板冲压模具-成型</v>
      </c>
      <c r="O35" s="4" t="s">
        <v>84</v>
      </c>
      <c r="P35" s="21"/>
      <c r="Q35" s="21"/>
      <c r="R35" s="22" t="s">
        <v>35</v>
      </c>
      <c r="S35" s="23" t="s">
        <v>41</v>
      </c>
    </row>
    <row r="36" s="1" customFormat="1" spans="1:19">
      <c r="A36" s="9"/>
      <c r="B36" s="9"/>
      <c r="C36" s="11"/>
      <c r="D36" s="12"/>
      <c r="E36" s="12"/>
      <c r="F36" s="12"/>
      <c r="G36" s="13"/>
      <c r="H36" s="12"/>
      <c r="J36" s="4" t="str">
        <f t="shared" si="9"/>
        <v>左旁侧板冲压模具</v>
      </c>
      <c r="K36" s="4" t="s">
        <v>38</v>
      </c>
      <c r="L36" s="5">
        <v>13900</v>
      </c>
      <c r="M36" s="5">
        <f t="shared" si="5"/>
        <v>12510</v>
      </c>
      <c r="N36" s="4" t="str">
        <f t="shared" si="8"/>
        <v>左旁侧板冲压模具-翻边</v>
      </c>
      <c r="O36" s="4" t="s">
        <v>85</v>
      </c>
      <c r="P36" s="21"/>
      <c r="Q36" s="21"/>
      <c r="R36" s="22" t="s">
        <v>35</v>
      </c>
      <c r="S36" s="23" t="s">
        <v>41</v>
      </c>
    </row>
    <row r="37" s="1" customFormat="1" spans="1:19">
      <c r="A37" s="9"/>
      <c r="B37" s="9"/>
      <c r="C37" s="11"/>
      <c r="D37" s="12"/>
      <c r="E37" s="12"/>
      <c r="F37" s="12"/>
      <c r="G37" s="13"/>
      <c r="H37" s="12"/>
      <c r="J37" s="4" t="str">
        <f t="shared" si="9"/>
        <v>左旁侧板冲压模具</v>
      </c>
      <c r="K37" s="4" t="s">
        <v>29</v>
      </c>
      <c r="L37" s="5">
        <v>13000</v>
      </c>
      <c r="M37" s="5">
        <f t="shared" si="5"/>
        <v>11700</v>
      </c>
      <c r="N37" s="4" t="str">
        <f t="shared" si="8"/>
        <v>左旁侧板冲压模具-冲孔</v>
      </c>
      <c r="O37" s="4" t="s">
        <v>86</v>
      </c>
      <c r="P37" s="22" t="s">
        <v>35</v>
      </c>
      <c r="Q37" s="21"/>
      <c r="R37" s="28"/>
      <c r="S37" s="23" t="s">
        <v>41</v>
      </c>
    </row>
    <row r="38" s="1" customFormat="1" spans="1:19">
      <c r="A38" s="9" t="s">
        <v>87</v>
      </c>
      <c r="B38" s="10" t="s">
        <v>88</v>
      </c>
      <c r="C38" s="11" t="s">
        <v>23</v>
      </c>
      <c r="D38" s="12">
        <v>0.9</v>
      </c>
      <c r="E38" s="12">
        <v>41000</v>
      </c>
      <c r="F38" s="12">
        <v>36900</v>
      </c>
      <c r="G38" s="13">
        <v>0.13</v>
      </c>
      <c r="H38" s="12">
        <v>4797</v>
      </c>
      <c r="I38" s="1">
        <v>1132</v>
      </c>
      <c r="J38" s="4" t="str">
        <f>MID(A38,5,100)</f>
        <v>右旁侧板冲压模具</v>
      </c>
      <c r="K38" s="25" t="s">
        <v>24</v>
      </c>
      <c r="L38" s="26">
        <v>0</v>
      </c>
      <c r="M38" s="26">
        <f t="shared" si="5"/>
        <v>0</v>
      </c>
      <c r="N38" s="4"/>
      <c r="O38" s="4"/>
      <c r="P38" s="21"/>
      <c r="Q38" s="21"/>
      <c r="R38" s="22"/>
      <c r="S38" s="23"/>
    </row>
    <row r="39" s="1" customFormat="1" spans="1:19">
      <c r="A39" s="9"/>
      <c r="B39" s="9"/>
      <c r="C39" s="11"/>
      <c r="D39" s="12"/>
      <c r="E39" s="12"/>
      <c r="F39" s="12"/>
      <c r="G39" s="13"/>
      <c r="H39" s="12"/>
      <c r="J39" s="4" t="str">
        <f t="shared" ref="J39:J41" si="10">J38</f>
        <v>右旁侧板冲压模具</v>
      </c>
      <c r="K39" s="4" t="s">
        <v>27</v>
      </c>
      <c r="L39" s="5">
        <v>14100</v>
      </c>
      <c r="M39" s="5">
        <f t="shared" si="5"/>
        <v>12690</v>
      </c>
      <c r="N39" s="4" t="str">
        <f t="shared" ref="N39:N51" si="11">J39&amp;"-"&amp;K39</f>
        <v>右旁侧板冲压模具-成型</v>
      </c>
      <c r="O39" s="4" t="s">
        <v>89</v>
      </c>
      <c r="P39" s="21"/>
      <c r="Q39" s="21"/>
      <c r="R39" s="22" t="s">
        <v>35</v>
      </c>
      <c r="S39" s="23" t="s">
        <v>41</v>
      </c>
    </row>
    <row r="40" s="1" customFormat="1" spans="1:19">
      <c r="A40" s="9"/>
      <c r="B40" s="9"/>
      <c r="C40" s="11"/>
      <c r="D40" s="12"/>
      <c r="E40" s="12"/>
      <c r="F40" s="12"/>
      <c r="G40" s="13"/>
      <c r="H40" s="12"/>
      <c r="J40" s="4" t="str">
        <f t="shared" si="10"/>
        <v>右旁侧板冲压模具</v>
      </c>
      <c r="K40" s="4" t="s">
        <v>38</v>
      </c>
      <c r="L40" s="5">
        <v>13900</v>
      </c>
      <c r="M40" s="5">
        <f t="shared" si="5"/>
        <v>12510</v>
      </c>
      <c r="N40" s="4" t="str">
        <f t="shared" si="11"/>
        <v>右旁侧板冲压模具-翻边</v>
      </c>
      <c r="O40" s="4" t="s">
        <v>90</v>
      </c>
      <c r="P40" s="21"/>
      <c r="Q40" s="21"/>
      <c r="R40" s="22" t="s">
        <v>35</v>
      </c>
      <c r="S40" s="23" t="s">
        <v>41</v>
      </c>
    </row>
    <row r="41" s="1" customFormat="1" spans="1:19">
      <c r="A41" s="9"/>
      <c r="B41" s="9"/>
      <c r="C41" s="11"/>
      <c r="D41" s="12"/>
      <c r="E41" s="12"/>
      <c r="F41" s="12"/>
      <c r="G41" s="13"/>
      <c r="H41" s="12"/>
      <c r="J41" s="4" t="str">
        <f t="shared" si="10"/>
        <v>右旁侧板冲压模具</v>
      </c>
      <c r="K41" s="4" t="s">
        <v>29</v>
      </c>
      <c r="L41" s="5">
        <v>13000</v>
      </c>
      <c r="M41" s="5">
        <f t="shared" si="5"/>
        <v>11700</v>
      </c>
      <c r="N41" s="4" t="str">
        <f t="shared" si="11"/>
        <v>右旁侧板冲压模具-冲孔</v>
      </c>
      <c r="O41" s="4" t="s">
        <v>91</v>
      </c>
      <c r="P41" s="22" t="s">
        <v>35</v>
      </c>
      <c r="Q41" s="21"/>
      <c r="R41" s="22"/>
      <c r="S41" s="23" t="s">
        <v>41</v>
      </c>
    </row>
    <row r="42" s="1" customFormat="1" spans="1:19">
      <c r="A42" s="9" t="s">
        <v>92</v>
      </c>
      <c r="B42" s="10" t="s">
        <v>93</v>
      </c>
      <c r="C42" s="11" t="s">
        <v>23</v>
      </c>
      <c r="D42" s="12">
        <v>0.9</v>
      </c>
      <c r="E42" s="12">
        <v>50500</v>
      </c>
      <c r="F42" s="12">
        <v>45450</v>
      </c>
      <c r="G42" s="13">
        <v>0.13</v>
      </c>
      <c r="H42" s="12">
        <v>5908.5</v>
      </c>
      <c r="I42" s="1">
        <v>1132</v>
      </c>
      <c r="J42" s="4" t="str">
        <f>MID(A42,5,100)</f>
        <v>坐垫翻折连接钣金左冲压模具</v>
      </c>
      <c r="K42" s="4" t="s">
        <v>24</v>
      </c>
      <c r="L42" s="5">
        <v>19200</v>
      </c>
      <c r="M42" s="5">
        <f t="shared" si="5"/>
        <v>17280</v>
      </c>
      <c r="N42" s="4" t="str">
        <f t="shared" si="11"/>
        <v>坐垫翻折连接钣金左冲压模具-落料</v>
      </c>
      <c r="O42" s="4" t="s">
        <v>94</v>
      </c>
      <c r="P42" s="21"/>
      <c r="Q42" s="21"/>
      <c r="R42" s="22" t="s">
        <v>35</v>
      </c>
      <c r="S42" s="23" t="s">
        <v>41</v>
      </c>
    </row>
    <row r="43" s="1" customFormat="1" spans="1:19">
      <c r="A43" s="9"/>
      <c r="B43" s="9"/>
      <c r="C43" s="11"/>
      <c r="D43" s="12"/>
      <c r="E43" s="12"/>
      <c r="F43" s="12"/>
      <c r="G43" s="13"/>
      <c r="H43" s="12"/>
      <c r="J43" s="4" t="str">
        <f t="shared" ref="J43:J47" si="12">J42</f>
        <v>坐垫翻折连接钣金左冲压模具</v>
      </c>
      <c r="K43" s="4" t="s">
        <v>27</v>
      </c>
      <c r="L43" s="5">
        <v>16200</v>
      </c>
      <c r="M43" s="5">
        <f t="shared" si="5"/>
        <v>14580</v>
      </c>
      <c r="N43" s="4" t="str">
        <f t="shared" si="11"/>
        <v>坐垫翻折连接钣金左冲压模具-成型</v>
      </c>
      <c r="O43" s="4" t="s">
        <v>95</v>
      </c>
      <c r="P43" s="21"/>
      <c r="Q43" s="21"/>
      <c r="R43" s="22" t="s">
        <v>35</v>
      </c>
      <c r="S43" s="23" t="s">
        <v>41</v>
      </c>
    </row>
    <row r="44" s="1" customFormat="1" spans="1:19">
      <c r="A44" s="9"/>
      <c r="B44" s="9"/>
      <c r="C44" s="11"/>
      <c r="D44" s="12"/>
      <c r="E44" s="12"/>
      <c r="F44" s="12"/>
      <c r="G44" s="13"/>
      <c r="H44" s="12"/>
      <c r="J44" s="4" t="str">
        <f t="shared" si="12"/>
        <v>坐垫翻折连接钣金左冲压模具</v>
      </c>
      <c r="K44" s="4" t="s">
        <v>29</v>
      </c>
      <c r="L44" s="5">
        <v>15100</v>
      </c>
      <c r="M44" s="5">
        <f t="shared" si="5"/>
        <v>13590</v>
      </c>
      <c r="N44" s="4" t="str">
        <f t="shared" si="11"/>
        <v>坐垫翻折连接钣金左冲压模具-冲孔</v>
      </c>
      <c r="O44" s="4" t="s">
        <v>96</v>
      </c>
      <c r="P44" s="21"/>
      <c r="Q44" s="21"/>
      <c r="R44" s="22" t="s">
        <v>35</v>
      </c>
      <c r="S44" s="23" t="s">
        <v>41</v>
      </c>
    </row>
    <row r="45" s="1" customFormat="1" spans="1:19">
      <c r="A45" s="9" t="s">
        <v>97</v>
      </c>
      <c r="B45" s="10" t="s">
        <v>98</v>
      </c>
      <c r="C45" s="11" t="s">
        <v>23</v>
      </c>
      <c r="D45" s="12">
        <v>0.9</v>
      </c>
      <c r="E45" s="12">
        <v>58600</v>
      </c>
      <c r="F45" s="12">
        <v>52740</v>
      </c>
      <c r="G45" s="13">
        <v>0.13</v>
      </c>
      <c r="H45" s="12">
        <v>6856.2</v>
      </c>
      <c r="I45" s="1">
        <v>1132</v>
      </c>
      <c r="J45" s="4" t="str">
        <f>MID(A45,5,100)</f>
        <v>坐垫翻折连接钣金右冲压模具</v>
      </c>
      <c r="K45" s="4" t="s">
        <v>24</v>
      </c>
      <c r="L45" s="5">
        <v>22400</v>
      </c>
      <c r="M45" s="5">
        <f t="shared" si="5"/>
        <v>20160</v>
      </c>
      <c r="N45" s="4" t="str">
        <f t="shared" si="11"/>
        <v>坐垫翻折连接钣金右冲压模具-落料</v>
      </c>
      <c r="O45" s="4" t="s">
        <v>99</v>
      </c>
      <c r="P45" s="21"/>
      <c r="Q45" s="21"/>
      <c r="R45" s="22" t="s">
        <v>35</v>
      </c>
      <c r="S45" s="23" t="s">
        <v>41</v>
      </c>
    </row>
    <row r="46" s="1" customFormat="1" spans="1:19">
      <c r="A46" s="9"/>
      <c r="B46" s="9"/>
      <c r="C46" s="11"/>
      <c r="D46" s="12"/>
      <c r="E46" s="12"/>
      <c r="F46" s="12"/>
      <c r="G46" s="13"/>
      <c r="H46" s="12"/>
      <c r="J46" s="4" t="str">
        <f t="shared" si="12"/>
        <v>坐垫翻折连接钣金右冲压模具</v>
      </c>
      <c r="K46" s="4" t="s">
        <v>27</v>
      </c>
      <c r="L46" s="5">
        <v>18900</v>
      </c>
      <c r="M46" s="5">
        <f t="shared" si="5"/>
        <v>17010</v>
      </c>
      <c r="N46" s="4" t="str">
        <f t="shared" si="11"/>
        <v>坐垫翻折连接钣金右冲压模具-成型</v>
      </c>
      <c r="O46" s="4" t="s">
        <v>100</v>
      </c>
      <c r="P46" s="21"/>
      <c r="Q46" s="21"/>
      <c r="R46" s="22" t="s">
        <v>35</v>
      </c>
      <c r="S46" s="23" t="s">
        <v>41</v>
      </c>
    </row>
    <row r="47" s="1" customFormat="1" ht="19" customHeight="1" spans="1:19">
      <c r="A47" s="9"/>
      <c r="B47" s="9"/>
      <c r="C47" s="11"/>
      <c r="D47" s="12"/>
      <c r="E47" s="12"/>
      <c r="F47" s="12"/>
      <c r="G47" s="13"/>
      <c r="H47" s="12"/>
      <c r="J47" s="4" t="str">
        <f t="shared" si="12"/>
        <v>坐垫翻折连接钣金右冲压模具</v>
      </c>
      <c r="K47" s="4" t="s">
        <v>29</v>
      </c>
      <c r="L47" s="5">
        <v>17300</v>
      </c>
      <c r="M47" s="5">
        <f t="shared" si="5"/>
        <v>15570</v>
      </c>
      <c r="N47" s="4" t="str">
        <f t="shared" si="11"/>
        <v>坐垫翻折连接钣金右冲压模具-冲孔</v>
      </c>
      <c r="O47" s="4" t="s">
        <v>101</v>
      </c>
      <c r="P47" s="21"/>
      <c r="Q47" s="21"/>
      <c r="R47" s="22" t="s">
        <v>35</v>
      </c>
      <c r="S47" s="23" t="s">
        <v>41</v>
      </c>
    </row>
    <row r="48" s="1" customFormat="1" spans="1:19">
      <c r="A48" s="9" t="s">
        <v>102</v>
      </c>
      <c r="B48" s="10" t="s">
        <v>103</v>
      </c>
      <c r="C48" s="11" t="s">
        <v>23</v>
      </c>
      <c r="D48" s="12">
        <v>0.9</v>
      </c>
      <c r="E48" s="12">
        <v>129200</v>
      </c>
      <c r="F48" s="12">
        <v>116280</v>
      </c>
      <c r="G48" s="13">
        <v>0.13</v>
      </c>
      <c r="H48" s="12">
        <v>15116.4</v>
      </c>
      <c r="I48" s="1">
        <v>1132</v>
      </c>
      <c r="J48" s="4" t="str">
        <f>MID(A48,5,100)</f>
        <v>座框前连接板冲压模具</v>
      </c>
      <c r="K48" s="4" t="s">
        <v>27</v>
      </c>
      <c r="L48" s="5">
        <v>31200</v>
      </c>
      <c r="M48" s="5">
        <f t="shared" si="5"/>
        <v>28080</v>
      </c>
      <c r="N48" s="4" t="str">
        <f t="shared" si="11"/>
        <v>座框前连接板冲压模具-成型</v>
      </c>
      <c r="O48" s="4" t="s">
        <v>104</v>
      </c>
      <c r="P48" s="21"/>
      <c r="Q48" s="21"/>
      <c r="R48" s="22" t="s">
        <v>35</v>
      </c>
      <c r="S48" s="30" t="s">
        <v>41</v>
      </c>
    </row>
    <row r="49" s="1" customFormat="1" spans="1:19">
      <c r="A49" s="9"/>
      <c r="B49" s="9"/>
      <c r="C49" s="11"/>
      <c r="D49" s="12"/>
      <c r="E49" s="12"/>
      <c r="F49" s="12"/>
      <c r="G49" s="13"/>
      <c r="H49" s="12"/>
      <c r="J49" s="4" t="str">
        <f t="shared" ref="J49:J51" si="13">J48</f>
        <v>座框前连接板冲压模具</v>
      </c>
      <c r="K49" s="4" t="s">
        <v>45</v>
      </c>
      <c r="L49" s="5">
        <v>31200</v>
      </c>
      <c r="M49" s="5">
        <f t="shared" si="5"/>
        <v>28080</v>
      </c>
      <c r="N49" s="4" t="str">
        <f t="shared" si="11"/>
        <v>座框前连接板冲压模具-修边冲孔</v>
      </c>
      <c r="O49" s="4" t="s">
        <v>105</v>
      </c>
      <c r="P49" s="21"/>
      <c r="Q49" s="21"/>
      <c r="R49" s="22" t="s">
        <v>35</v>
      </c>
      <c r="S49" s="30" t="s">
        <v>41</v>
      </c>
    </row>
    <row r="50" s="1" customFormat="1" spans="1:19">
      <c r="A50" s="9"/>
      <c r="B50" s="9"/>
      <c r="C50" s="11"/>
      <c r="D50" s="12"/>
      <c r="E50" s="12"/>
      <c r="F50" s="12"/>
      <c r="G50" s="13"/>
      <c r="H50" s="12"/>
      <c r="J50" s="4" t="str">
        <f t="shared" si="13"/>
        <v>座框前连接板冲压模具</v>
      </c>
      <c r="K50" s="4" t="s">
        <v>58</v>
      </c>
      <c r="L50" s="5">
        <v>30100</v>
      </c>
      <c r="M50" s="5">
        <f t="shared" si="5"/>
        <v>27090</v>
      </c>
      <c r="N50" s="4" t="str">
        <f t="shared" si="11"/>
        <v>座框前连接板冲压模具-翻边成型</v>
      </c>
      <c r="O50" s="4" t="s">
        <v>106</v>
      </c>
      <c r="P50" s="21"/>
      <c r="Q50" s="21"/>
      <c r="R50" s="22" t="s">
        <v>35</v>
      </c>
      <c r="S50" s="30" t="s">
        <v>41</v>
      </c>
    </row>
    <row r="51" s="1" customFormat="1" spans="1:19">
      <c r="A51" s="9"/>
      <c r="B51" s="9"/>
      <c r="C51" s="11"/>
      <c r="D51" s="12"/>
      <c r="E51" s="12"/>
      <c r="F51" s="12"/>
      <c r="G51" s="13"/>
      <c r="H51" s="12"/>
      <c r="J51" s="4" t="str">
        <f t="shared" si="13"/>
        <v>座框前连接板冲压模具</v>
      </c>
      <c r="K51" s="4" t="s">
        <v>50</v>
      </c>
      <c r="L51" s="5">
        <v>36700</v>
      </c>
      <c r="M51" s="5">
        <f t="shared" si="5"/>
        <v>33030</v>
      </c>
      <c r="N51" s="4" t="str">
        <f t="shared" si="11"/>
        <v>座框前连接板冲压模具-冲孔侧冲孔</v>
      </c>
      <c r="O51" s="4" t="s">
        <v>107</v>
      </c>
      <c r="P51" s="21"/>
      <c r="Q51" s="21"/>
      <c r="R51" s="22" t="s">
        <v>35</v>
      </c>
      <c r="S51" s="30" t="s">
        <v>41</v>
      </c>
    </row>
    <row r="52" s="1" customFormat="1" spans="1:19">
      <c r="A52" s="9" t="s">
        <v>108</v>
      </c>
      <c r="B52" s="10" t="s">
        <v>109</v>
      </c>
      <c r="C52" s="11" t="s">
        <v>23</v>
      </c>
      <c r="D52" s="12">
        <v>0.9</v>
      </c>
      <c r="E52" s="12">
        <v>36900</v>
      </c>
      <c r="F52" s="12">
        <v>33210</v>
      </c>
      <c r="G52" s="13">
        <v>0.13</v>
      </c>
      <c r="H52" s="12">
        <v>4317.3</v>
      </c>
      <c r="I52" s="1">
        <v>1133</v>
      </c>
      <c r="J52" s="4" t="str">
        <f>MID(A52,5,100)</f>
        <v>坐垫翻折支撑钣金左冲压模具</v>
      </c>
      <c r="K52" s="25" t="s">
        <v>24</v>
      </c>
      <c r="L52" s="26">
        <v>0</v>
      </c>
      <c r="M52" s="26">
        <f t="shared" si="5"/>
        <v>0</v>
      </c>
      <c r="N52" s="4"/>
      <c r="O52" s="4"/>
      <c r="P52" s="21"/>
      <c r="Q52" s="21"/>
      <c r="R52" s="22"/>
      <c r="S52" s="28"/>
    </row>
    <row r="53" s="1" customFormat="1" spans="1:19">
      <c r="A53" s="9"/>
      <c r="B53" s="9"/>
      <c r="C53" s="11"/>
      <c r="D53" s="12"/>
      <c r="E53" s="12"/>
      <c r="F53" s="12"/>
      <c r="G53" s="13"/>
      <c r="H53" s="12"/>
      <c r="J53" s="4" t="str">
        <f t="shared" ref="J53:J55" si="14">J52</f>
        <v>坐垫翻折支撑钣金左冲压模具</v>
      </c>
      <c r="K53" s="4" t="s">
        <v>27</v>
      </c>
      <c r="L53" s="5">
        <v>13200</v>
      </c>
      <c r="M53" s="5">
        <f t="shared" si="5"/>
        <v>11880</v>
      </c>
      <c r="N53" s="4" t="str">
        <f t="shared" ref="N53:N59" si="15">J53&amp;"-"&amp;K53</f>
        <v>坐垫翻折支撑钣金左冲压模具-成型</v>
      </c>
      <c r="O53" s="4" t="s">
        <v>110</v>
      </c>
      <c r="P53" s="22" t="s">
        <v>35</v>
      </c>
      <c r="Q53" s="21"/>
      <c r="R53" s="28"/>
      <c r="S53" s="23" t="s">
        <v>41</v>
      </c>
    </row>
    <row r="54" s="1" customFormat="1" spans="1:19">
      <c r="A54" s="9"/>
      <c r="B54" s="9"/>
      <c r="C54" s="11"/>
      <c r="D54" s="12"/>
      <c r="E54" s="12"/>
      <c r="F54" s="12"/>
      <c r="G54" s="13"/>
      <c r="H54" s="12"/>
      <c r="J54" s="4" t="str">
        <f t="shared" si="14"/>
        <v>坐垫翻折支撑钣金左冲压模具</v>
      </c>
      <c r="K54" s="4" t="s">
        <v>45</v>
      </c>
      <c r="L54" s="5">
        <v>12500</v>
      </c>
      <c r="M54" s="5">
        <f t="shared" si="5"/>
        <v>11250</v>
      </c>
      <c r="N54" s="4" t="str">
        <f t="shared" si="15"/>
        <v>坐垫翻折支撑钣金左冲压模具-修边冲孔</v>
      </c>
      <c r="O54" s="4" t="s">
        <v>111</v>
      </c>
      <c r="P54" s="22" t="s">
        <v>35</v>
      </c>
      <c r="Q54" s="21"/>
      <c r="R54" s="28"/>
      <c r="S54" s="23" t="s">
        <v>41</v>
      </c>
    </row>
    <row r="55" s="1" customFormat="1" spans="1:19">
      <c r="A55" s="9"/>
      <c r="B55" s="9"/>
      <c r="C55" s="11"/>
      <c r="D55" s="12"/>
      <c r="E55" s="12"/>
      <c r="F55" s="12"/>
      <c r="G55" s="13"/>
      <c r="H55" s="12"/>
      <c r="J55" s="4" t="str">
        <f t="shared" si="14"/>
        <v>坐垫翻折支撑钣金左冲压模具</v>
      </c>
      <c r="K55" s="4" t="s">
        <v>38</v>
      </c>
      <c r="L55" s="5">
        <v>11200</v>
      </c>
      <c r="M55" s="5">
        <f t="shared" si="5"/>
        <v>10080</v>
      </c>
      <c r="N55" s="4" t="str">
        <f t="shared" si="15"/>
        <v>坐垫翻折支撑钣金左冲压模具-翻边</v>
      </c>
      <c r="O55" s="4" t="s">
        <v>112</v>
      </c>
      <c r="P55" s="22" t="s">
        <v>35</v>
      </c>
      <c r="Q55" s="21"/>
      <c r="R55" s="28"/>
      <c r="S55" s="23" t="s">
        <v>41</v>
      </c>
    </row>
    <row r="56" s="1" customFormat="1" spans="1:19">
      <c r="A56" s="9" t="s">
        <v>113</v>
      </c>
      <c r="B56" s="10" t="s">
        <v>114</v>
      </c>
      <c r="C56" s="11" t="s">
        <v>23</v>
      </c>
      <c r="D56" s="12">
        <v>0.9</v>
      </c>
      <c r="E56" s="12">
        <v>64700</v>
      </c>
      <c r="F56" s="12">
        <v>58230</v>
      </c>
      <c r="G56" s="13">
        <v>0.13</v>
      </c>
      <c r="H56" s="12">
        <v>7569.9</v>
      </c>
      <c r="I56" s="1">
        <v>1133</v>
      </c>
      <c r="J56" s="4" t="str">
        <f>MID(A56,5,100)</f>
        <v>副驾涡簧固定钣金片1冲压模具</v>
      </c>
      <c r="K56" s="4" t="s">
        <v>24</v>
      </c>
      <c r="L56" s="5">
        <v>17900</v>
      </c>
      <c r="M56" s="5">
        <f t="shared" si="5"/>
        <v>16110</v>
      </c>
      <c r="N56" s="4" t="str">
        <f t="shared" si="15"/>
        <v>副驾涡簧固定钣金片1冲压模具-落料</v>
      </c>
      <c r="O56" s="4" t="s">
        <v>115</v>
      </c>
      <c r="P56" s="21"/>
      <c r="Q56" s="21"/>
      <c r="R56" s="22" t="s">
        <v>35</v>
      </c>
      <c r="S56" s="23" t="s">
        <v>41</v>
      </c>
    </row>
    <row r="57" s="1" customFormat="1" spans="1:19">
      <c r="A57" s="9"/>
      <c r="B57" s="9"/>
      <c r="C57" s="11"/>
      <c r="D57" s="12"/>
      <c r="E57" s="12"/>
      <c r="F57" s="12"/>
      <c r="G57" s="13"/>
      <c r="H57" s="12"/>
      <c r="J57" s="4" t="str">
        <f t="shared" ref="J57:J59" si="16">J56</f>
        <v>副驾涡簧固定钣金片1冲压模具</v>
      </c>
      <c r="K57" s="4" t="s">
        <v>27</v>
      </c>
      <c r="L57" s="5">
        <v>17900</v>
      </c>
      <c r="M57" s="5">
        <f t="shared" si="5"/>
        <v>16110</v>
      </c>
      <c r="N57" s="4" t="str">
        <f t="shared" si="15"/>
        <v>副驾涡簧固定钣金片1冲压模具-成型</v>
      </c>
      <c r="O57" s="4" t="s">
        <v>116</v>
      </c>
      <c r="P57" s="22" t="s">
        <v>35</v>
      </c>
      <c r="Q57" s="21"/>
      <c r="R57" s="28"/>
      <c r="S57" s="23" t="s">
        <v>41</v>
      </c>
    </row>
    <row r="58" s="1" customFormat="1" spans="1:19">
      <c r="A58" s="9"/>
      <c r="B58" s="9"/>
      <c r="C58" s="11"/>
      <c r="D58" s="12"/>
      <c r="E58" s="12"/>
      <c r="F58" s="12"/>
      <c r="G58" s="13"/>
      <c r="H58" s="12"/>
      <c r="J58" s="4" t="str">
        <f t="shared" si="16"/>
        <v>副驾涡簧固定钣金片1冲压模具</v>
      </c>
      <c r="K58" s="4" t="s">
        <v>117</v>
      </c>
      <c r="L58" s="5">
        <v>15000</v>
      </c>
      <c r="M58" s="5">
        <f t="shared" si="5"/>
        <v>13500</v>
      </c>
      <c r="N58" s="4" t="str">
        <f t="shared" si="15"/>
        <v>副驾涡簧固定钣金片1冲压模具-翻边整形</v>
      </c>
      <c r="O58" s="4" t="s">
        <v>118</v>
      </c>
      <c r="P58" s="22" t="s">
        <v>35</v>
      </c>
      <c r="Q58" s="21"/>
      <c r="R58" s="28"/>
      <c r="S58" s="23" t="s">
        <v>41</v>
      </c>
    </row>
    <row r="59" s="1" customFormat="1" spans="1:19">
      <c r="A59" s="9"/>
      <c r="B59" s="9"/>
      <c r="C59" s="11"/>
      <c r="D59" s="12"/>
      <c r="E59" s="12"/>
      <c r="F59" s="12"/>
      <c r="G59" s="13"/>
      <c r="H59" s="12"/>
      <c r="J59" s="4" t="str">
        <f t="shared" si="16"/>
        <v>副驾涡簧固定钣金片1冲压模具</v>
      </c>
      <c r="K59" s="4" t="s">
        <v>29</v>
      </c>
      <c r="L59" s="5">
        <v>13900</v>
      </c>
      <c r="M59" s="5">
        <f t="shared" si="5"/>
        <v>12510</v>
      </c>
      <c r="N59" s="4" t="str">
        <f t="shared" si="15"/>
        <v>副驾涡簧固定钣金片1冲压模具-冲孔</v>
      </c>
      <c r="O59" s="4" t="s">
        <v>119</v>
      </c>
      <c r="P59" s="21"/>
      <c r="Q59" s="21"/>
      <c r="R59" s="22" t="s">
        <v>35</v>
      </c>
      <c r="S59" s="23" t="s">
        <v>41</v>
      </c>
    </row>
    <row r="60" s="1" customFormat="1" spans="1:19">
      <c r="A60" s="9" t="s">
        <v>120</v>
      </c>
      <c r="B60" s="10" t="s">
        <v>121</v>
      </c>
      <c r="C60" s="11" t="s">
        <v>23</v>
      </c>
      <c r="D60" s="12">
        <v>0.9</v>
      </c>
      <c r="E60" s="12">
        <v>46800</v>
      </c>
      <c r="F60" s="12">
        <v>42120</v>
      </c>
      <c r="G60" s="13">
        <v>0.13</v>
      </c>
      <c r="H60" s="12">
        <v>5475.6</v>
      </c>
      <c r="I60" s="1">
        <v>1133</v>
      </c>
      <c r="J60" s="4" t="str">
        <f>MID(A60,5,100)</f>
        <v>涡簧固定钣金片1冲压模具</v>
      </c>
      <c r="K60" s="25" t="s">
        <v>24</v>
      </c>
      <c r="L60" s="26">
        <v>0</v>
      </c>
      <c r="M60" s="26">
        <f t="shared" si="5"/>
        <v>0</v>
      </c>
      <c r="N60" s="4"/>
      <c r="O60" s="4"/>
      <c r="P60" s="21"/>
      <c r="Q60" s="21"/>
      <c r="R60" s="22"/>
      <c r="S60" s="28"/>
    </row>
    <row r="61" s="1" customFormat="1" spans="1:19">
      <c r="A61" s="9"/>
      <c r="B61" s="9"/>
      <c r="C61" s="11"/>
      <c r="D61" s="12"/>
      <c r="E61" s="12"/>
      <c r="F61" s="12"/>
      <c r="G61" s="13"/>
      <c r="H61" s="12"/>
      <c r="J61" s="4" t="str">
        <f t="shared" ref="J61:J63" si="17">J60</f>
        <v>涡簧固定钣金片1冲压模具</v>
      </c>
      <c r="K61" s="4" t="s">
        <v>27</v>
      </c>
      <c r="L61" s="5">
        <v>17900</v>
      </c>
      <c r="M61" s="5">
        <f t="shared" si="5"/>
        <v>16110</v>
      </c>
      <c r="N61" s="4" t="str">
        <f t="shared" ref="N61:N94" si="18">J61&amp;"-"&amp;K61</f>
        <v>涡簧固定钣金片1冲压模具-成型</v>
      </c>
      <c r="O61" s="4" t="s">
        <v>122</v>
      </c>
      <c r="P61" s="22" t="s">
        <v>35</v>
      </c>
      <c r="Q61" s="21"/>
      <c r="R61" s="22"/>
      <c r="S61" s="23" t="s">
        <v>41</v>
      </c>
    </row>
    <row r="62" s="1" customFormat="1" spans="1:19">
      <c r="A62" s="9"/>
      <c r="B62" s="9"/>
      <c r="C62" s="11"/>
      <c r="D62" s="12"/>
      <c r="E62" s="12"/>
      <c r="F62" s="12"/>
      <c r="G62" s="13"/>
      <c r="H62" s="12"/>
      <c r="J62" s="4" t="str">
        <f t="shared" si="17"/>
        <v>涡簧固定钣金片1冲压模具</v>
      </c>
      <c r="K62" s="4" t="s">
        <v>117</v>
      </c>
      <c r="L62" s="5">
        <v>15000</v>
      </c>
      <c r="M62" s="5">
        <f t="shared" si="5"/>
        <v>13500</v>
      </c>
      <c r="N62" s="4" t="str">
        <f t="shared" si="18"/>
        <v>涡簧固定钣金片1冲压模具-翻边整形</v>
      </c>
      <c r="O62" s="4" t="s">
        <v>123</v>
      </c>
      <c r="P62" s="22" t="s">
        <v>35</v>
      </c>
      <c r="Q62" s="21"/>
      <c r="R62" s="22"/>
      <c r="S62" s="23" t="s">
        <v>41</v>
      </c>
    </row>
    <row r="63" s="1" customFormat="1" spans="1:19">
      <c r="A63" s="9"/>
      <c r="B63" s="9"/>
      <c r="C63" s="11"/>
      <c r="D63" s="12"/>
      <c r="E63" s="12"/>
      <c r="F63" s="12"/>
      <c r="G63" s="13"/>
      <c r="H63" s="12"/>
      <c r="J63" s="4" t="str">
        <f t="shared" si="17"/>
        <v>涡簧固定钣金片1冲压模具</v>
      </c>
      <c r="K63" s="4" t="s">
        <v>29</v>
      </c>
      <c r="L63" s="5">
        <v>13900</v>
      </c>
      <c r="M63" s="5">
        <f t="shared" si="5"/>
        <v>12510</v>
      </c>
      <c r="N63" s="4" t="str">
        <f t="shared" si="18"/>
        <v>涡簧固定钣金片1冲压模具-冲孔</v>
      </c>
      <c r="O63" s="4" t="s">
        <v>124</v>
      </c>
      <c r="P63" s="21"/>
      <c r="Q63" s="21"/>
      <c r="R63" s="22" t="s">
        <v>35</v>
      </c>
      <c r="S63" s="23" t="s">
        <v>41</v>
      </c>
    </row>
    <row r="64" s="2" customFormat="1" ht="19" customHeight="1" spans="1:23">
      <c r="A64" s="15" t="s">
        <v>125</v>
      </c>
      <c r="B64" s="15" t="s">
        <v>126</v>
      </c>
      <c r="C64" s="16" t="s">
        <v>23</v>
      </c>
      <c r="D64" s="17">
        <v>0.9</v>
      </c>
      <c r="E64" s="17">
        <v>109400</v>
      </c>
      <c r="F64" s="17">
        <v>98460</v>
      </c>
      <c r="G64" s="18">
        <v>0.13</v>
      </c>
      <c r="H64" s="17">
        <v>12799.8</v>
      </c>
      <c r="I64" s="2">
        <v>1133</v>
      </c>
      <c r="J64" s="25" t="str">
        <f>MID(A64,5,100)</f>
        <v>安全带上固定钣金冲压模具</v>
      </c>
      <c r="K64" s="25" t="s">
        <v>27</v>
      </c>
      <c r="L64" s="26">
        <v>28300</v>
      </c>
      <c r="M64" s="26">
        <f t="shared" si="5"/>
        <v>25470</v>
      </c>
      <c r="N64" s="25" t="str">
        <f t="shared" si="18"/>
        <v>安全带上固定钣金冲压模具-成型</v>
      </c>
      <c r="O64" s="25" t="s">
        <v>127</v>
      </c>
      <c r="P64" s="27"/>
      <c r="Q64" s="27"/>
      <c r="R64" s="22" t="s">
        <v>35</v>
      </c>
      <c r="S64" s="23"/>
      <c r="W64" s="31" t="s">
        <v>128</v>
      </c>
    </row>
    <row r="65" s="2" customFormat="1" spans="1:23">
      <c r="A65" s="15"/>
      <c r="B65" s="15"/>
      <c r="C65" s="16"/>
      <c r="D65" s="17"/>
      <c r="E65" s="17"/>
      <c r="F65" s="17"/>
      <c r="G65" s="18"/>
      <c r="H65" s="17"/>
      <c r="J65" s="25" t="str">
        <f t="shared" ref="J65:J67" si="19">J64</f>
        <v>安全带上固定钣金冲压模具</v>
      </c>
      <c r="K65" s="25" t="s">
        <v>45</v>
      </c>
      <c r="L65" s="26">
        <v>26600</v>
      </c>
      <c r="M65" s="26">
        <f t="shared" si="5"/>
        <v>23940</v>
      </c>
      <c r="N65" s="25" t="str">
        <f t="shared" si="18"/>
        <v>安全带上固定钣金冲压模具-修边冲孔</v>
      </c>
      <c r="O65" s="25" t="s">
        <v>129</v>
      </c>
      <c r="P65" s="27"/>
      <c r="Q65" s="27"/>
      <c r="R65" s="22" t="s">
        <v>35</v>
      </c>
      <c r="S65" s="23" t="s">
        <v>41</v>
      </c>
      <c r="W65" s="31"/>
    </row>
    <row r="66" s="2" customFormat="1" spans="1:23">
      <c r="A66" s="15"/>
      <c r="B66" s="15"/>
      <c r="C66" s="16"/>
      <c r="D66" s="17"/>
      <c r="E66" s="17"/>
      <c r="F66" s="17"/>
      <c r="G66" s="18"/>
      <c r="H66" s="17"/>
      <c r="J66" s="25" t="str">
        <f t="shared" si="19"/>
        <v>安全带上固定钣金冲压模具</v>
      </c>
      <c r="K66" s="25" t="s">
        <v>58</v>
      </c>
      <c r="L66" s="26">
        <v>26600</v>
      </c>
      <c r="M66" s="26">
        <f t="shared" si="5"/>
        <v>23940</v>
      </c>
      <c r="N66" s="25" t="str">
        <f t="shared" si="18"/>
        <v>安全带上固定钣金冲压模具-翻边成型</v>
      </c>
      <c r="O66" s="25" t="s">
        <v>130</v>
      </c>
      <c r="P66" s="27"/>
      <c r="Q66" s="27"/>
      <c r="R66" s="22" t="s">
        <v>35</v>
      </c>
      <c r="S66" s="23" t="s">
        <v>41</v>
      </c>
      <c r="W66" s="31"/>
    </row>
    <row r="67" s="2" customFormat="1" spans="1:23">
      <c r="A67" s="15"/>
      <c r="B67" s="15"/>
      <c r="C67" s="16"/>
      <c r="D67" s="17"/>
      <c r="E67" s="17"/>
      <c r="F67" s="17"/>
      <c r="G67" s="18"/>
      <c r="H67" s="17"/>
      <c r="J67" s="25" t="str">
        <f t="shared" si="19"/>
        <v>安全带上固定钣金冲压模具</v>
      </c>
      <c r="K67" s="25" t="s">
        <v>131</v>
      </c>
      <c r="L67" s="26">
        <v>27900</v>
      </c>
      <c r="M67" s="26">
        <f t="shared" si="5"/>
        <v>25110</v>
      </c>
      <c r="N67" s="25" t="str">
        <f t="shared" si="18"/>
        <v>安全带上固定钣金冲压模具-侧修边冲孔</v>
      </c>
      <c r="O67" s="25" t="s">
        <v>132</v>
      </c>
      <c r="P67" s="27"/>
      <c r="Q67" s="27"/>
      <c r="R67" s="22" t="s">
        <v>35</v>
      </c>
      <c r="S67" s="23" t="s">
        <v>41</v>
      </c>
      <c r="W67" s="31"/>
    </row>
    <row r="68" s="2" customFormat="1" spans="1:23">
      <c r="A68" s="15" t="s">
        <v>133</v>
      </c>
      <c r="B68" s="15" t="s">
        <v>134</v>
      </c>
      <c r="C68" s="16" t="s">
        <v>23</v>
      </c>
      <c r="D68" s="17">
        <v>0.9</v>
      </c>
      <c r="E68" s="17">
        <v>109400</v>
      </c>
      <c r="F68" s="17">
        <v>98460</v>
      </c>
      <c r="G68" s="18">
        <v>0.13</v>
      </c>
      <c r="H68" s="17">
        <v>12799.8</v>
      </c>
      <c r="I68" s="2">
        <v>1133</v>
      </c>
      <c r="J68" s="25" t="str">
        <f>MID(A68,5,100)</f>
        <v>副司机安全带上固定钣金（H6）冲压模具</v>
      </c>
      <c r="K68" s="25" t="s">
        <v>27</v>
      </c>
      <c r="L68" s="26">
        <v>28300</v>
      </c>
      <c r="M68" s="26">
        <f t="shared" si="5"/>
        <v>25470</v>
      </c>
      <c r="N68" s="25" t="str">
        <f t="shared" si="18"/>
        <v>副司机安全带上固定钣金（H6）冲压模具-成型</v>
      </c>
      <c r="O68" s="25" t="s">
        <v>135</v>
      </c>
      <c r="P68" s="27"/>
      <c r="Q68" s="27"/>
      <c r="R68" s="22" t="s">
        <v>35</v>
      </c>
      <c r="S68" s="37"/>
      <c r="W68" s="31"/>
    </row>
    <row r="69" s="2" customFormat="1" spans="1:23">
      <c r="A69" s="15"/>
      <c r="B69" s="15"/>
      <c r="C69" s="16"/>
      <c r="D69" s="17"/>
      <c r="E69" s="17"/>
      <c r="F69" s="17"/>
      <c r="G69" s="18"/>
      <c r="H69" s="17"/>
      <c r="J69" s="25" t="str">
        <f t="shared" ref="J69:J71" si="20">J68</f>
        <v>副司机安全带上固定钣金（H6）冲压模具</v>
      </c>
      <c r="K69" s="25" t="s">
        <v>45</v>
      </c>
      <c r="L69" s="26">
        <v>26600</v>
      </c>
      <c r="M69" s="26">
        <f t="shared" si="5"/>
        <v>23940</v>
      </c>
      <c r="N69" s="25" t="str">
        <f t="shared" si="18"/>
        <v>副司机安全带上固定钣金（H6）冲压模具-修边冲孔</v>
      </c>
      <c r="O69" s="25" t="s">
        <v>136</v>
      </c>
      <c r="P69" s="27"/>
      <c r="Q69" s="27"/>
      <c r="R69" s="22" t="s">
        <v>35</v>
      </c>
      <c r="S69" s="23" t="s">
        <v>41</v>
      </c>
      <c r="W69" s="31"/>
    </row>
    <row r="70" s="2" customFormat="1" spans="1:23">
      <c r="A70" s="15"/>
      <c r="B70" s="15"/>
      <c r="C70" s="16"/>
      <c r="D70" s="17"/>
      <c r="E70" s="17"/>
      <c r="F70" s="17"/>
      <c r="G70" s="18"/>
      <c r="H70" s="17"/>
      <c r="J70" s="25" t="str">
        <f t="shared" si="20"/>
        <v>副司机安全带上固定钣金（H6）冲压模具</v>
      </c>
      <c r="K70" s="25" t="s">
        <v>58</v>
      </c>
      <c r="L70" s="26">
        <v>26600</v>
      </c>
      <c r="M70" s="26">
        <f t="shared" si="5"/>
        <v>23940</v>
      </c>
      <c r="N70" s="25" t="str">
        <f t="shared" si="18"/>
        <v>副司机安全带上固定钣金（H6）冲压模具-翻边成型</v>
      </c>
      <c r="O70" s="25" t="s">
        <v>137</v>
      </c>
      <c r="P70" s="27"/>
      <c r="Q70" s="27"/>
      <c r="R70" s="22" t="s">
        <v>35</v>
      </c>
      <c r="S70" s="23" t="s">
        <v>41</v>
      </c>
      <c r="W70" s="31"/>
    </row>
    <row r="71" s="2" customFormat="1" spans="1:23">
      <c r="A71" s="15"/>
      <c r="B71" s="15"/>
      <c r="C71" s="16"/>
      <c r="D71" s="17"/>
      <c r="E71" s="17"/>
      <c r="F71" s="17"/>
      <c r="G71" s="18"/>
      <c r="H71" s="17"/>
      <c r="J71" s="25" t="str">
        <f t="shared" si="20"/>
        <v>副司机安全带上固定钣金（H6）冲压模具</v>
      </c>
      <c r="K71" s="25" t="s">
        <v>131</v>
      </c>
      <c r="L71" s="26">
        <v>27900</v>
      </c>
      <c r="M71" s="26">
        <f t="shared" si="5"/>
        <v>25110</v>
      </c>
      <c r="N71" s="25" t="str">
        <f t="shared" si="18"/>
        <v>副司机安全带上固定钣金（H6）冲压模具-侧修边冲孔</v>
      </c>
      <c r="O71" s="25" t="s">
        <v>138</v>
      </c>
      <c r="P71" s="27"/>
      <c r="Q71" s="27"/>
      <c r="R71" s="22" t="s">
        <v>35</v>
      </c>
      <c r="S71" s="23" t="s">
        <v>41</v>
      </c>
      <c r="W71" s="31"/>
    </row>
    <row r="72" s="1" customFormat="1" spans="1:19">
      <c r="A72" s="32" t="s">
        <v>139</v>
      </c>
      <c r="B72" s="32" t="s">
        <v>140</v>
      </c>
      <c r="C72" s="33" t="s">
        <v>23</v>
      </c>
      <c r="D72" s="34">
        <v>0.9</v>
      </c>
      <c r="E72" s="34">
        <v>72100</v>
      </c>
      <c r="F72" s="34">
        <v>64890</v>
      </c>
      <c r="G72" s="35">
        <v>0.13</v>
      </c>
      <c r="H72" s="34">
        <v>8435.7</v>
      </c>
      <c r="I72" s="1">
        <v>1133</v>
      </c>
      <c r="J72" s="4" t="str">
        <f>MID(A72,5,100)</f>
        <v>安全带上固定加强钣金冲压模具</v>
      </c>
      <c r="K72" s="4" t="s">
        <v>24</v>
      </c>
      <c r="L72" s="5">
        <v>19300</v>
      </c>
      <c r="M72" s="5">
        <f t="shared" si="5"/>
        <v>17370</v>
      </c>
      <c r="N72" s="4" t="str">
        <f t="shared" si="18"/>
        <v>安全带上固定加强钣金冲压模具-落料</v>
      </c>
      <c r="O72" s="4" t="s">
        <v>141</v>
      </c>
      <c r="P72" s="28"/>
      <c r="Q72" s="21"/>
      <c r="R72" s="22" t="s">
        <v>35</v>
      </c>
      <c r="S72" s="28"/>
    </row>
    <row r="73" s="1" customFormat="1" spans="1:19">
      <c r="A73" s="32"/>
      <c r="B73" s="32"/>
      <c r="C73" s="33"/>
      <c r="D73" s="34"/>
      <c r="E73" s="34"/>
      <c r="F73" s="34"/>
      <c r="G73" s="35"/>
      <c r="H73" s="34"/>
      <c r="J73" s="4" t="str">
        <f t="shared" ref="J73:J75" si="21">J72</f>
        <v>安全带上固定加强钣金冲压模具</v>
      </c>
      <c r="K73" s="4" t="s">
        <v>27</v>
      </c>
      <c r="L73" s="5">
        <v>19800</v>
      </c>
      <c r="M73" s="5">
        <f t="shared" si="5"/>
        <v>17820</v>
      </c>
      <c r="N73" s="4" t="str">
        <f t="shared" si="18"/>
        <v>安全带上固定加强钣金冲压模具-成型</v>
      </c>
      <c r="O73" s="4" t="s">
        <v>142</v>
      </c>
      <c r="P73" s="22" t="s">
        <v>35</v>
      </c>
      <c r="Q73" s="21"/>
      <c r="R73" s="28"/>
      <c r="S73" s="28"/>
    </row>
    <row r="74" s="1" customFormat="1" spans="1:19">
      <c r="A74" s="32"/>
      <c r="B74" s="32"/>
      <c r="C74" s="33"/>
      <c r="D74" s="34"/>
      <c r="E74" s="34"/>
      <c r="F74" s="34"/>
      <c r="G74" s="35"/>
      <c r="H74" s="34"/>
      <c r="J74" s="36" t="str">
        <f t="shared" si="21"/>
        <v>安全带上固定加强钣金冲压模具</v>
      </c>
      <c r="K74" s="4" t="s">
        <v>27</v>
      </c>
      <c r="L74" s="5">
        <v>18500</v>
      </c>
      <c r="M74" s="5">
        <f t="shared" si="5"/>
        <v>16650</v>
      </c>
      <c r="N74" s="4" t="str">
        <f t="shared" si="18"/>
        <v>安全带上固定加强钣金冲压模具-成型</v>
      </c>
      <c r="O74" s="4" t="s">
        <v>143</v>
      </c>
      <c r="P74" s="21"/>
      <c r="Q74" s="21"/>
      <c r="R74" s="22"/>
      <c r="S74" s="28" t="s">
        <v>144</v>
      </c>
    </row>
    <row r="75" s="1" customFormat="1" spans="1:19">
      <c r="A75" s="32"/>
      <c r="B75" s="32"/>
      <c r="C75" s="33"/>
      <c r="D75" s="34"/>
      <c r="E75" s="34"/>
      <c r="F75" s="34"/>
      <c r="G75" s="35"/>
      <c r="H75" s="34"/>
      <c r="J75" s="4" t="str">
        <f t="shared" si="21"/>
        <v>安全带上固定加强钣金冲压模具</v>
      </c>
      <c r="K75" s="4" t="s">
        <v>145</v>
      </c>
      <c r="L75" s="5">
        <v>14500</v>
      </c>
      <c r="M75" s="5">
        <f t="shared" si="5"/>
        <v>13050</v>
      </c>
      <c r="N75" s="4" t="str">
        <f t="shared" si="18"/>
        <v>安全带上固定加强钣金冲压模具-分切冲孔</v>
      </c>
      <c r="O75" s="4" t="s">
        <v>146</v>
      </c>
      <c r="P75" s="22" t="s">
        <v>35</v>
      </c>
      <c r="Q75" s="21"/>
      <c r="R75" s="28"/>
      <c r="S75" s="28"/>
    </row>
    <row r="76" s="1" customFormat="1" spans="1:19">
      <c r="A76" s="9" t="s">
        <v>147</v>
      </c>
      <c r="B76" s="10" t="s">
        <v>148</v>
      </c>
      <c r="C76" s="11" t="s">
        <v>23</v>
      </c>
      <c r="D76" s="12">
        <v>0.9</v>
      </c>
      <c r="E76" s="12">
        <v>123700</v>
      </c>
      <c r="F76" s="12">
        <v>111330</v>
      </c>
      <c r="G76" s="13">
        <v>0.13</v>
      </c>
      <c r="H76" s="12">
        <v>14472.9</v>
      </c>
      <c r="I76" s="1">
        <v>1133</v>
      </c>
      <c r="J76" s="4" t="str">
        <f>MID(A76,5,100)</f>
        <v>安全带高调机构固定板1冲压模具</v>
      </c>
      <c r="K76" s="4" t="s">
        <v>27</v>
      </c>
      <c r="L76" s="5">
        <v>20400</v>
      </c>
      <c r="M76" s="5">
        <f t="shared" si="5"/>
        <v>18360</v>
      </c>
      <c r="N76" s="4" t="str">
        <f t="shared" si="18"/>
        <v>安全带高调机构固定板1冲压模具-成型</v>
      </c>
      <c r="O76" s="4" t="s">
        <v>149</v>
      </c>
      <c r="P76" s="21"/>
      <c r="Q76" s="21"/>
      <c r="R76" s="22" t="s">
        <v>35</v>
      </c>
      <c r="S76" s="28"/>
    </row>
    <row r="77" s="1" customFormat="1" spans="1:19">
      <c r="A77" s="9"/>
      <c r="B77" s="9"/>
      <c r="C77" s="11"/>
      <c r="D77" s="12"/>
      <c r="E77" s="12"/>
      <c r="F77" s="12"/>
      <c r="G77" s="13"/>
      <c r="H77" s="12"/>
      <c r="J77" s="4" t="str">
        <f t="shared" ref="J77:J81" si="22">J76</f>
        <v>安全带高调机构固定板1冲压模具</v>
      </c>
      <c r="K77" s="4" t="s">
        <v>150</v>
      </c>
      <c r="L77" s="5">
        <v>20400</v>
      </c>
      <c r="M77" s="5">
        <f t="shared" si="5"/>
        <v>18360</v>
      </c>
      <c r="N77" s="4" t="str">
        <f t="shared" si="18"/>
        <v>安全带高调机构固定板1冲压模具-修边</v>
      </c>
      <c r="O77" s="4" t="s">
        <v>151</v>
      </c>
      <c r="P77" s="21"/>
      <c r="Q77" s="21"/>
      <c r="R77" s="22" t="s">
        <v>35</v>
      </c>
      <c r="S77" s="28"/>
    </row>
    <row r="78" s="1" customFormat="1" spans="1:19">
      <c r="A78" s="9"/>
      <c r="B78" s="9"/>
      <c r="C78" s="11"/>
      <c r="D78" s="12"/>
      <c r="E78" s="12"/>
      <c r="F78" s="12"/>
      <c r="G78" s="13"/>
      <c r="H78" s="12"/>
      <c r="J78" s="4" t="str">
        <f t="shared" si="22"/>
        <v>安全带高调机构固定板1冲压模具</v>
      </c>
      <c r="K78" s="4" t="s">
        <v>38</v>
      </c>
      <c r="L78" s="5">
        <v>19300</v>
      </c>
      <c r="M78" s="5">
        <f t="shared" si="5"/>
        <v>17370</v>
      </c>
      <c r="N78" s="4" t="str">
        <f t="shared" si="18"/>
        <v>安全带高调机构固定板1冲压模具-翻边</v>
      </c>
      <c r="O78" s="4" t="s">
        <v>152</v>
      </c>
      <c r="P78" s="21"/>
      <c r="Q78" s="21"/>
      <c r="R78" s="22" t="s">
        <v>35</v>
      </c>
      <c r="S78" s="28"/>
    </row>
    <row r="79" s="1" customFormat="1" spans="1:19">
      <c r="A79" s="9"/>
      <c r="B79" s="9"/>
      <c r="C79" s="11"/>
      <c r="D79" s="12"/>
      <c r="E79" s="12"/>
      <c r="F79" s="12"/>
      <c r="G79" s="13"/>
      <c r="H79" s="12"/>
      <c r="J79" s="4" t="str">
        <f t="shared" si="22"/>
        <v>安全带高调机构固定板1冲压模具</v>
      </c>
      <c r="K79" s="4" t="s">
        <v>29</v>
      </c>
      <c r="L79" s="5">
        <v>19300</v>
      </c>
      <c r="M79" s="5">
        <f t="shared" si="5"/>
        <v>17370</v>
      </c>
      <c r="N79" s="4" t="str">
        <f t="shared" si="18"/>
        <v>安全带高调机构固定板1冲压模具-冲孔</v>
      </c>
      <c r="O79" s="4" t="s">
        <v>153</v>
      </c>
      <c r="P79" s="21"/>
      <c r="Q79" s="21"/>
      <c r="R79" s="22" t="s">
        <v>35</v>
      </c>
      <c r="S79" s="28" t="s">
        <v>41</v>
      </c>
    </row>
    <row r="80" s="1" customFormat="1" spans="1:19">
      <c r="A80" s="9"/>
      <c r="B80" s="9"/>
      <c r="C80" s="11"/>
      <c r="D80" s="12"/>
      <c r="E80" s="12"/>
      <c r="F80" s="12"/>
      <c r="G80" s="13"/>
      <c r="H80" s="12"/>
      <c r="J80" s="4" t="str">
        <f t="shared" si="22"/>
        <v>安全带高调机构固定板1冲压模具</v>
      </c>
      <c r="K80" s="4" t="s">
        <v>154</v>
      </c>
      <c r="L80" s="5">
        <v>19300</v>
      </c>
      <c r="M80" s="5">
        <f t="shared" si="5"/>
        <v>17370</v>
      </c>
      <c r="N80" s="4" t="str">
        <f t="shared" si="18"/>
        <v>安全带高调机构固定板1冲压模具-压小勾</v>
      </c>
      <c r="O80" s="4" t="s">
        <v>155</v>
      </c>
      <c r="P80" s="21"/>
      <c r="Q80" s="21"/>
      <c r="R80" s="22" t="s">
        <v>35</v>
      </c>
      <c r="S80" s="28"/>
    </row>
    <row r="81" s="1" customFormat="1" spans="1:19">
      <c r="A81" s="9"/>
      <c r="B81" s="9"/>
      <c r="C81" s="11"/>
      <c r="D81" s="12"/>
      <c r="E81" s="12"/>
      <c r="F81" s="12"/>
      <c r="G81" s="13"/>
      <c r="H81" s="12"/>
      <c r="J81" s="4" t="str">
        <f t="shared" si="22"/>
        <v>安全带高调机构固定板1冲压模具</v>
      </c>
      <c r="K81" s="4" t="s">
        <v>156</v>
      </c>
      <c r="L81" s="5">
        <v>25000</v>
      </c>
      <c r="M81" s="5">
        <f t="shared" si="5"/>
        <v>22500</v>
      </c>
      <c r="N81" s="4" t="str">
        <f t="shared" si="18"/>
        <v>安全带高调机构固定板1冲压模具-侧冲孔</v>
      </c>
      <c r="O81" s="4" t="s">
        <v>157</v>
      </c>
      <c r="P81" s="21"/>
      <c r="Q81" s="21"/>
      <c r="R81" s="22" t="s">
        <v>35</v>
      </c>
      <c r="S81" s="28"/>
    </row>
    <row r="82" s="1" customFormat="1" spans="1:19">
      <c r="A82" s="9" t="s">
        <v>158</v>
      </c>
      <c r="B82" s="10" t="s">
        <v>159</v>
      </c>
      <c r="C82" s="11" t="s">
        <v>23</v>
      </c>
      <c r="D82" s="12">
        <v>0.9</v>
      </c>
      <c r="E82" s="12">
        <v>118600</v>
      </c>
      <c r="F82" s="12">
        <v>106740</v>
      </c>
      <c r="G82" s="13">
        <v>0.13</v>
      </c>
      <c r="H82" s="12">
        <v>13876.2</v>
      </c>
      <c r="I82" s="1">
        <v>1133</v>
      </c>
      <c r="J82" s="4" t="str">
        <f>MID(A82,5,100)</f>
        <v>安全带高调机构固定板2冲压模具</v>
      </c>
      <c r="K82" s="4" t="s">
        <v>27</v>
      </c>
      <c r="L82" s="5">
        <v>21400</v>
      </c>
      <c r="M82" s="5">
        <f t="shared" si="5"/>
        <v>19260</v>
      </c>
      <c r="N82" s="4" t="str">
        <f t="shared" si="18"/>
        <v>安全带高调机构固定板2冲压模具-成型</v>
      </c>
      <c r="O82" s="4" t="s">
        <v>160</v>
      </c>
      <c r="P82" s="21"/>
      <c r="Q82" s="21"/>
      <c r="R82" s="22" t="s">
        <v>35</v>
      </c>
      <c r="S82" s="28" t="s">
        <v>41</v>
      </c>
    </row>
    <row r="83" s="1" customFormat="1" spans="1:19">
      <c r="A83" s="9"/>
      <c r="B83" s="9"/>
      <c r="C83" s="11"/>
      <c r="D83" s="12"/>
      <c r="E83" s="12"/>
      <c r="F83" s="12"/>
      <c r="G83" s="13"/>
      <c r="H83" s="12"/>
      <c r="J83" s="4" t="str">
        <f t="shared" ref="J83:J87" si="23">J82</f>
        <v>安全带高调机构固定板2冲压模具</v>
      </c>
      <c r="K83" s="4" t="s">
        <v>150</v>
      </c>
      <c r="L83" s="5">
        <v>21400</v>
      </c>
      <c r="M83" s="5">
        <f t="shared" si="5"/>
        <v>19260</v>
      </c>
      <c r="N83" s="4" t="str">
        <f t="shared" si="18"/>
        <v>安全带高调机构固定板2冲压模具-修边</v>
      </c>
      <c r="O83" s="4" t="s">
        <v>161</v>
      </c>
      <c r="P83" s="21"/>
      <c r="Q83" s="21"/>
      <c r="R83" s="22" t="s">
        <v>35</v>
      </c>
      <c r="S83" s="28" t="s">
        <v>41</v>
      </c>
    </row>
    <row r="84" s="1" customFormat="1" spans="1:19">
      <c r="A84" s="9"/>
      <c r="B84" s="9"/>
      <c r="C84" s="11"/>
      <c r="D84" s="12"/>
      <c r="E84" s="12"/>
      <c r="F84" s="12"/>
      <c r="G84" s="13"/>
      <c r="H84" s="12"/>
      <c r="J84" s="4" t="str">
        <f t="shared" si="23"/>
        <v>安全带高调机构固定板2冲压模具</v>
      </c>
      <c r="K84" s="4" t="s">
        <v>38</v>
      </c>
      <c r="L84" s="5">
        <v>20300</v>
      </c>
      <c r="M84" s="5">
        <f t="shared" si="5"/>
        <v>18270</v>
      </c>
      <c r="N84" s="4" t="str">
        <f t="shared" si="18"/>
        <v>安全带高调机构固定板2冲压模具-翻边</v>
      </c>
      <c r="O84" s="4" t="s">
        <v>162</v>
      </c>
      <c r="P84" s="21"/>
      <c r="Q84" s="21"/>
      <c r="R84" s="22" t="s">
        <v>35</v>
      </c>
      <c r="S84" s="28" t="s">
        <v>41</v>
      </c>
    </row>
    <row r="85" s="1" customFormat="1" spans="1:19">
      <c r="A85" s="9"/>
      <c r="B85" s="9"/>
      <c r="C85" s="11"/>
      <c r="D85" s="12"/>
      <c r="E85" s="12"/>
      <c r="F85" s="12"/>
      <c r="G85" s="13"/>
      <c r="H85" s="12"/>
      <c r="J85" s="4" t="str">
        <f t="shared" si="23"/>
        <v>安全带高调机构固定板2冲压模具</v>
      </c>
      <c r="K85" s="4" t="s">
        <v>163</v>
      </c>
      <c r="L85" s="5">
        <v>18500</v>
      </c>
      <c r="M85" s="5">
        <f t="shared" ref="M85:M148" si="24">ROUND(L85*0.9,2)</f>
        <v>16650</v>
      </c>
      <c r="N85" s="4" t="str">
        <f t="shared" si="18"/>
        <v>安全带高调机构固定板2冲压模具-整形</v>
      </c>
      <c r="O85" s="4" t="s">
        <v>164</v>
      </c>
      <c r="P85" s="21"/>
      <c r="Q85" s="21"/>
      <c r="R85" s="22" t="s">
        <v>35</v>
      </c>
      <c r="S85" s="28" t="s">
        <v>41</v>
      </c>
    </row>
    <row r="86" s="1" customFormat="1" spans="1:19">
      <c r="A86" s="9"/>
      <c r="B86" s="9"/>
      <c r="C86" s="11"/>
      <c r="D86" s="12"/>
      <c r="E86" s="12"/>
      <c r="F86" s="12"/>
      <c r="G86" s="13"/>
      <c r="H86" s="12"/>
      <c r="J86" s="4" t="str">
        <f t="shared" si="23"/>
        <v>安全带高调机构固定板2冲压模具</v>
      </c>
      <c r="K86" s="4" t="s">
        <v>29</v>
      </c>
      <c r="L86" s="5">
        <v>18500</v>
      </c>
      <c r="M86" s="5">
        <f t="shared" si="24"/>
        <v>16650</v>
      </c>
      <c r="N86" s="4" t="str">
        <f t="shared" si="18"/>
        <v>安全带高调机构固定板2冲压模具-冲孔</v>
      </c>
      <c r="O86" s="4" t="s">
        <v>165</v>
      </c>
      <c r="P86" s="21"/>
      <c r="Q86" s="21"/>
      <c r="R86" s="22" t="s">
        <v>35</v>
      </c>
      <c r="S86" s="28" t="s">
        <v>41</v>
      </c>
    </row>
    <row r="87" s="1" customFormat="1" spans="1:19">
      <c r="A87" s="9"/>
      <c r="B87" s="9"/>
      <c r="C87" s="11"/>
      <c r="D87" s="12"/>
      <c r="E87" s="12"/>
      <c r="F87" s="12"/>
      <c r="G87" s="13"/>
      <c r="H87" s="12"/>
      <c r="J87" s="4" t="str">
        <f t="shared" si="23"/>
        <v>安全带高调机构固定板2冲压模具</v>
      </c>
      <c r="K87" s="4" t="s">
        <v>38</v>
      </c>
      <c r="L87" s="5">
        <v>18500</v>
      </c>
      <c r="M87" s="5">
        <f t="shared" si="24"/>
        <v>16650</v>
      </c>
      <c r="N87" s="4" t="str">
        <f t="shared" si="18"/>
        <v>安全带高调机构固定板2冲压模具-翻边</v>
      </c>
      <c r="O87" s="4" t="s">
        <v>166</v>
      </c>
      <c r="P87" s="21"/>
      <c r="Q87" s="21"/>
      <c r="R87" s="22" t="s">
        <v>35</v>
      </c>
      <c r="S87" s="28" t="s">
        <v>41</v>
      </c>
    </row>
    <row r="88" s="1" customFormat="1" spans="1:19">
      <c r="A88" s="9" t="s">
        <v>167</v>
      </c>
      <c r="B88" s="10" t="s">
        <v>168</v>
      </c>
      <c r="C88" s="11" t="s">
        <v>23</v>
      </c>
      <c r="D88" s="12">
        <v>0.9</v>
      </c>
      <c r="E88" s="12">
        <v>222500</v>
      </c>
      <c r="F88" s="12">
        <v>200250</v>
      </c>
      <c r="G88" s="13">
        <v>0.13</v>
      </c>
      <c r="H88" s="12">
        <v>26032.5</v>
      </c>
      <c r="I88" s="1">
        <v>1133</v>
      </c>
      <c r="J88" s="4" t="str">
        <f>MID(A88,5,100)</f>
        <v>司机主边调角器下连接板A冲压模具</v>
      </c>
      <c r="K88" s="4" t="s">
        <v>24</v>
      </c>
      <c r="L88" s="5">
        <v>30800</v>
      </c>
      <c r="M88" s="5">
        <f t="shared" si="24"/>
        <v>27720</v>
      </c>
      <c r="N88" s="4" t="str">
        <f t="shared" si="18"/>
        <v>司机主边调角器下连接板A冲压模具-落料</v>
      </c>
      <c r="O88" s="4" t="s">
        <v>169</v>
      </c>
      <c r="P88" s="21"/>
      <c r="Q88" s="21"/>
      <c r="R88" s="22" t="s">
        <v>35</v>
      </c>
      <c r="S88" s="28"/>
    </row>
    <row r="89" s="1" customFormat="1" spans="1:19">
      <c r="A89" s="9"/>
      <c r="B89" s="9"/>
      <c r="C89" s="11"/>
      <c r="D89" s="12"/>
      <c r="E89" s="12"/>
      <c r="F89" s="12"/>
      <c r="G89" s="13"/>
      <c r="H89" s="12"/>
      <c r="J89" s="4" t="str">
        <f t="shared" ref="J89:J94" si="25">J88</f>
        <v>司机主边调角器下连接板A冲压模具</v>
      </c>
      <c r="K89" s="4" t="s">
        <v>170</v>
      </c>
      <c r="L89" s="5">
        <v>36600</v>
      </c>
      <c r="M89" s="5">
        <f t="shared" si="24"/>
        <v>32940</v>
      </c>
      <c r="N89" s="4" t="str">
        <f t="shared" si="18"/>
        <v>司机主边调角器下连接板A冲压模具-拉伸</v>
      </c>
      <c r="O89" s="4" t="s">
        <v>171</v>
      </c>
      <c r="P89" s="21"/>
      <c r="Q89" s="21"/>
      <c r="R89" s="22" t="s">
        <v>35</v>
      </c>
      <c r="S89" s="28"/>
    </row>
    <row r="90" s="1" customFormat="1" spans="1:19">
      <c r="A90" s="9"/>
      <c r="B90" s="9"/>
      <c r="C90" s="11"/>
      <c r="D90" s="12"/>
      <c r="E90" s="12"/>
      <c r="F90" s="12"/>
      <c r="G90" s="13"/>
      <c r="H90" s="12"/>
      <c r="J90" s="4" t="str">
        <f t="shared" si="25"/>
        <v>司机主边调角器下连接板A冲压模具</v>
      </c>
      <c r="K90" s="4" t="s">
        <v>45</v>
      </c>
      <c r="L90" s="5">
        <v>33700</v>
      </c>
      <c r="M90" s="5">
        <f t="shared" si="24"/>
        <v>30330</v>
      </c>
      <c r="N90" s="4" t="str">
        <f t="shared" si="18"/>
        <v>司机主边调角器下连接板A冲压模具-修边冲孔</v>
      </c>
      <c r="O90" s="4" t="s">
        <v>172</v>
      </c>
      <c r="P90" s="21"/>
      <c r="Q90" s="21"/>
      <c r="R90" s="22" t="s">
        <v>35</v>
      </c>
      <c r="S90" s="28"/>
    </row>
    <row r="91" s="1" customFormat="1" spans="1:19">
      <c r="A91" s="9"/>
      <c r="B91" s="9"/>
      <c r="C91" s="11"/>
      <c r="D91" s="12"/>
      <c r="E91" s="12"/>
      <c r="F91" s="12"/>
      <c r="G91" s="13"/>
      <c r="H91" s="12"/>
      <c r="J91" s="4" t="str">
        <f t="shared" si="25"/>
        <v>司机主边调角器下连接板A冲压模具</v>
      </c>
      <c r="K91" s="4" t="s">
        <v>38</v>
      </c>
      <c r="L91" s="5">
        <v>31800</v>
      </c>
      <c r="M91" s="5">
        <f t="shared" si="24"/>
        <v>28620</v>
      </c>
      <c r="N91" s="4" t="str">
        <f t="shared" si="18"/>
        <v>司机主边调角器下连接板A冲压模具-翻边</v>
      </c>
      <c r="O91" s="4" t="s">
        <v>173</v>
      </c>
      <c r="P91" s="21"/>
      <c r="Q91" s="21"/>
      <c r="R91" s="22" t="s">
        <v>35</v>
      </c>
      <c r="S91" s="28"/>
    </row>
    <row r="92" s="1" customFormat="1" spans="1:19">
      <c r="A92" s="9"/>
      <c r="B92" s="9"/>
      <c r="C92" s="11"/>
      <c r="D92" s="12"/>
      <c r="E92" s="12"/>
      <c r="F92" s="12"/>
      <c r="G92" s="13"/>
      <c r="H92" s="12"/>
      <c r="J92" s="4" t="str">
        <f t="shared" si="25"/>
        <v>司机主边调角器下连接板A冲压模具</v>
      </c>
      <c r="K92" s="4" t="s">
        <v>117</v>
      </c>
      <c r="L92" s="5">
        <v>31800</v>
      </c>
      <c r="M92" s="5">
        <f t="shared" si="24"/>
        <v>28620</v>
      </c>
      <c r="N92" s="4" t="str">
        <f t="shared" si="18"/>
        <v>司机主边调角器下连接板A冲压模具-翻边整形</v>
      </c>
      <c r="O92" s="4" t="s">
        <v>174</v>
      </c>
      <c r="P92" s="21"/>
      <c r="Q92" s="21"/>
      <c r="R92" s="22" t="s">
        <v>35</v>
      </c>
      <c r="S92" s="28"/>
    </row>
    <row r="93" s="1" customFormat="1" spans="1:19">
      <c r="A93" s="9"/>
      <c r="B93" s="9"/>
      <c r="C93" s="11"/>
      <c r="D93" s="12"/>
      <c r="E93" s="12"/>
      <c r="F93" s="12"/>
      <c r="G93" s="13"/>
      <c r="H93" s="12"/>
      <c r="J93" s="4" t="str">
        <f t="shared" si="25"/>
        <v>司机主边调角器下连接板A冲压模具</v>
      </c>
      <c r="K93" s="4" t="s">
        <v>29</v>
      </c>
      <c r="L93" s="5">
        <v>28900</v>
      </c>
      <c r="M93" s="5">
        <f t="shared" si="24"/>
        <v>26010</v>
      </c>
      <c r="N93" s="4" t="str">
        <f t="shared" si="18"/>
        <v>司机主边调角器下连接板A冲压模具-冲孔</v>
      </c>
      <c r="O93" s="4" t="s">
        <v>175</v>
      </c>
      <c r="P93" s="21"/>
      <c r="Q93" s="21"/>
      <c r="R93" s="22" t="s">
        <v>35</v>
      </c>
      <c r="S93" s="28" t="s">
        <v>41</v>
      </c>
    </row>
    <row r="94" s="1" customFormat="1" spans="1:19">
      <c r="A94" s="9"/>
      <c r="B94" s="9"/>
      <c r="C94" s="11"/>
      <c r="D94" s="12"/>
      <c r="E94" s="12"/>
      <c r="F94" s="12"/>
      <c r="G94" s="13"/>
      <c r="H94" s="12"/>
      <c r="J94" s="4" t="str">
        <f t="shared" si="25"/>
        <v>司机主边调角器下连接板A冲压模具</v>
      </c>
      <c r="K94" s="4" t="s">
        <v>29</v>
      </c>
      <c r="L94" s="5">
        <v>28900</v>
      </c>
      <c r="M94" s="5">
        <f t="shared" si="24"/>
        <v>26010</v>
      </c>
      <c r="N94" s="4" t="str">
        <f t="shared" si="18"/>
        <v>司机主边调角器下连接板A冲压模具-冲孔</v>
      </c>
      <c r="O94" s="4" t="s">
        <v>176</v>
      </c>
      <c r="P94" s="21"/>
      <c r="Q94" s="21"/>
      <c r="R94" s="22" t="s">
        <v>35</v>
      </c>
      <c r="S94" s="28" t="s">
        <v>41</v>
      </c>
    </row>
    <row r="95" s="1" customFormat="1" spans="1:19">
      <c r="A95" s="9" t="s">
        <v>177</v>
      </c>
      <c r="B95" s="10" t="s">
        <v>178</v>
      </c>
      <c r="C95" s="9" t="s">
        <v>23</v>
      </c>
      <c r="D95" s="12">
        <v>0.9</v>
      </c>
      <c r="E95" s="12">
        <v>191700</v>
      </c>
      <c r="F95" s="12">
        <v>172530</v>
      </c>
      <c r="G95" s="13">
        <v>0.13</v>
      </c>
      <c r="H95" s="12">
        <v>22428.9</v>
      </c>
      <c r="I95" s="1">
        <v>1134</v>
      </c>
      <c r="J95" s="4" t="str">
        <f>MID(A95,5,100)</f>
        <v>司机副边调角器下连接钣A冲压模具</v>
      </c>
      <c r="K95" s="25" t="s">
        <v>24</v>
      </c>
      <c r="L95" s="26">
        <v>0</v>
      </c>
      <c r="M95" s="26">
        <f t="shared" si="24"/>
        <v>0</v>
      </c>
      <c r="N95" s="4"/>
      <c r="O95" s="4"/>
      <c r="P95" s="21"/>
      <c r="Q95" s="21"/>
      <c r="R95" s="22"/>
      <c r="S95" s="28"/>
    </row>
    <row r="96" s="1" customFormat="1" spans="1:19">
      <c r="A96" s="9"/>
      <c r="B96" s="9"/>
      <c r="C96" s="9"/>
      <c r="D96" s="12"/>
      <c r="E96" s="12"/>
      <c r="F96" s="12"/>
      <c r="G96" s="13"/>
      <c r="H96" s="12"/>
      <c r="J96" s="4" t="str">
        <f t="shared" ref="J96:J101" si="26">J95</f>
        <v>司机副边调角器下连接钣A冲压模具</v>
      </c>
      <c r="K96" s="4" t="s">
        <v>170</v>
      </c>
      <c r="L96" s="5">
        <v>36600</v>
      </c>
      <c r="M96" s="5">
        <f t="shared" si="24"/>
        <v>32940</v>
      </c>
      <c r="N96" s="4" t="str">
        <f t="shared" ref="N96:N148" si="27">J96&amp;"-"&amp;K96</f>
        <v>司机副边调角器下连接钣A冲压模具-拉伸</v>
      </c>
      <c r="O96" s="4" t="s">
        <v>179</v>
      </c>
      <c r="P96" s="21"/>
      <c r="Q96" s="21"/>
      <c r="R96" s="22" t="s">
        <v>35</v>
      </c>
      <c r="S96" s="28"/>
    </row>
    <row r="97" s="1" customFormat="1" spans="1:19">
      <c r="A97" s="9"/>
      <c r="B97" s="9"/>
      <c r="C97" s="9"/>
      <c r="D97" s="12"/>
      <c r="E97" s="12"/>
      <c r="F97" s="12"/>
      <c r="G97" s="13"/>
      <c r="H97" s="12"/>
      <c r="J97" s="4" t="str">
        <f t="shared" si="26"/>
        <v>司机副边调角器下连接钣A冲压模具</v>
      </c>
      <c r="K97" s="4" t="s">
        <v>45</v>
      </c>
      <c r="L97" s="5">
        <v>33700</v>
      </c>
      <c r="M97" s="5">
        <f t="shared" si="24"/>
        <v>30330</v>
      </c>
      <c r="N97" s="4" t="str">
        <f t="shared" si="27"/>
        <v>司机副边调角器下连接钣A冲压模具-修边冲孔</v>
      </c>
      <c r="O97" s="4" t="s">
        <v>180</v>
      </c>
      <c r="P97" s="21"/>
      <c r="Q97" s="21"/>
      <c r="R97" s="22" t="s">
        <v>35</v>
      </c>
      <c r="S97" s="28"/>
    </row>
    <row r="98" s="1" customFormat="1" spans="1:19">
      <c r="A98" s="9"/>
      <c r="B98" s="9"/>
      <c r="C98" s="9"/>
      <c r="D98" s="12"/>
      <c r="E98" s="12"/>
      <c r="F98" s="12"/>
      <c r="G98" s="13"/>
      <c r="H98" s="12"/>
      <c r="J98" s="4" t="str">
        <f t="shared" si="26"/>
        <v>司机副边调角器下连接钣A冲压模具</v>
      </c>
      <c r="K98" s="4" t="s">
        <v>38</v>
      </c>
      <c r="L98" s="5">
        <v>31800</v>
      </c>
      <c r="M98" s="5">
        <f t="shared" si="24"/>
        <v>28620</v>
      </c>
      <c r="N98" s="4" t="str">
        <f t="shared" si="27"/>
        <v>司机副边调角器下连接钣A冲压模具-翻边</v>
      </c>
      <c r="O98" s="4" t="s">
        <v>181</v>
      </c>
      <c r="P98" s="21"/>
      <c r="Q98" s="21"/>
      <c r="R98" s="22" t="s">
        <v>35</v>
      </c>
      <c r="S98" s="28"/>
    </row>
    <row r="99" s="1" customFormat="1" spans="1:19">
      <c r="A99" s="9"/>
      <c r="B99" s="9"/>
      <c r="C99" s="9"/>
      <c r="D99" s="12"/>
      <c r="E99" s="12"/>
      <c r="F99" s="12"/>
      <c r="G99" s="13"/>
      <c r="H99" s="12"/>
      <c r="J99" s="4" t="str">
        <f t="shared" si="26"/>
        <v>司机副边调角器下连接钣A冲压模具</v>
      </c>
      <c r="K99" s="4" t="s">
        <v>117</v>
      </c>
      <c r="L99" s="5">
        <v>31800</v>
      </c>
      <c r="M99" s="5">
        <f t="shared" si="24"/>
        <v>28620</v>
      </c>
      <c r="N99" s="4" t="str">
        <f t="shared" si="27"/>
        <v>司机副边调角器下连接钣A冲压模具-翻边整形</v>
      </c>
      <c r="O99" s="4" t="s">
        <v>182</v>
      </c>
      <c r="P99" s="21"/>
      <c r="Q99" s="21"/>
      <c r="R99" s="22" t="s">
        <v>35</v>
      </c>
      <c r="S99" s="28"/>
    </row>
    <row r="100" s="1" customFormat="1" spans="1:19">
      <c r="A100" s="9"/>
      <c r="B100" s="9"/>
      <c r="C100" s="9"/>
      <c r="D100" s="12"/>
      <c r="E100" s="12"/>
      <c r="F100" s="12"/>
      <c r="G100" s="13"/>
      <c r="H100" s="12"/>
      <c r="J100" s="4" t="str">
        <f t="shared" si="26"/>
        <v>司机副边调角器下连接钣A冲压模具</v>
      </c>
      <c r="K100" s="4" t="s">
        <v>29</v>
      </c>
      <c r="L100" s="5">
        <v>28900</v>
      </c>
      <c r="M100" s="5">
        <f t="shared" si="24"/>
        <v>26010</v>
      </c>
      <c r="N100" s="4" t="str">
        <f t="shared" si="27"/>
        <v>司机副边调角器下连接钣A冲压模具-冲孔</v>
      </c>
      <c r="O100" s="4" t="s">
        <v>183</v>
      </c>
      <c r="P100" s="21"/>
      <c r="Q100" s="21"/>
      <c r="R100" s="22" t="s">
        <v>35</v>
      </c>
      <c r="S100" s="28" t="s">
        <v>41</v>
      </c>
    </row>
    <row r="101" s="1" customFormat="1" spans="1:19">
      <c r="A101" s="9"/>
      <c r="B101" s="9"/>
      <c r="C101" s="9"/>
      <c r="D101" s="12"/>
      <c r="E101" s="12"/>
      <c r="F101" s="12"/>
      <c r="G101" s="13"/>
      <c r="H101" s="12"/>
      <c r="J101" s="4" t="str">
        <f t="shared" si="26"/>
        <v>司机副边调角器下连接钣A冲压模具</v>
      </c>
      <c r="K101" s="4" t="s">
        <v>29</v>
      </c>
      <c r="L101" s="5">
        <v>28900</v>
      </c>
      <c r="M101" s="5">
        <f t="shared" si="24"/>
        <v>26010</v>
      </c>
      <c r="N101" s="4" t="str">
        <f t="shared" si="27"/>
        <v>司机副边调角器下连接钣A冲压模具-冲孔</v>
      </c>
      <c r="O101" s="4" t="s">
        <v>184</v>
      </c>
      <c r="P101" s="21"/>
      <c r="Q101" s="21"/>
      <c r="R101" s="22" t="s">
        <v>35</v>
      </c>
      <c r="S101" s="28" t="s">
        <v>41</v>
      </c>
    </row>
    <row r="102" s="1" customFormat="1" spans="1:19">
      <c r="A102" s="9" t="s">
        <v>185</v>
      </c>
      <c r="B102" s="10" t="s">
        <v>186</v>
      </c>
      <c r="C102" s="9" t="s">
        <v>23</v>
      </c>
      <c r="D102" s="12">
        <v>0.9</v>
      </c>
      <c r="E102" s="12">
        <v>257100</v>
      </c>
      <c r="F102" s="12">
        <v>231390</v>
      </c>
      <c r="G102" s="13">
        <v>0.13</v>
      </c>
      <c r="H102" s="12">
        <v>30080.7</v>
      </c>
      <c r="I102" s="1">
        <v>1134</v>
      </c>
      <c r="J102" s="4" t="str">
        <f>MID(A102,5,100)</f>
        <v>司机主边调角器下连接钣B冲压模具</v>
      </c>
      <c r="K102" s="4" t="s">
        <v>27</v>
      </c>
      <c r="L102" s="5">
        <v>46200</v>
      </c>
      <c r="M102" s="5">
        <f t="shared" si="24"/>
        <v>41580</v>
      </c>
      <c r="N102" s="4" t="str">
        <f t="shared" si="27"/>
        <v>司机主边调角器下连接钣B冲压模具-成型</v>
      </c>
      <c r="O102" s="4" t="s">
        <v>187</v>
      </c>
      <c r="P102" s="21"/>
      <c r="Q102" s="21"/>
      <c r="R102" s="21" t="s">
        <v>26</v>
      </c>
      <c r="S102" s="28"/>
    </row>
    <row r="103" s="1" customFormat="1" spans="1:19">
      <c r="A103" s="9"/>
      <c r="B103" s="9"/>
      <c r="C103" s="9"/>
      <c r="D103" s="12"/>
      <c r="E103" s="12"/>
      <c r="F103" s="12"/>
      <c r="G103" s="13"/>
      <c r="H103" s="12"/>
      <c r="J103" s="4" t="str">
        <f t="shared" ref="J103:J107" si="28">J102</f>
        <v>司机主边调角器下连接钣B冲压模具</v>
      </c>
      <c r="K103" s="4" t="s">
        <v>45</v>
      </c>
      <c r="L103" s="5">
        <v>43300</v>
      </c>
      <c r="M103" s="5">
        <f t="shared" si="24"/>
        <v>38970</v>
      </c>
      <c r="N103" s="4" t="str">
        <f t="shared" si="27"/>
        <v>司机主边调角器下连接钣B冲压模具-修边冲孔</v>
      </c>
      <c r="O103" s="4" t="s">
        <v>188</v>
      </c>
      <c r="P103" s="21"/>
      <c r="Q103" s="21"/>
      <c r="R103" s="21" t="s">
        <v>26</v>
      </c>
      <c r="S103" s="28"/>
    </row>
    <row r="104" s="1" customFormat="1" spans="1:19">
      <c r="A104" s="9"/>
      <c r="B104" s="9"/>
      <c r="C104" s="9"/>
      <c r="D104" s="12"/>
      <c r="E104" s="12"/>
      <c r="F104" s="12"/>
      <c r="G104" s="13"/>
      <c r="H104" s="12"/>
      <c r="J104" s="4" t="str">
        <f t="shared" si="28"/>
        <v>司机主边调角器下连接钣B冲压模具</v>
      </c>
      <c r="K104" s="4" t="s">
        <v>38</v>
      </c>
      <c r="L104" s="5">
        <v>43300</v>
      </c>
      <c r="M104" s="5">
        <f t="shared" si="24"/>
        <v>38970</v>
      </c>
      <c r="N104" s="4" t="str">
        <f t="shared" si="27"/>
        <v>司机主边调角器下连接钣B冲压模具-翻边</v>
      </c>
      <c r="O104" s="4" t="s">
        <v>189</v>
      </c>
      <c r="P104" s="21"/>
      <c r="Q104" s="21"/>
      <c r="R104" s="21" t="s">
        <v>26</v>
      </c>
      <c r="S104" s="28"/>
    </row>
    <row r="105" s="1" customFormat="1" spans="1:19">
      <c r="A105" s="9"/>
      <c r="B105" s="9"/>
      <c r="C105" s="9"/>
      <c r="D105" s="12"/>
      <c r="E105" s="12"/>
      <c r="F105" s="12"/>
      <c r="G105" s="13"/>
      <c r="H105" s="12"/>
      <c r="J105" s="4" t="str">
        <f t="shared" si="28"/>
        <v>司机主边调角器下连接钣B冲压模具</v>
      </c>
      <c r="K105" s="4" t="s">
        <v>117</v>
      </c>
      <c r="L105" s="5">
        <v>43300</v>
      </c>
      <c r="M105" s="5">
        <f t="shared" si="24"/>
        <v>38970</v>
      </c>
      <c r="N105" s="4" t="str">
        <f t="shared" si="27"/>
        <v>司机主边调角器下连接钣B冲压模具-翻边整形</v>
      </c>
      <c r="O105" s="4" t="s">
        <v>190</v>
      </c>
      <c r="P105" s="21"/>
      <c r="Q105" s="21"/>
      <c r="R105" s="21" t="s">
        <v>26</v>
      </c>
      <c r="S105" s="28"/>
    </row>
    <row r="106" s="1" customFormat="1" spans="1:19">
      <c r="A106" s="9"/>
      <c r="B106" s="9"/>
      <c r="C106" s="9"/>
      <c r="D106" s="12"/>
      <c r="E106" s="12"/>
      <c r="F106" s="12"/>
      <c r="G106" s="13"/>
      <c r="H106" s="12"/>
      <c r="J106" s="4" t="str">
        <f t="shared" si="28"/>
        <v>司机主边调角器下连接钣B冲压模具</v>
      </c>
      <c r="K106" s="4" t="s">
        <v>29</v>
      </c>
      <c r="L106" s="5">
        <v>40500</v>
      </c>
      <c r="M106" s="5">
        <f t="shared" si="24"/>
        <v>36450</v>
      </c>
      <c r="N106" s="4" t="str">
        <f t="shared" si="27"/>
        <v>司机主边调角器下连接钣B冲压模具-冲孔</v>
      </c>
      <c r="O106" s="4" t="s">
        <v>191</v>
      </c>
      <c r="P106" s="21"/>
      <c r="Q106" s="21"/>
      <c r="R106" s="21" t="s">
        <v>26</v>
      </c>
      <c r="S106" s="28"/>
    </row>
    <row r="107" s="1" customFormat="1" spans="1:19">
      <c r="A107" s="9"/>
      <c r="B107" s="9"/>
      <c r="C107" s="9"/>
      <c r="D107" s="12"/>
      <c r="E107" s="12"/>
      <c r="F107" s="12"/>
      <c r="G107" s="13"/>
      <c r="H107" s="12"/>
      <c r="J107" s="4" t="str">
        <f t="shared" si="28"/>
        <v>司机主边调角器下连接钣B冲压模具</v>
      </c>
      <c r="K107" s="4" t="s">
        <v>145</v>
      </c>
      <c r="L107" s="5">
        <v>40500</v>
      </c>
      <c r="M107" s="5">
        <f t="shared" si="24"/>
        <v>36450</v>
      </c>
      <c r="N107" s="4" t="str">
        <f t="shared" si="27"/>
        <v>司机主边调角器下连接钣B冲压模具-分切冲孔</v>
      </c>
      <c r="O107" s="4" t="s">
        <v>192</v>
      </c>
      <c r="P107" s="21"/>
      <c r="Q107" s="21"/>
      <c r="R107" s="21" t="s">
        <v>26</v>
      </c>
      <c r="S107" s="28"/>
    </row>
    <row r="108" s="1" customFormat="1" spans="1:19">
      <c r="A108" s="9" t="s">
        <v>193</v>
      </c>
      <c r="B108" s="10" t="s">
        <v>194</v>
      </c>
      <c r="C108" s="9" t="s">
        <v>23</v>
      </c>
      <c r="D108" s="12">
        <v>0.9</v>
      </c>
      <c r="E108" s="12">
        <v>87200</v>
      </c>
      <c r="F108" s="12">
        <v>78480</v>
      </c>
      <c r="G108" s="13">
        <v>0.13</v>
      </c>
      <c r="H108" s="12">
        <v>10202.4</v>
      </c>
      <c r="I108" s="1">
        <v>1134</v>
      </c>
      <c r="J108" s="4" t="str">
        <f>MID(A108,5,100)</f>
        <v>扶手固定加强板1冲压模具</v>
      </c>
      <c r="K108" s="4" t="s">
        <v>27</v>
      </c>
      <c r="L108" s="5">
        <v>23000</v>
      </c>
      <c r="M108" s="5">
        <f t="shared" si="24"/>
        <v>20700</v>
      </c>
      <c r="N108" s="4" t="str">
        <f t="shared" si="27"/>
        <v>扶手固定加强板1冲压模具-成型</v>
      </c>
      <c r="O108" s="4" t="s">
        <v>195</v>
      </c>
      <c r="P108" s="21"/>
      <c r="Q108" s="21"/>
      <c r="R108" s="21" t="s">
        <v>26</v>
      </c>
      <c r="S108" s="28"/>
    </row>
    <row r="109" s="1" customFormat="1" spans="1:19">
      <c r="A109" s="9"/>
      <c r="B109" s="9"/>
      <c r="C109" s="9"/>
      <c r="D109" s="12"/>
      <c r="E109" s="12"/>
      <c r="F109" s="12"/>
      <c r="G109" s="13"/>
      <c r="H109" s="12"/>
      <c r="J109" s="4" t="str">
        <f t="shared" ref="J109:J112" si="29">J108</f>
        <v>扶手固定加强板1冲压模具</v>
      </c>
      <c r="K109" s="4" t="s">
        <v>45</v>
      </c>
      <c r="L109" s="5">
        <v>17900</v>
      </c>
      <c r="M109" s="5">
        <f t="shared" si="24"/>
        <v>16110</v>
      </c>
      <c r="N109" s="4" t="str">
        <f t="shared" si="27"/>
        <v>扶手固定加强板1冲压模具-修边冲孔</v>
      </c>
      <c r="O109" s="4" t="s">
        <v>196</v>
      </c>
      <c r="P109" s="21"/>
      <c r="Q109" s="21"/>
      <c r="R109" s="21" t="s">
        <v>26</v>
      </c>
      <c r="S109" s="28"/>
    </row>
    <row r="110" s="1" customFormat="1" spans="1:19">
      <c r="A110" s="9"/>
      <c r="B110" s="9"/>
      <c r="C110" s="9"/>
      <c r="D110" s="12"/>
      <c r="E110" s="12"/>
      <c r="F110" s="12"/>
      <c r="G110" s="13"/>
      <c r="H110" s="12"/>
      <c r="J110" s="4" t="str">
        <f t="shared" si="29"/>
        <v>扶手固定加强板1冲压模具</v>
      </c>
      <c r="K110" s="4" t="s">
        <v>38</v>
      </c>
      <c r="L110" s="5">
        <v>17900</v>
      </c>
      <c r="M110" s="5">
        <f t="shared" si="24"/>
        <v>16110</v>
      </c>
      <c r="N110" s="4" t="str">
        <f t="shared" si="27"/>
        <v>扶手固定加强板1冲压模具-翻边</v>
      </c>
      <c r="O110" s="4" t="s">
        <v>197</v>
      </c>
      <c r="P110" s="21"/>
      <c r="Q110" s="21"/>
      <c r="R110" s="21" t="s">
        <v>26</v>
      </c>
      <c r="S110" s="28"/>
    </row>
    <row r="111" s="1" customFormat="1" spans="1:19">
      <c r="A111" s="9"/>
      <c r="B111" s="9"/>
      <c r="C111" s="9"/>
      <c r="D111" s="12"/>
      <c r="E111" s="12"/>
      <c r="F111" s="12"/>
      <c r="G111" s="13"/>
      <c r="H111" s="12"/>
      <c r="J111" s="4" t="str">
        <f t="shared" si="29"/>
        <v>扶手固定加强板1冲压模具</v>
      </c>
      <c r="K111" s="4" t="s">
        <v>45</v>
      </c>
      <c r="L111" s="5">
        <v>14200</v>
      </c>
      <c r="M111" s="5">
        <f t="shared" si="24"/>
        <v>12780</v>
      </c>
      <c r="N111" s="4" t="str">
        <f t="shared" si="27"/>
        <v>扶手固定加强板1冲压模具-修边冲孔</v>
      </c>
      <c r="O111" s="4" t="s">
        <v>198</v>
      </c>
      <c r="P111" s="21"/>
      <c r="Q111" s="21"/>
      <c r="R111" s="21" t="s">
        <v>26</v>
      </c>
      <c r="S111" s="28"/>
    </row>
    <row r="112" s="1" customFormat="1" spans="1:19">
      <c r="A112" s="9"/>
      <c r="B112" s="9"/>
      <c r="C112" s="9"/>
      <c r="D112" s="12"/>
      <c r="E112" s="12"/>
      <c r="F112" s="12"/>
      <c r="G112" s="13"/>
      <c r="H112" s="12"/>
      <c r="J112" s="4" t="str">
        <f t="shared" si="29"/>
        <v>扶手固定加强板1冲压模具</v>
      </c>
      <c r="K112" s="4" t="s">
        <v>117</v>
      </c>
      <c r="L112" s="5">
        <v>14200</v>
      </c>
      <c r="M112" s="5">
        <f t="shared" si="24"/>
        <v>12780</v>
      </c>
      <c r="N112" s="4" t="str">
        <f t="shared" si="27"/>
        <v>扶手固定加强板1冲压模具-翻边整形</v>
      </c>
      <c r="O112" s="4" t="s">
        <v>199</v>
      </c>
      <c r="P112" s="21"/>
      <c r="Q112" s="21"/>
      <c r="R112" s="21" t="s">
        <v>26</v>
      </c>
      <c r="S112" s="28"/>
    </row>
    <row r="113" s="1" customFormat="1" spans="1:19">
      <c r="A113" s="9" t="s">
        <v>200</v>
      </c>
      <c r="B113" s="10" t="s">
        <v>201</v>
      </c>
      <c r="C113" s="9" t="s">
        <v>23</v>
      </c>
      <c r="D113" s="12">
        <v>0.9</v>
      </c>
      <c r="E113" s="12">
        <v>87200</v>
      </c>
      <c r="F113" s="12">
        <v>78480</v>
      </c>
      <c r="G113" s="13">
        <v>0.13</v>
      </c>
      <c r="H113" s="12">
        <v>10202.4</v>
      </c>
      <c r="I113" s="1">
        <v>1134</v>
      </c>
      <c r="J113" s="4" t="str">
        <f>MID(A113,5,100)</f>
        <v>扶手固定加强板2冲压模具</v>
      </c>
      <c r="K113" s="4" t="s">
        <v>27</v>
      </c>
      <c r="L113" s="5">
        <v>23000</v>
      </c>
      <c r="M113" s="5">
        <f t="shared" si="24"/>
        <v>20700</v>
      </c>
      <c r="N113" s="4" t="str">
        <f t="shared" si="27"/>
        <v>扶手固定加强板2冲压模具-成型</v>
      </c>
      <c r="O113" s="4" t="s">
        <v>202</v>
      </c>
      <c r="P113" s="21"/>
      <c r="Q113" s="21"/>
      <c r="R113" s="21" t="s">
        <v>26</v>
      </c>
      <c r="S113" s="28"/>
    </row>
    <row r="114" s="1" customFormat="1" spans="1:19">
      <c r="A114" s="9"/>
      <c r="B114" s="9"/>
      <c r="C114" s="9"/>
      <c r="D114" s="12"/>
      <c r="E114" s="12"/>
      <c r="F114" s="12"/>
      <c r="G114" s="13"/>
      <c r="H114" s="12"/>
      <c r="J114" s="4" t="str">
        <f t="shared" ref="J114:J117" si="30">J113</f>
        <v>扶手固定加强板2冲压模具</v>
      </c>
      <c r="K114" s="4" t="s">
        <v>45</v>
      </c>
      <c r="L114" s="5">
        <v>17900</v>
      </c>
      <c r="M114" s="5">
        <f t="shared" si="24"/>
        <v>16110</v>
      </c>
      <c r="N114" s="4" t="str">
        <f t="shared" si="27"/>
        <v>扶手固定加强板2冲压模具-修边冲孔</v>
      </c>
      <c r="O114" s="4" t="s">
        <v>203</v>
      </c>
      <c r="P114" s="21"/>
      <c r="Q114" s="21"/>
      <c r="R114" s="21" t="s">
        <v>26</v>
      </c>
      <c r="S114" s="28"/>
    </row>
    <row r="115" s="1" customFormat="1" spans="1:19">
      <c r="A115" s="9"/>
      <c r="B115" s="9"/>
      <c r="C115" s="9"/>
      <c r="D115" s="12"/>
      <c r="E115" s="12"/>
      <c r="F115" s="12"/>
      <c r="G115" s="13"/>
      <c r="H115" s="12"/>
      <c r="J115" s="4" t="str">
        <f t="shared" si="30"/>
        <v>扶手固定加强板2冲压模具</v>
      </c>
      <c r="K115" s="4" t="s">
        <v>38</v>
      </c>
      <c r="L115" s="5">
        <v>17900</v>
      </c>
      <c r="M115" s="5">
        <f t="shared" si="24"/>
        <v>16110</v>
      </c>
      <c r="N115" s="4" t="str">
        <f t="shared" si="27"/>
        <v>扶手固定加强板2冲压模具-翻边</v>
      </c>
      <c r="O115" s="4" t="s">
        <v>204</v>
      </c>
      <c r="P115" s="21"/>
      <c r="Q115" s="21"/>
      <c r="R115" s="21" t="s">
        <v>26</v>
      </c>
      <c r="S115" s="28"/>
    </row>
    <row r="116" s="1" customFormat="1" spans="1:19">
      <c r="A116" s="9"/>
      <c r="B116" s="9"/>
      <c r="C116" s="9"/>
      <c r="D116" s="12"/>
      <c r="E116" s="12"/>
      <c r="F116" s="12"/>
      <c r="G116" s="13"/>
      <c r="H116" s="12"/>
      <c r="J116" s="4" t="str">
        <f t="shared" si="30"/>
        <v>扶手固定加强板2冲压模具</v>
      </c>
      <c r="K116" s="4" t="s">
        <v>45</v>
      </c>
      <c r="L116" s="5">
        <v>14200</v>
      </c>
      <c r="M116" s="5">
        <f t="shared" si="24"/>
        <v>12780</v>
      </c>
      <c r="N116" s="4" t="str">
        <f t="shared" si="27"/>
        <v>扶手固定加强板2冲压模具-修边冲孔</v>
      </c>
      <c r="O116" s="4" t="s">
        <v>205</v>
      </c>
      <c r="P116" s="21"/>
      <c r="Q116" s="21"/>
      <c r="R116" s="21" t="s">
        <v>26</v>
      </c>
      <c r="S116" s="28"/>
    </row>
    <row r="117" s="1" customFormat="1" spans="1:19">
      <c r="A117" s="9"/>
      <c r="B117" s="9"/>
      <c r="C117" s="9"/>
      <c r="D117" s="12"/>
      <c r="E117" s="12"/>
      <c r="F117" s="12"/>
      <c r="G117" s="13"/>
      <c r="H117" s="12"/>
      <c r="J117" s="4" t="str">
        <f t="shared" si="30"/>
        <v>扶手固定加强板2冲压模具</v>
      </c>
      <c r="K117" s="4" t="s">
        <v>117</v>
      </c>
      <c r="L117" s="5">
        <v>14200</v>
      </c>
      <c r="M117" s="5">
        <f t="shared" si="24"/>
        <v>12780</v>
      </c>
      <c r="N117" s="4" t="str">
        <f t="shared" si="27"/>
        <v>扶手固定加强板2冲压模具-翻边整形</v>
      </c>
      <c r="O117" s="4" t="s">
        <v>206</v>
      </c>
      <c r="P117" s="21"/>
      <c r="Q117" s="21"/>
      <c r="R117" s="21" t="s">
        <v>26</v>
      </c>
      <c r="S117" s="28"/>
    </row>
    <row r="118" s="1" customFormat="1" spans="1:19">
      <c r="A118" s="9" t="s">
        <v>207</v>
      </c>
      <c r="B118" s="10" t="s">
        <v>208</v>
      </c>
      <c r="C118" s="9" t="s">
        <v>23</v>
      </c>
      <c r="D118" s="12">
        <v>0.9</v>
      </c>
      <c r="E118" s="12">
        <v>98800</v>
      </c>
      <c r="F118" s="12">
        <v>88920</v>
      </c>
      <c r="G118" s="13">
        <v>0.13</v>
      </c>
      <c r="H118" s="12">
        <v>11559.6</v>
      </c>
      <c r="I118" s="1">
        <v>1134</v>
      </c>
      <c r="J118" s="4" t="str">
        <f>MID(A118,5,100)</f>
        <v>内绞架支撑钣金冲压模具</v>
      </c>
      <c r="K118" s="4" t="s">
        <v>27</v>
      </c>
      <c r="L118" s="5">
        <v>27100</v>
      </c>
      <c r="M118" s="5">
        <f t="shared" si="24"/>
        <v>24390</v>
      </c>
      <c r="N118" s="4" t="str">
        <f t="shared" si="27"/>
        <v>内绞架支撑钣金冲压模具-成型</v>
      </c>
      <c r="O118" s="4" t="s">
        <v>209</v>
      </c>
      <c r="P118" s="21"/>
      <c r="Q118" s="21"/>
      <c r="R118" s="21" t="s">
        <v>35</v>
      </c>
      <c r="S118" s="28"/>
    </row>
    <row r="119" s="1" customFormat="1" spans="1:19">
      <c r="A119" s="9"/>
      <c r="B119" s="9"/>
      <c r="C119" s="9"/>
      <c r="D119" s="12"/>
      <c r="E119" s="12"/>
      <c r="F119" s="12"/>
      <c r="G119" s="13"/>
      <c r="H119" s="12"/>
      <c r="J119" s="4" t="str">
        <f t="shared" ref="J119:J121" si="31">J118</f>
        <v>内绞架支撑钣金冲压模具</v>
      </c>
      <c r="K119" s="4" t="s">
        <v>150</v>
      </c>
      <c r="L119" s="5">
        <v>25100</v>
      </c>
      <c r="M119" s="5">
        <f t="shared" si="24"/>
        <v>22590</v>
      </c>
      <c r="N119" s="4" t="str">
        <f t="shared" si="27"/>
        <v>内绞架支撑钣金冲压模具-修边</v>
      </c>
      <c r="O119" s="4" t="s">
        <v>210</v>
      </c>
      <c r="P119" s="21"/>
      <c r="Q119" s="21"/>
      <c r="R119" s="21" t="s">
        <v>35</v>
      </c>
      <c r="S119" s="28"/>
    </row>
    <row r="120" s="1" customFormat="1" spans="1:19">
      <c r="A120" s="9"/>
      <c r="B120" s="9"/>
      <c r="C120" s="9"/>
      <c r="D120" s="12"/>
      <c r="E120" s="12"/>
      <c r="F120" s="12"/>
      <c r="G120" s="13"/>
      <c r="H120" s="12"/>
      <c r="J120" s="4" t="str">
        <f t="shared" si="31"/>
        <v>内绞架支撑钣金冲压模具</v>
      </c>
      <c r="K120" s="4" t="s">
        <v>117</v>
      </c>
      <c r="L120" s="5">
        <v>25100</v>
      </c>
      <c r="M120" s="5">
        <f t="shared" si="24"/>
        <v>22590</v>
      </c>
      <c r="N120" s="4" t="str">
        <f t="shared" si="27"/>
        <v>内绞架支撑钣金冲压模具-翻边整形</v>
      </c>
      <c r="O120" s="4" t="s">
        <v>211</v>
      </c>
      <c r="P120" s="21"/>
      <c r="Q120" s="21"/>
      <c r="R120" s="21" t="s">
        <v>35</v>
      </c>
      <c r="S120" s="28"/>
    </row>
    <row r="121" s="1" customFormat="1" ht="15" customHeight="1" spans="1:19">
      <c r="A121" s="9"/>
      <c r="B121" s="9"/>
      <c r="C121" s="9"/>
      <c r="D121" s="12"/>
      <c r="E121" s="12"/>
      <c r="F121" s="12"/>
      <c r="G121" s="13"/>
      <c r="H121" s="12"/>
      <c r="J121" s="4" t="str">
        <f t="shared" si="31"/>
        <v>内绞架支撑钣金冲压模具</v>
      </c>
      <c r="K121" s="4" t="s">
        <v>29</v>
      </c>
      <c r="L121" s="5">
        <v>21500</v>
      </c>
      <c r="M121" s="5">
        <f t="shared" si="24"/>
        <v>19350</v>
      </c>
      <c r="N121" s="4" t="str">
        <f t="shared" si="27"/>
        <v>内绞架支撑钣金冲压模具-冲孔</v>
      </c>
      <c r="O121" s="4" t="s">
        <v>212</v>
      </c>
      <c r="P121" s="21"/>
      <c r="Q121" s="21"/>
      <c r="R121" s="21" t="s">
        <v>35</v>
      </c>
      <c r="S121" s="28"/>
    </row>
    <row r="122" s="1" customFormat="1" spans="1:19">
      <c r="A122" s="9" t="s">
        <v>213</v>
      </c>
      <c r="B122" s="10" t="s">
        <v>214</v>
      </c>
      <c r="C122" s="9" t="s">
        <v>23</v>
      </c>
      <c r="D122" s="12">
        <v>0.9</v>
      </c>
      <c r="E122" s="12">
        <v>98800</v>
      </c>
      <c r="F122" s="12">
        <v>88920</v>
      </c>
      <c r="G122" s="13">
        <v>0.13</v>
      </c>
      <c r="H122" s="12">
        <v>11559.6</v>
      </c>
      <c r="I122" s="1">
        <v>1134</v>
      </c>
      <c r="J122" s="4" t="str">
        <f>MID(A122,5,100)</f>
        <v>外绞架支撑钣金冲压模具</v>
      </c>
      <c r="K122" s="4" t="s">
        <v>27</v>
      </c>
      <c r="L122" s="5">
        <v>27100</v>
      </c>
      <c r="M122" s="5">
        <f t="shared" si="24"/>
        <v>24390</v>
      </c>
      <c r="N122" s="4" t="str">
        <f t="shared" si="27"/>
        <v>外绞架支撑钣金冲压模具-成型</v>
      </c>
      <c r="O122" s="4" t="s">
        <v>215</v>
      </c>
      <c r="P122" s="21"/>
      <c r="Q122" s="21"/>
      <c r="R122" s="21" t="s">
        <v>35</v>
      </c>
      <c r="S122" s="28" t="s">
        <v>41</v>
      </c>
    </row>
    <row r="123" s="1" customFormat="1" spans="1:19">
      <c r="A123" s="9"/>
      <c r="B123" s="9"/>
      <c r="C123" s="9"/>
      <c r="D123" s="12"/>
      <c r="E123" s="12"/>
      <c r="F123" s="12"/>
      <c r="G123" s="13"/>
      <c r="H123" s="12"/>
      <c r="J123" s="4" t="str">
        <f t="shared" ref="J123:J125" si="32">J122</f>
        <v>外绞架支撑钣金冲压模具</v>
      </c>
      <c r="K123" s="4" t="s">
        <v>150</v>
      </c>
      <c r="L123" s="5">
        <v>25100</v>
      </c>
      <c r="M123" s="5">
        <f t="shared" si="24"/>
        <v>22590</v>
      </c>
      <c r="N123" s="4" t="str">
        <f t="shared" si="27"/>
        <v>外绞架支撑钣金冲压模具-修边</v>
      </c>
      <c r="O123" s="4" t="s">
        <v>216</v>
      </c>
      <c r="P123" s="21"/>
      <c r="Q123" s="21"/>
      <c r="R123" s="21" t="s">
        <v>35</v>
      </c>
      <c r="S123" s="28" t="s">
        <v>41</v>
      </c>
    </row>
    <row r="124" s="1" customFormat="1" spans="1:19">
      <c r="A124" s="9"/>
      <c r="B124" s="9"/>
      <c r="C124" s="9"/>
      <c r="D124" s="12"/>
      <c r="E124" s="12"/>
      <c r="F124" s="12"/>
      <c r="G124" s="13"/>
      <c r="H124" s="12"/>
      <c r="J124" s="4" t="str">
        <f t="shared" si="32"/>
        <v>外绞架支撑钣金冲压模具</v>
      </c>
      <c r="K124" s="4" t="s">
        <v>117</v>
      </c>
      <c r="L124" s="5">
        <v>25100</v>
      </c>
      <c r="M124" s="5">
        <f t="shared" si="24"/>
        <v>22590</v>
      </c>
      <c r="N124" s="4" t="str">
        <f t="shared" si="27"/>
        <v>外绞架支撑钣金冲压模具-翻边整形</v>
      </c>
      <c r="O124" s="4" t="s">
        <v>217</v>
      </c>
      <c r="P124" s="21"/>
      <c r="Q124" s="21"/>
      <c r="R124" s="21" t="s">
        <v>35</v>
      </c>
      <c r="S124" s="28" t="s">
        <v>41</v>
      </c>
    </row>
    <row r="125" s="1" customFormat="1" spans="1:19">
      <c r="A125" s="9"/>
      <c r="B125" s="9"/>
      <c r="C125" s="9"/>
      <c r="D125" s="12"/>
      <c r="E125" s="12"/>
      <c r="F125" s="12"/>
      <c r="G125" s="13"/>
      <c r="H125" s="12"/>
      <c r="J125" s="4" t="str">
        <f t="shared" si="32"/>
        <v>外绞架支撑钣金冲压模具</v>
      </c>
      <c r="K125" s="4" t="s">
        <v>29</v>
      </c>
      <c r="L125" s="5">
        <v>21500</v>
      </c>
      <c r="M125" s="5">
        <f t="shared" si="24"/>
        <v>19350</v>
      </c>
      <c r="N125" s="4" t="str">
        <f t="shared" si="27"/>
        <v>外绞架支撑钣金冲压模具-冲孔</v>
      </c>
      <c r="O125" s="4" t="s">
        <v>218</v>
      </c>
      <c r="P125" s="21"/>
      <c r="Q125" s="21"/>
      <c r="R125" s="21" t="s">
        <v>35</v>
      </c>
      <c r="S125" s="28" t="s">
        <v>41</v>
      </c>
    </row>
    <row r="126" s="1" customFormat="1" spans="1:19">
      <c r="A126" s="9" t="s">
        <v>219</v>
      </c>
      <c r="B126" s="10" t="s">
        <v>220</v>
      </c>
      <c r="C126" s="9" t="s">
        <v>23</v>
      </c>
      <c r="D126" s="12">
        <v>0.9</v>
      </c>
      <c r="E126" s="12">
        <v>229900</v>
      </c>
      <c r="F126" s="12">
        <v>206910</v>
      </c>
      <c r="G126" s="13">
        <v>0.13</v>
      </c>
      <c r="H126" s="12">
        <v>26898.3</v>
      </c>
      <c r="I126" s="1">
        <v>1134</v>
      </c>
      <c r="J126" s="4" t="str">
        <f>MID(A126,5,100)</f>
        <v>支架左边板冲压模具</v>
      </c>
      <c r="K126" s="4" t="s">
        <v>27</v>
      </c>
      <c r="L126" s="5">
        <v>45500</v>
      </c>
      <c r="M126" s="5">
        <f t="shared" si="24"/>
        <v>40950</v>
      </c>
      <c r="N126" s="4" t="str">
        <f t="shared" si="27"/>
        <v>支架左边板冲压模具-成型</v>
      </c>
      <c r="O126" s="4" t="s">
        <v>221</v>
      </c>
      <c r="P126" s="21"/>
      <c r="Q126" s="21" t="s">
        <v>35</v>
      </c>
      <c r="R126" s="28"/>
      <c r="S126" s="28"/>
    </row>
    <row r="127" s="1" customFormat="1" spans="1:19">
      <c r="A127" s="9"/>
      <c r="B127" s="9"/>
      <c r="C127" s="9"/>
      <c r="D127" s="12"/>
      <c r="E127" s="12"/>
      <c r="F127" s="12"/>
      <c r="G127" s="13"/>
      <c r="H127" s="12"/>
      <c r="J127" s="4" t="str">
        <f t="shared" ref="J127:J130" si="33">J126</f>
        <v>支架左边板冲压模具</v>
      </c>
      <c r="K127" s="4" t="s">
        <v>45</v>
      </c>
      <c r="L127" s="5">
        <v>45500</v>
      </c>
      <c r="M127" s="5">
        <f t="shared" si="24"/>
        <v>40950</v>
      </c>
      <c r="N127" s="4" t="str">
        <f t="shared" si="27"/>
        <v>支架左边板冲压模具-修边冲孔</v>
      </c>
      <c r="O127" s="4" t="s">
        <v>222</v>
      </c>
      <c r="P127" s="21"/>
      <c r="Q127" s="21" t="s">
        <v>35</v>
      </c>
      <c r="R127" s="28"/>
      <c r="S127" s="28"/>
    </row>
    <row r="128" s="1" customFormat="1" spans="1:19">
      <c r="A128" s="9"/>
      <c r="B128" s="9"/>
      <c r="C128" s="9"/>
      <c r="D128" s="12"/>
      <c r="E128" s="12"/>
      <c r="F128" s="12"/>
      <c r="G128" s="13"/>
      <c r="H128" s="12"/>
      <c r="J128" s="4" t="str">
        <f t="shared" si="33"/>
        <v>支架左边板冲压模具</v>
      </c>
      <c r="K128" s="4" t="s">
        <v>38</v>
      </c>
      <c r="L128" s="5">
        <v>45500</v>
      </c>
      <c r="M128" s="5">
        <f t="shared" si="24"/>
        <v>40950</v>
      </c>
      <c r="N128" s="4" t="str">
        <f t="shared" si="27"/>
        <v>支架左边板冲压模具-翻边</v>
      </c>
      <c r="O128" s="4" t="s">
        <v>223</v>
      </c>
      <c r="P128" s="21"/>
      <c r="Q128" s="21" t="s">
        <v>35</v>
      </c>
      <c r="R128" s="28"/>
      <c r="S128" s="28"/>
    </row>
    <row r="129" s="1" customFormat="1" spans="1:19">
      <c r="A129" s="9"/>
      <c r="B129" s="9"/>
      <c r="C129" s="9"/>
      <c r="D129" s="12"/>
      <c r="E129" s="12"/>
      <c r="F129" s="12"/>
      <c r="G129" s="13"/>
      <c r="H129" s="12"/>
      <c r="J129" s="4" t="str">
        <f t="shared" si="33"/>
        <v>支架左边板冲压模具</v>
      </c>
      <c r="K129" s="4" t="s">
        <v>38</v>
      </c>
      <c r="L129" s="5">
        <v>38900</v>
      </c>
      <c r="M129" s="5">
        <f t="shared" si="24"/>
        <v>35010</v>
      </c>
      <c r="N129" s="4" t="str">
        <f t="shared" si="27"/>
        <v>支架左边板冲压模具-翻边</v>
      </c>
      <c r="O129" s="4" t="s">
        <v>224</v>
      </c>
      <c r="P129" s="21"/>
      <c r="Q129" s="21" t="s">
        <v>35</v>
      </c>
      <c r="R129" s="28"/>
      <c r="S129" s="28"/>
    </row>
    <row r="130" s="1" customFormat="1" spans="1:19">
      <c r="A130" s="9"/>
      <c r="B130" s="9"/>
      <c r="C130" s="9"/>
      <c r="D130" s="12"/>
      <c r="E130" s="12"/>
      <c r="F130" s="12"/>
      <c r="G130" s="13"/>
      <c r="H130" s="12"/>
      <c r="J130" s="4" t="str">
        <f t="shared" si="33"/>
        <v>支架左边板冲压模具</v>
      </c>
      <c r="K130" s="4" t="s">
        <v>50</v>
      </c>
      <c r="L130" s="5">
        <v>54500</v>
      </c>
      <c r="M130" s="5">
        <f t="shared" si="24"/>
        <v>49050</v>
      </c>
      <c r="N130" s="4" t="str">
        <f t="shared" si="27"/>
        <v>支架左边板冲压模具-冲孔侧冲孔</v>
      </c>
      <c r="O130" s="4" t="s">
        <v>225</v>
      </c>
      <c r="P130" s="21"/>
      <c r="Q130" s="21" t="s">
        <v>35</v>
      </c>
      <c r="R130" s="28"/>
      <c r="S130" s="28"/>
    </row>
    <row r="131" s="1" customFormat="1" spans="1:19">
      <c r="A131" s="9" t="s">
        <v>226</v>
      </c>
      <c r="B131" s="10" t="s">
        <v>227</v>
      </c>
      <c r="C131" s="9" t="s">
        <v>23</v>
      </c>
      <c r="D131" s="12">
        <v>0.9</v>
      </c>
      <c r="E131" s="12">
        <v>229900</v>
      </c>
      <c r="F131" s="12">
        <v>206910</v>
      </c>
      <c r="G131" s="13">
        <v>0.13</v>
      </c>
      <c r="H131" s="12">
        <v>26898.3</v>
      </c>
      <c r="I131" s="1">
        <v>1135</v>
      </c>
      <c r="J131" s="4" t="str">
        <f>MID(A131,5,100)</f>
        <v>支架右边板冲压模具</v>
      </c>
      <c r="K131" s="4" t="s">
        <v>27</v>
      </c>
      <c r="L131" s="5">
        <v>45500</v>
      </c>
      <c r="M131" s="5">
        <f t="shared" si="24"/>
        <v>40950</v>
      </c>
      <c r="N131" s="4" t="str">
        <f t="shared" si="27"/>
        <v>支架右边板冲压模具-成型</v>
      </c>
      <c r="O131" s="4" t="s">
        <v>228</v>
      </c>
      <c r="P131" s="21"/>
      <c r="Q131" s="21" t="s">
        <v>35</v>
      </c>
      <c r="R131" s="28"/>
      <c r="S131" s="28"/>
    </row>
    <row r="132" s="1" customFormat="1" spans="1:19">
      <c r="A132" s="9"/>
      <c r="B132" s="9"/>
      <c r="C132" s="9"/>
      <c r="D132" s="12"/>
      <c r="E132" s="12"/>
      <c r="F132" s="12"/>
      <c r="G132" s="13"/>
      <c r="H132" s="12"/>
      <c r="J132" s="4" t="str">
        <f t="shared" ref="J132:J135" si="34">J131</f>
        <v>支架右边板冲压模具</v>
      </c>
      <c r="K132" s="4" t="s">
        <v>45</v>
      </c>
      <c r="L132" s="5">
        <v>45500</v>
      </c>
      <c r="M132" s="5">
        <f t="shared" si="24"/>
        <v>40950</v>
      </c>
      <c r="N132" s="4" t="str">
        <f t="shared" si="27"/>
        <v>支架右边板冲压模具-修边冲孔</v>
      </c>
      <c r="O132" s="4" t="s">
        <v>229</v>
      </c>
      <c r="P132" s="21"/>
      <c r="Q132" s="21" t="s">
        <v>35</v>
      </c>
      <c r="R132" s="28"/>
      <c r="S132" s="28"/>
    </row>
    <row r="133" s="1" customFormat="1" spans="1:19">
      <c r="A133" s="9"/>
      <c r="B133" s="9"/>
      <c r="C133" s="9"/>
      <c r="D133" s="12"/>
      <c r="E133" s="12"/>
      <c r="F133" s="12"/>
      <c r="G133" s="13"/>
      <c r="H133" s="12"/>
      <c r="J133" s="4" t="str">
        <f t="shared" si="34"/>
        <v>支架右边板冲压模具</v>
      </c>
      <c r="K133" s="4" t="s">
        <v>38</v>
      </c>
      <c r="L133" s="5">
        <v>45500</v>
      </c>
      <c r="M133" s="5">
        <f t="shared" si="24"/>
        <v>40950</v>
      </c>
      <c r="N133" s="4" t="str">
        <f t="shared" si="27"/>
        <v>支架右边板冲压模具-翻边</v>
      </c>
      <c r="O133" s="4" t="s">
        <v>230</v>
      </c>
      <c r="P133" s="21"/>
      <c r="Q133" s="21" t="s">
        <v>35</v>
      </c>
      <c r="R133" s="28"/>
      <c r="S133" s="28"/>
    </row>
    <row r="134" s="1" customFormat="1" spans="1:19">
      <c r="A134" s="9"/>
      <c r="B134" s="9"/>
      <c r="C134" s="9"/>
      <c r="D134" s="12"/>
      <c r="E134" s="12"/>
      <c r="F134" s="12"/>
      <c r="G134" s="13"/>
      <c r="H134" s="12"/>
      <c r="J134" s="4" t="str">
        <f t="shared" si="34"/>
        <v>支架右边板冲压模具</v>
      </c>
      <c r="K134" s="4" t="s">
        <v>38</v>
      </c>
      <c r="L134" s="5">
        <v>38900</v>
      </c>
      <c r="M134" s="5">
        <f t="shared" si="24"/>
        <v>35010</v>
      </c>
      <c r="N134" s="4" t="str">
        <f t="shared" si="27"/>
        <v>支架右边板冲压模具-翻边</v>
      </c>
      <c r="O134" s="4" t="s">
        <v>231</v>
      </c>
      <c r="P134" s="21"/>
      <c r="Q134" s="21" t="s">
        <v>35</v>
      </c>
      <c r="R134" s="28"/>
      <c r="S134" s="28"/>
    </row>
    <row r="135" s="1" customFormat="1" spans="1:19">
      <c r="A135" s="9"/>
      <c r="B135" s="9"/>
      <c r="C135" s="9"/>
      <c r="D135" s="12"/>
      <c r="E135" s="12"/>
      <c r="F135" s="12"/>
      <c r="G135" s="13"/>
      <c r="H135" s="12"/>
      <c r="J135" s="4" t="str">
        <f t="shared" si="34"/>
        <v>支架右边板冲压模具</v>
      </c>
      <c r="K135" s="4" t="s">
        <v>50</v>
      </c>
      <c r="L135" s="5">
        <v>54500</v>
      </c>
      <c r="M135" s="5">
        <f t="shared" si="24"/>
        <v>49050</v>
      </c>
      <c r="N135" s="4" t="str">
        <f t="shared" si="27"/>
        <v>支架右边板冲压模具-冲孔侧冲孔</v>
      </c>
      <c r="O135" s="4" t="s">
        <v>232</v>
      </c>
      <c r="P135" s="21"/>
      <c r="Q135" s="21" t="s">
        <v>35</v>
      </c>
      <c r="R135" s="28"/>
      <c r="S135" s="28"/>
    </row>
    <row r="136" s="1" customFormat="1" spans="1:19">
      <c r="A136" s="9" t="s">
        <v>233</v>
      </c>
      <c r="B136" s="10" t="s">
        <v>234</v>
      </c>
      <c r="C136" s="9" t="s">
        <v>23</v>
      </c>
      <c r="D136" s="12">
        <v>0.9</v>
      </c>
      <c r="E136" s="12">
        <v>129300</v>
      </c>
      <c r="F136" s="12">
        <v>116370</v>
      </c>
      <c r="G136" s="13">
        <v>0.13</v>
      </c>
      <c r="H136" s="12">
        <v>15128.1</v>
      </c>
      <c r="I136" s="1">
        <v>1135</v>
      </c>
      <c r="J136" s="4" t="str">
        <f>MID(A136,5,100)</f>
        <v>支架后板冲压模具</v>
      </c>
      <c r="K136" s="4" t="s">
        <v>27</v>
      </c>
      <c r="L136" s="5">
        <v>34600</v>
      </c>
      <c r="M136" s="5">
        <f t="shared" si="24"/>
        <v>31140</v>
      </c>
      <c r="N136" s="4" t="str">
        <f t="shared" si="27"/>
        <v>支架后板冲压模具-成型</v>
      </c>
      <c r="O136" s="4" t="s">
        <v>235</v>
      </c>
      <c r="P136" s="21" t="s">
        <v>35</v>
      </c>
      <c r="Q136" s="21"/>
      <c r="R136" s="21"/>
      <c r="S136" s="28" t="s">
        <v>41</v>
      </c>
    </row>
    <row r="137" s="1" customFormat="1" spans="1:19">
      <c r="A137" s="9"/>
      <c r="B137" s="9"/>
      <c r="C137" s="9"/>
      <c r="D137" s="12"/>
      <c r="E137" s="12"/>
      <c r="F137" s="12"/>
      <c r="G137" s="13"/>
      <c r="H137" s="12"/>
      <c r="J137" s="4" t="str">
        <f t="shared" ref="J137:J139" si="35">J136</f>
        <v>支架后板冲压模具</v>
      </c>
      <c r="K137" s="4" t="s">
        <v>45</v>
      </c>
      <c r="L137" s="5">
        <v>34600</v>
      </c>
      <c r="M137" s="5">
        <f t="shared" si="24"/>
        <v>31140</v>
      </c>
      <c r="N137" s="4" t="str">
        <f t="shared" si="27"/>
        <v>支架后板冲压模具-修边冲孔</v>
      </c>
      <c r="O137" s="4" t="s">
        <v>236</v>
      </c>
      <c r="P137" s="21"/>
      <c r="Q137" s="21"/>
      <c r="R137" s="21" t="s">
        <v>35</v>
      </c>
      <c r="S137" s="28" t="s">
        <v>41</v>
      </c>
    </row>
    <row r="138" s="1" customFormat="1" spans="1:19">
      <c r="A138" s="9"/>
      <c r="B138" s="9"/>
      <c r="C138" s="9"/>
      <c r="D138" s="12"/>
      <c r="E138" s="12"/>
      <c r="F138" s="12"/>
      <c r="G138" s="13"/>
      <c r="H138" s="12"/>
      <c r="J138" s="4" t="str">
        <f t="shared" si="35"/>
        <v>支架后板冲压模具</v>
      </c>
      <c r="K138" s="4" t="s">
        <v>38</v>
      </c>
      <c r="L138" s="5">
        <v>34600</v>
      </c>
      <c r="M138" s="5">
        <f t="shared" si="24"/>
        <v>31140</v>
      </c>
      <c r="N138" s="4" t="str">
        <f t="shared" si="27"/>
        <v>支架后板冲压模具-翻边</v>
      </c>
      <c r="O138" s="4" t="s">
        <v>237</v>
      </c>
      <c r="P138" s="21"/>
      <c r="Q138" s="21"/>
      <c r="R138" s="21" t="s">
        <v>35</v>
      </c>
      <c r="S138" s="28" t="s">
        <v>41</v>
      </c>
    </row>
    <row r="139" s="1" customFormat="1" spans="1:19">
      <c r="A139" s="9"/>
      <c r="B139" s="9"/>
      <c r="C139" s="9"/>
      <c r="D139" s="12"/>
      <c r="E139" s="12"/>
      <c r="F139" s="12"/>
      <c r="G139" s="13"/>
      <c r="H139" s="12"/>
      <c r="J139" s="4" t="str">
        <f t="shared" si="35"/>
        <v>支架后板冲压模具</v>
      </c>
      <c r="K139" s="4" t="s">
        <v>38</v>
      </c>
      <c r="L139" s="5">
        <v>25500</v>
      </c>
      <c r="M139" s="5">
        <f t="shared" si="24"/>
        <v>22950</v>
      </c>
      <c r="N139" s="4" t="str">
        <f t="shared" si="27"/>
        <v>支架后板冲压模具-翻边</v>
      </c>
      <c r="O139" s="4" t="s">
        <v>238</v>
      </c>
      <c r="P139" s="21"/>
      <c r="Q139" s="21"/>
      <c r="R139" s="21" t="s">
        <v>35</v>
      </c>
      <c r="S139" s="28" t="s">
        <v>41</v>
      </c>
    </row>
    <row r="140" s="1" customFormat="1" spans="1:19">
      <c r="A140" s="9" t="s">
        <v>239</v>
      </c>
      <c r="B140" s="10" t="s">
        <v>240</v>
      </c>
      <c r="C140" s="9" t="s">
        <v>23</v>
      </c>
      <c r="D140" s="12">
        <v>0.9</v>
      </c>
      <c r="E140" s="12">
        <v>416800</v>
      </c>
      <c r="F140" s="12">
        <v>375120</v>
      </c>
      <c r="G140" s="13">
        <v>0.13</v>
      </c>
      <c r="H140" s="12">
        <v>48765.6</v>
      </c>
      <c r="I140" s="1">
        <v>1135</v>
      </c>
      <c r="J140" s="4" t="str">
        <f>MID(A140,5,100)</f>
        <v>H6副司机座椅底支架上板冲压模具</v>
      </c>
      <c r="K140" s="4" t="s">
        <v>241</v>
      </c>
      <c r="L140" s="5">
        <v>88900</v>
      </c>
      <c r="M140" s="5">
        <f t="shared" si="24"/>
        <v>80010</v>
      </c>
      <c r="N140" s="4" t="str">
        <f t="shared" si="27"/>
        <v>H6副司机座椅底支架上板冲压模具-拉延</v>
      </c>
      <c r="O140" s="4" t="s">
        <v>242</v>
      </c>
      <c r="P140" s="21"/>
      <c r="Q140" s="21"/>
      <c r="R140" s="21" t="s">
        <v>243</v>
      </c>
      <c r="S140" s="28"/>
    </row>
    <row r="141" s="1" customFormat="1" spans="1:19">
      <c r="A141" s="9"/>
      <c r="B141" s="9"/>
      <c r="C141" s="9"/>
      <c r="D141" s="12"/>
      <c r="E141" s="12"/>
      <c r="F141" s="12"/>
      <c r="G141" s="13"/>
      <c r="H141" s="12"/>
      <c r="J141" s="4" t="str">
        <f t="shared" ref="J141:J145" si="36">J140</f>
        <v>H6副司机座椅底支架上板冲压模具</v>
      </c>
      <c r="K141" s="4" t="s">
        <v>45</v>
      </c>
      <c r="L141" s="5">
        <v>73700</v>
      </c>
      <c r="M141" s="5">
        <f t="shared" si="24"/>
        <v>66330</v>
      </c>
      <c r="N141" s="4" t="str">
        <f t="shared" si="27"/>
        <v>H6副司机座椅底支架上板冲压模具-修边冲孔</v>
      </c>
      <c r="O141" s="4" t="s">
        <v>244</v>
      </c>
      <c r="P141" s="21"/>
      <c r="Q141" s="21"/>
      <c r="R141" s="21" t="s">
        <v>243</v>
      </c>
      <c r="S141" s="28"/>
    </row>
    <row r="142" s="1" customFormat="1" spans="1:19">
      <c r="A142" s="9"/>
      <c r="B142" s="9"/>
      <c r="C142" s="9"/>
      <c r="D142" s="12"/>
      <c r="E142" s="12"/>
      <c r="F142" s="12"/>
      <c r="G142" s="13"/>
      <c r="H142" s="12"/>
      <c r="J142" s="4" t="str">
        <f t="shared" si="36"/>
        <v>H6副司机座椅底支架上板冲压模具</v>
      </c>
      <c r="K142" s="4" t="s">
        <v>245</v>
      </c>
      <c r="L142" s="5">
        <v>98400</v>
      </c>
      <c r="M142" s="5">
        <f t="shared" si="24"/>
        <v>88560</v>
      </c>
      <c r="N142" s="4" t="str">
        <f t="shared" si="27"/>
        <v>H6副司机座椅底支架上板冲压模具-侧切边冲孔</v>
      </c>
      <c r="O142" s="4" t="s">
        <v>246</v>
      </c>
      <c r="P142" s="21"/>
      <c r="Q142" s="21"/>
      <c r="R142" s="21" t="s">
        <v>243</v>
      </c>
      <c r="S142" s="28"/>
    </row>
    <row r="143" s="1" customFormat="1" spans="1:19">
      <c r="A143" s="9"/>
      <c r="B143" s="9"/>
      <c r="C143" s="9"/>
      <c r="D143" s="12"/>
      <c r="E143" s="12"/>
      <c r="F143" s="12"/>
      <c r="G143" s="13"/>
      <c r="H143" s="12"/>
      <c r="J143" s="4" t="str">
        <f t="shared" si="36"/>
        <v>H6副司机座椅底支架上板冲压模具</v>
      </c>
      <c r="K143" s="4" t="s">
        <v>245</v>
      </c>
      <c r="L143" s="5">
        <v>70800</v>
      </c>
      <c r="M143" s="5">
        <f t="shared" si="24"/>
        <v>63720</v>
      </c>
      <c r="N143" s="4" t="str">
        <f t="shared" si="27"/>
        <v>H6副司机座椅底支架上板冲压模具-侧切边冲孔</v>
      </c>
      <c r="O143" s="4" t="s">
        <v>247</v>
      </c>
      <c r="P143" s="21"/>
      <c r="Q143" s="21"/>
      <c r="R143" s="21" t="s">
        <v>243</v>
      </c>
      <c r="S143" s="28"/>
    </row>
    <row r="144" s="1" customFormat="1" spans="1:19">
      <c r="A144" s="9"/>
      <c r="B144" s="9"/>
      <c r="C144" s="9"/>
      <c r="D144" s="12"/>
      <c r="E144" s="12"/>
      <c r="F144" s="12"/>
      <c r="G144" s="13"/>
      <c r="H144" s="12"/>
      <c r="J144" s="4" t="str">
        <f t="shared" si="36"/>
        <v>H6副司机座椅底支架上板冲压模具</v>
      </c>
      <c r="K144" s="4" t="s">
        <v>117</v>
      </c>
      <c r="L144" s="5">
        <v>42500</v>
      </c>
      <c r="M144" s="5">
        <f t="shared" si="24"/>
        <v>38250</v>
      </c>
      <c r="N144" s="4" t="str">
        <f t="shared" si="27"/>
        <v>H6副司机座椅底支架上板冲压模具-翻边整形</v>
      </c>
      <c r="O144" s="4" t="s">
        <v>248</v>
      </c>
      <c r="P144" s="21"/>
      <c r="Q144" s="21"/>
      <c r="R144" s="21" t="s">
        <v>243</v>
      </c>
      <c r="S144" s="28"/>
    </row>
    <row r="145" s="1" customFormat="1" spans="1:19">
      <c r="A145" s="9"/>
      <c r="B145" s="9"/>
      <c r="C145" s="9"/>
      <c r="D145" s="12"/>
      <c r="E145" s="12"/>
      <c r="F145" s="12"/>
      <c r="G145" s="13"/>
      <c r="H145" s="12"/>
      <c r="J145" s="4" t="str">
        <f t="shared" si="36"/>
        <v>H6副司机座椅底支架上板冲压模具</v>
      </c>
      <c r="K145" s="4" t="s">
        <v>38</v>
      </c>
      <c r="L145" s="5">
        <v>42500</v>
      </c>
      <c r="M145" s="5">
        <f t="shared" si="24"/>
        <v>38250</v>
      </c>
      <c r="N145" s="4" t="str">
        <f t="shared" si="27"/>
        <v>H6副司机座椅底支架上板冲压模具-翻边</v>
      </c>
      <c r="O145" s="4" t="s">
        <v>249</v>
      </c>
      <c r="P145" s="21"/>
      <c r="Q145" s="21"/>
      <c r="R145" s="21" t="s">
        <v>243</v>
      </c>
      <c r="S145" s="28"/>
    </row>
    <row r="146" s="1" customFormat="1" spans="1:19">
      <c r="A146" s="9" t="s">
        <v>250</v>
      </c>
      <c r="B146" s="10" t="s">
        <v>251</v>
      </c>
      <c r="C146" s="9" t="s">
        <v>23</v>
      </c>
      <c r="D146" s="12">
        <v>0.9</v>
      </c>
      <c r="E146" s="12">
        <v>67500</v>
      </c>
      <c r="F146" s="12">
        <v>60750</v>
      </c>
      <c r="G146" s="13">
        <v>0.13</v>
      </c>
      <c r="H146" s="12">
        <v>7897.5</v>
      </c>
      <c r="I146" s="1">
        <v>1135</v>
      </c>
      <c r="J146" s="4" t="str">
        <f>MID(A146,5,100)</f>
        <v>H6副司机座椅底支架左下板冲压模具</v>
      </c>
      <c r="K146" s="4" t="s">
        <v>33</v>
      </c>
      <c r="L146" s="5">
        <v>25500</v>
      </c>
      <c r="M146" s="5">
        <f t="shared" si="24"/>
        <v>22950</v>
      </c>
      <c r="N146" s="4" t="str">
        <f t="shared" si="27"/>
        <v>H6副司机座椅底支架左下板冲压模具-落料冲孔</v>
      </c>
      <c r="O146" s="4" t="s">
        <v>252</v>
      </c>
      <c r="P146" s="21" t="s">
        <v>35</v>
      </c>
      <c r="Q146" s="21"/>
      <c r="R146" s="21"/>
      <c r="S146" s="28"/>
    </row>
    <row r="147" s="1" customFormat="1" spans="10:19">
      <c r="J147" s="1" t="str">
        <f>J146</f>
        <v>H6副司机座椅底支架左下板冲压模具</v>
      </c>
      <c r="K147" s="4" t="s">
        <v>253</v>
      </c>
      <c r="L147" s="5">
        <v>25500</v>
      </c>
      <c r="M147" s="5">
        <f t="shared" si="24"/>
        <v>22950</v>
      </c>
      <c r="N147" s="4" t="str">
        <f t="shared" si="27"/>
        <v>H6副司机座椅底支架左下板冲压模具-折弯</v>
      </c>
      <c r="O147" s="4" t="s">
        <v>254</v>
      </c>
      <c r="P147" s="21" t="s">
        <v>35</v>
      </c>
      <c r="Q147" s="21"/>
      <c r="R147" s="21"/>
      <c r="S147" s="28"/>
    </row>
    <row r="148" s="1" customFormat="1" spans="10:19">
      <c r="J148" s="1" t="str">
        <f>J147</f>
        <v>H6副司机座椅底支架左下板冲压模具</v>
      </c>
      <c r="K148" s="4" t="s">
        <v>145</v>
      </c>
      <c r="L148" s="5">
        <v>16500</v>
      </c>
      <c r="M148" s="5">
        <f t="shared" si="24"/>
        <v>14850</v>
      </c>
      <c r="N148" s="4" t="str">
        <f t="shared" si="27"/>
        <v>H6副司机座椅底支架左下板冲压模具-分切冲孔</v>
      </c>
      <c r="O148" s="4" t="s">
        <v>255</v>
      </c>
      <c r="P148" s="21" t="s">
        <v>35</v>
      </c>
      <c r="Q148" s="21"/>
      <c r="R148" s="21"/>
      <c r="S148" s="28"/>
    </row>
    <row r="149" s="3" customFormat="1" spans="6:18">
      <c r="F149" s="38">
        <f>SUM(F3:F148)</f>
        <v>3420720</v>
      </c>
      <c r="K149" s="39"/>
      <c r="L149" s="38">
        <f>SUM(L3:L148)</f>
        <v>3801200</v>
      </c>
      <c r="M149" s="40">
        <f>SUM(M3:M148)</f>
        <v>3420720</v>
      </c>
      <c r="N149" s="38">
        <f>M149/0.9</f>
        <v>3800800</v>
      </c>
      <c r="O149" s="39"/>
      <c r="P149" s="41"/>
      <c r="Q149" s="41"/>
      <c r="R149" s="41"/>
    </row>
    <row r="150" s="4" customFormat="1" spans="2:18">
      <c r="B150" s="4" t="s">
        <v>256</v>
      </c>
      <c r="J150" s="4" t="s">
        <v>257</v>
      </c>
      <c r="K150" s="4" t="s">
        <v>24</v>
      </c>
      <c r="L150" s="5">
        <v>18000</v>
      </c>
      <c r="M150" s="5">
        <f t="shared" ref="M150:M152" si="37">ROUND(L150*0.9,2)</f>
        <v>16200</v>
      </c>
      <c r="N150" s="5">
        <f>N149-M149</f>
        <v>380080</v>
      </c>
      <c r="P150" s="6"/>
      <c r="Q150" s="6"/>
      <c r="R150" s="6"/>
    </row>
    <row r="151" s="4" customFormat="1" spans="11:18">
      <c r="K151" s="4" t="s">
        <v>29</v>
      </c>
      <c r="L151" s="5">
        <v>15600</v>
      </c>
      <c r="M151" s="5">
        <f t="shared" si="37"/>
        <v>14040</v>
      </c>
      <c r="N151" s="5">
        <f>M149*1.13</f>
        <v>3865413.6</v>
      </c>
      <c r="P151" s="6"/>
      <c r="Q151" s="6"/>
      <c r="R151" s="6"/>
    </row>
    <row r="152" s="4" customFormat="1" spans="11:18">
      <c r="K152" s="4" t="s">
        <v>29</v>
      </c>
      <c r="L152" s="5">
        <v>15600</v>
      </c>
      <c r="M152" s="5">
        <f t="shared" si="37"/>
        <v>14040</v>
      </c>
      <c r="P152" s="6"/>
      <c r="Q152" s="6"/>
      <c r="R152" s="6"/>
    </row>
    <row r="153" s="4" customFormat="1" spans="16:18">
      <c r="P153" s="6"/>
      <c r="Q153" s="6"/>
      <c r="R153" s="6"/>
    </row>
    <row r="154" s="3" customFormat="1" spans="11:18">
      <c r="K154" s="39"/>
      <c r="L154" s="38">
        <f>L149+L150+L151+L152</f>
        <v>3850400</v>
      </c>
      <c r="M154" s="38">
        <f>M149+M150+M151+M152</f>
        <v>3465000</v>
      </c>
      <c r="N154" s="39"/>
      <c r="O154" s="39"/>
      <c r="P154" s="41"/>
      <c r="Q154" s="41"/>
      <c r="R154" s="41"/>
    </row>
    <row r="155" s="1" customFormat="1" spans="11:18">
      <c r="K155" s="4"/>
      <c r="L155" s="5">
        <f>L154*1.13</f>
        <v>4350952</v>
      </c>
      <c r="M155" s="5"/>
      <c r="N155" s="4"/>
      <c r="O155" s="4"/>
      <c r="P155" s="6"/>
      <c r="Q155" s="6"/>
      <c r="R155" s="6"/>
    </row>
    <row r="156" s="1" customFormat="1" spans="11:18">
      <c r="K156" s="20" t="s">
        <v>258</v>
      </c>
      <c r="L156" s="42">
        <v>4350500</v>
      </c>
      <c r="M156" s="5"/>
      <c r="N156" s="4"/>
      <c r="O156" s="4"/>
      <c r="P156" s="6"/>
      <c r="Q156" s="6"/>
      <c r="R156" s="6"/>
    </row>
  </sheetData>
  <autoFilter xmlns:etc="http://www.wps.cn/officeDocument/2017/etCustomData" ref="A2:W152" etc:filterBottomFollowUsedRange="0">
    <extLst/>
  </autoFilter>
  <mergeCells count="2">
    <mergeCell ref="P1:R1"/>
    <mergeCell ref="W64:W71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Administrator</cp:lastModifiedBy>
  <dcterms:created xsi:type="dcterms:W3CDTF">2024-09-26T07:57:00Z</dcterms:created>
  <dcterms:modified xsi:type="dcterms:W3CDTF">2024-10-07T03:13:48Z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11D0F967D0F74D3CA71A1E32E16B8802_13</vt:lpwstr>
  </property>
  <property fmtid="{D5CDD505-2E9C-101B-9397-08002B2CF9AE}" pid="3" name="KSOProductBuildVer">
    <vt:lpwstr>2052-12.1.0.18276</vt:lpwstr>
  </property>
</Properties>
</file>