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项目\陕汽\冲压地脚\"/>
    </mc:Choice>
  </mc:AlternateContent>
  <bookViews>
    <workbookView xWindow="0" yWindow="0" windowWidth="28800" windowHeight="12210" activeTab="1"/>
  </bookViews>
  <sheets>
    <sheet name="产品价格" sheetId="1" r:id="rId1"/>
    <sheet name="模具价格对比" sheetId="2" r:id="rId2"/>
    <sheet name="Sheet4" sheetId="4" r:id="rId3"/>
    <sheet name="Sheet3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  <c r="F4" i="4"/>
  <c r="E6" i="4"/>
  <c r="E4" i="4"/>
  <c r="G3" i="4"/>
  <c r="G7" i="4"/>
  <c r="G9" i="4"/>
  <c r="G10" i="4"/>
  <c r="G11" i="4"/>
  <c r="G12" i="4"/>
  <c r="G13" i="4"/>
  <c r="G14" i="4"/>
  <c r="G15" i="4"/>
  <c r="G16" i="4"/>
  <c r="G17" i="4"/>
  <c r="G19" i="4"/>
  <c r="G20" i="4"/>
  <c r="G21" i="4"/>
  <c r="G2" i="4"/>
  <c r="F3" i="4"/>
  <c r="F7" i="4"/>
  <c r="F9" i="4"/>
  <c r="F10" i="4"/>
  <c r="F11" i="4"/>
  <c r="F12" i="4"/>
  <c r="F13" i="4"/>
  <c r="F14" i="4"/>
  <c r="F15" i="4"/>
  <c r="F16" i="4"/>
  <c r="F17" i="4"/>
  <c r="F19" i="4"/>
  <c r="F20" i="4"/>
  <c r="F21" i="4"/>
  <c r="F2" i="4"/>
  <c r="E3" i="3"/>
  <c r="E12" i="3"/>
  <c r="H36" i="2"/>
  <c r="K10" i="3" l="1"/>
  <c r="I9" i="3"/>
  <c r="I14" i="3"/>
  <c r="I16" i="3"/>
  <c r="I23" i="3"/>
  <c r="I25" i="3"/>
  <c r="I30" i="3"/>
  <c r="I32" i="3"/>
  <c r="I7" i="3"/>
  <c r="F36" i="2"/>
  <c r="G36" i="2"/>
  <c r="I36" i="2" s="1"/>
  <c r="E36" i="2"/>
  <c r="D36" i="2"/>
  <c r="E22" i="4"/>
  <c r="E23" i="4" s="1"/>
  <c r="G5" i="4"/>
  <c r="G22" i="4" s="1"/>
  <c r="F5" i="4"/>
  <c r="F22" i="4"/>
</calcChain>
</file>

<file path=xl/sharedStrings.xml><?xml version="1.0" encoding="utf-8"?>
<sst xmlns="http://schemas.openxmlformats.org/spreadsheetml/2006/main" count="262" uniqueCount="162">
  <si>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</si>
  <si>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</si>
  <si>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</si>
  <si>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</si>
  <si>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</si>
  <si>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</si>
  <si>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</si>
  <si>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</si>
  <si>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</si>
  <si>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</si>
  <si>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</si>
  <si>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</si>
  <si>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</si>
  <si>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</si>
  <si>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</si>
  <si>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</si>
  <si>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</si>
  <si>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</si>
  <si>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</si>
  <si>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</si>
  <si>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</si>
  <si>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</si>
  <si>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</si>
  <si>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</si>
  <si>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件</t>
    <phoneticPr fontId="2" type="noConversion"/>
  </si>
  <si>
    <t>采购工厂：河北工厂</t>
    <phoneticPr fontId="2" type="noConversion"/>
  </si>
  <si>
    <t>SLT0012251</t>
    <phoneticPr fontId="2" type="noConversion"/>
  </si>
  <si>
    <t>德实</t>
    <phoneticPr fontId="6" type="noConversion"/>
  </si>
  <si>
    <t>啸宇</t>
    <phoneticPr fontId="7" type="noConversion"/>
  </si>
  <si>
    <t xml:space="preserve"> </t>
    <phoneticPr fontId="2" type="noConversion"/>
  </si>
  <si>
    <t>文安德实</t>
    <phoneticPr fontId="2" type="noConversion"/>
  </si>
  <si>
    <t>德实价格已经协商最低，请领导审批</t>
    <phoneticPr fontId="6" type="noConversion"/>
  </si>
  <si>
    <t>德实为体系供应商，按河北账期结算。</t>
    <phoneticPr fontId="6" type="noConversion"/>
  </si>
  <si>
    <t>SLT0012250</t>
    <phoneticPr fontId="2" type="noConversion"/>
  </si>
  <si>
    <t>滑轨解锁手把</t>
    <phoneticPr fontId="2" type="noConversion"/>
  </si>
  <si>
    <t>滑轨本体</t>
    <phoneticPr fontId="2" type="noConversion"/>
  </si>
  <si>
    <t>A点力乐滑轨未税价格25.5元，手柄价格1.95元，每套52.95元，B点文安德实未税价格23.19元，手柄未税价格2.8元，每套49.18元，2023年使用量8872套，预计每年收益33447元；</t>
    <phoneticPr fontId="6" type="noConversion"/>
  </si>
  <si>
    <t>德实开发模具费：滑壳和滑芯需开冲孔模具共9000元，抗拉片开落料模具4500元，合计未税13500元，按照5万件或2年分摊。</t>
    <phoneticPr fontId="6" type="noConversion"/>
  </si>
  <si>
    <t>SLT0012390</t>
  </si>
  <si>
    <t>减震右滑轨总成</t>
  </si>
  <si>
    <t>SLT0012389</t>
  </si>
  <si>
    <t>减震左滑轨总成</t>
  </si>
  <si>
    <t>SLT0010960</t>
  </si>
  <si>
    <t>滑轨本体</t>
  </si>
  <si>
    <t>SLT0012014</t>
  </si>
  <si>
    <t>滑轨铆钉</t>
  </si>
  <si>
    <t>SLT0012397</t>
  </si>
  <si>
    <t xml:space="preserve">减震款左前地脚电泳 </t>
  </si>
  <si>
    <t>SLT0012347</t>
  </si>
  <si>
    <t xml:space="preserve">减震款左前地脚 </t>
  </si>
  <si>
    <t>SLT0012398</t>
  </si>
  <si>
    <t xml:space="preserve">减震款左后地脚电泳 </t>
  </si>
  <si>
    <t>SLT0012348</t>
  </si>
  <si>
    <t>减震款左后地脚</t>
  </si>
  <si>
    <t>SLT0012399</t>
  </si>
  <si>
    <t>减震款右前地脚 电泳</t>
  </si>
  <si>
    <t>SLT0012349</t>
  </si>
  <si>
    <t xml:space="preserve">减震款右前地脚 </t>
  </si>
  <si>
    <t>SLT0012400</t>
  </si>
  <si>
    <t>减震款右后地脚 电泳</t>
  </si>
  <si>
    <t>SLT0012350</t>
  </si>
  <si>
    <t>减震款右后地脚</t>
  </si>
  <si>
    <t>SLT0012391</t>
  </si>
  <si>
    <t>基础左滑轨总成</t>
  </si>
  <si>
    <t>SLT0012393</t>
  </si>
  <si>
    <r>
      <rPr>
        <sz val="12"/>
        <color theme="1"/>
        <rFont val="微软雅黑"/>
        <family val="2"/>
        <charset val="134"/>
      </rPr>
      <t>基础款左前地脚电泳</t>
    </r>
    <r>
      <rPr>
        <sz val="12"/>
        <color rgb="FF000000"/>
        <rFont val="微软雅黑"/>
        <family val="2"/>
        <charset val="134"/>
      </rPr>
      <t xml:space="preserve"> </t>
    </r>
  </si>
  <si>
    <t>SLT0012277</t>
  </si>
  <si>
    <r>
      <rPr>
        <sz val="12"/>
        <color theme="1"/>
        <rFont val="微软雅黑"/>
        <family val="2"/>
        <charset val="134"/>
      </rPr>
      <t>基础款左前地脚</t>
    </r>
    <r>
      <rPr>
        <sz val="12"/>
        <color rgb="FF000000"/>
        <rFont val="微软雅黑"/>
        <family val="2"/>
        <charset val="134"/>
      </rPr>
      <t xml:space="preserve"> </t>
    </r>
  </si>
  <si>
    <t>SLT0012395</t>
  </si>
  <si>
    <t>基础款左后地脚电泳</t>
  </si>
  <si>
    <t>SLT0012278</t>
  </si>
  <si>
    <t>基础款左后地脚</t>
  </si>
  <si>
    <t>SLT0012392</t>
  </si>
  <si>
    <t>基础右滑轨总成</t>
  </si>
  <si>
    <t>SLT0012394</t>
  </si>
  <si>
    <r>
      <rPr>
        <sz val="12"/>
        <color theme="1"/>
        <rFont val="微软雅黑"/>
        <family val="2"/>
        <charset val="134"/>
      </rPr>
      <t>基础款右前地脚</t>
    </r>
    <r>
      <rPr>
        <sz val="12"/>
        <color rgb="FF000000"/>
        <rFont val="微软雅黑"/>
        <family val="2"/>
        <charset val="134"/>
      </rPr>
      <t>电泳</t>
    </r>
  </si>
  <si>
    <t>SLT0012279</t>
  </si>
  <si>
    <r>
      <rPr>
        <sz val="12"/>
        <color theme="1"/>
        <rFont val="微软雅黑"/>
        <family val="2"/>
        <charset val="134"/>
      </rPr>
      <t>基础款右前地脚</t>
    </r>
    <r>
      <rPr>
        <sz val="12"/>
        <color rgb="FF000000"/>
        <rFont val="微软雅黑"/>
        <family val="2"/>
        <charset val="134"/>
      </rPr>
      <t xml:space="preserve"> </t>
    </r>
  </si>
  <si>
    <t>SLT0012396</t>
  </si>
  <si>
    <t>基础款右后地脚电泳</t>
  </si>
  <si>
    <t>SLT0012280</t>
  </si>
  <si>
    <t>基础款右后地脚</t>
  </si>
  <si>
    <t>SLT0010927</t>
  </si>
  <si>
    <t>滑轨解锁手把</t>
  </si>
  <si>
    <t>序号</t>
    <phoneticPr fontId="2" type="noConversion"/>
  </si>
  <si>
    <t>QAD号</t>
    <phoneticPr fontId="2" type="noConversion"/>
  </si>
  <si>
    <t>名称</t>
    <phoneticPr fontId="2" type="noConversion"/>
  </si>
  <si>
    <t>方昕</t>
    <phoneticPr fontId="2" type="noConversion"/>
  </si>
  <si>
    <t>荣威</t>
    <phoneticPr fontId="2" type="noConversion"/>
  </si>
  <si>
    <t>合计</t>
    <phoneticPr fontId="2" type="noConversion"/>
  </si>
  <si>
    <t>模具费用</t>
    <phoneticPr fontId="2" type="noConversion"/>
  </si>
  <si>
    <t>啸宇</t>
    <phoneticPr fontId="2" type="noConversion"/>
  </si>
  <si>
    <t>德实（未税)</t>
    <phoneticPr fontId="2" type="noConversion"/>
  </si>
  <si>
    <t>铆接工装3套</t>
    <phoneticPr fontId="2" type="noConversion"/>
  </si>
  <si>
    <t>总成检具</t>
    <phoneticPr fontId="2" type="noConversion"/>
  </si>
  <si>
    <t>基础款</t>
    <phoneticPr fontId="2" type="noConversion"/>
  </si>
  <si>
    <t>减震款</t>
    <phoneticPr fontId="2" type="noConversion"/>
  </si>
  <si>
    <t>自制</t>
    <phoneticPr fontId="2" type="noConversion"/>
  </si>
  <si>
    <t>开发周期</t>
    <phoneticPr fontId="2" type="noConversion"/>
  </si>
  <si>
    <t>30天</t>
    <phoneticPr fontId="2" type="noConversion"/>
  </si>
  <si>
    <t>出成型样件</t>
    <phoneticPr fontId="2" type="noConversion"/>
  </si>
  <si>
    <t>25天</t>
    <phoneticPr fontId="2" type="noConversion"/>
  </si>
  <si>
    <t>45天</t>
    <phoneticPr fontId="2" type="noConversion"/>
  </si>
  <si>
    <t>35天</t>
    <phoneticPr fontId="2" type="noConversion"/>
  </si>
  <si>
    <t>德实产品</t>
    <phoneticPr fontId="2" type="noConversion"/>
  </si>
  <si>
    <t>滑轨</t>
    <phoneticPr fontId="2" type="noConversion"/>
  </si>
  <si>
    <t>欧马可地脚</t>
    <phoneticPr fontId="2" type="noConversion"/>
  </si>
  <si>
    <t>材料成本</t>
  </si>
  <si>
    <t>预付50%剩余2年5万件分摊</t>
    <phoneticPr fontId="2" type="noConversion"/>
  </si>
  <si>
    <t>欧马可含地脚未税28.35元</t>
    <phoneticPr fontId="2" type="noConversion"/>
  </si>
  <si>
    <t>陕汽含地脚未税29元。</t>
    <phoneticPr fontId="2" type="noConversion"/>
  </si>
  <si>
    <t>滑轨本体（按整改后最新状态）</t>
    <phoneticPr fontId="2" type="noConversion"/>
  </si>
  <si>
    <t>模具名称</t>
  </si>
  <si>
    <t>模具编号</t>
  </si>
  <si>
    <t>模具数量</t>
  </si>
  <si>
    <t>未税价格</t>
  </si>
  <si>
    <t>增值税额</t>
  </si>
  <si>
    <t>含税价格</t>
  </si>
  <si>
    <t>备注（模腔数）</t>
  </si>
  <si>
    <t>DS-SQQKJZ-001-01</t>
    <phoneticPr fontId="2" type="noConversion"/>
  </si>
  <si>
    <t>SQQK减震滑轨滑壳</t>
    <phoneticPr fontId="2" type="noConversion"/>
  </si>
  <si>
    <t>冲孔</t>
    <phoneticPr fontId="2" type="noConversion"/>
  </si>
  <si>
    <t>SQQK减震滑轨左前脚</t>
    <phoneticPr fontId="2" type="noConversion"/>
  </si>
  <si>
    <t>DS-SQQKJZ-001-03</t>
    <phoneticPr fontId="2" type="noConversion"/>
  </si>
  <si>
    <t>落片、成型、折弯、冲孔</t>
    <phoneticPr fontId="2" type="noConversion"/>
  </si>
  <si>
    <t>SQQK减震滑轨右前脚</t>
    <phoneticPr fontId="2" type="noConversion"/>
  </si>
  <si>
    <t>DS-SQQKJZ-001-04</t>
    <phoneticPr fontId="2" type="noConversion"/>
  </si>
  <si>
    <t>SQQK减震滑轨右后脚</t>
    <phoneticPr fontId="2" type="noConversion"/>
  </si>
  <si>
    <t>DS-SQQKJZ-001-05</t>
  </si>
  <si>
    <t>DS-SQQKJZ-001-06</t>
  </si>
  <si>
    <t>落片、成型、冲孔</t>
    <phoneticPr fontId="2" type="noConversion"/>
  </si>
  <si>
    <t>落片一出二、成型、冲孔</t>
    <phoneticPr fontId="2" type="noConversion"/>
  </si>
  <si>
    <t>DS-SQQKJZ-001-08</t>
    <phoneticPr fontId="2" type="noConversion"/>
  </si>
  <si>
    <t>DS-SQQKJZ-001-09</t>
    <phoneticPr fontId="2" type="noConversion"/>
  </si>
  <si>
    <t>DS-SQQKJZ-001-10</t>
    <phoneticPr fontId="2" type="noConversion"/>
  </si>
  <si>
    <t>DS-SQQKJZ-001-11</t>
    <phoneticPr fontId="2" type="noConversion"/>
  </si>
  <si>
    <t>左滑前脚铆接工装</t>
    <phoneticPr fontId="2" type="noConversion"/>
  </si>
  <si>
    <t>左滑后脚铆接工装</t>
    <phoneticPr fontId="2" type="noConversion"/>
  </si>
  <si>
    <t>右滑前脚铆接工装</t>
    <phoneticPr fontId="2" type="noConversion"/>
  </si>
  <si>
    <t>右滑后脚铆接工装</t>
    <phoneticPr fontId="2" type="noConversion"/>
  </si>
  <si>
    <t>DS-SQQKJZ-001-13</t>
    <phoneticPr fontId="2" type="noConversion"/>
  </si>
  <si>
    <t>减震滑轨总成检具</t>
    <phoneticPr fontId="2" type="noConversion"/>
  </si>
  <si>
    <t>DS-SQQKPT-001-13</t>
    <phoneticPr fontId="2" type="noConversion"/>
  </si>
  <si>
    <t>DS-SQQKPT-001-01</t>
    <phoneticPr fontId="2" type="noConversion"/>
  </si>
  <si>
    <t>DS-SQQKPT-001-05</t>
  </si>
  <si>
    <t>DS-SQQKPT-001-06</t>
  </si>
  <si>
    <t>DS-SQQKPT-001-03</t>
    <phoneticPr fontId="2" type="noConversion"/>
  </si>
  <si>
    <t>DS-SQQKPT-001-04</t>
    <phoneticPr fontId="2" type="noConversion"/>
  </si>
  <si>
    <t>DS-SQQKPT-001-08</t>
    <phoneticPr fontId="2" type="noConversion"/>
  </si>
  <si>
    <t>DS-SQQKPT-001-09</t>
    <phoneticPr fontId="2" type="noConversion"/>
  </si>
  <si>
    <t>DS-SQQKPT-001-10</t>
  </si>
  <si>
    <t>DS-SQQKPT-001-11</t>
  </si>
  <si>
    <t>SQQK普通滑轨滑壳</t>
    <phoneticPr fontId="2" type="noConversion"/>
  </si>
  <si>
    <t>SQQK普通滑轨左前脚</t>
    <phoneticPr fontId="2" type="noConversion"/>
  </si>
  <si>
    <t>SQQK普通滑轨右前脚</t>
    <phoneticPr fontId="2" type="noConversion"/>
  </si>
  <si>
    <t>SQQK普通滑轨右后脚</t>
    <phoneticPr fontId="2" type="noConversion"/>
  </si>
  <si>
    <t>SQQK普通滑轨右后脚</t>
    <phoneticPr fontId="2" type="noConversion"/>
  </si>
  <si>
    <t>普通滑轨总成检具</t>
    <phoneticPr fontId="2" type="noConversion"/>
  </si>
  <si>
    <t>冲孔</t>
    <phoneticPr fontId="2" type="noConversion"/>
  </si>
  <si>
    <t>落片一出二、成型、成型、冲孔</t>
    <phoneticPr fontId="2" type="noConversion"/>
  </si>
  <si>
    <t>落片、成型、成型、冲孔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</si>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</sst>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000_ "/>
    <numFmt numFmtId="177" formatCode="0.00_);[Red]\(0.00\)"/>
  </numFmts>
  <fonts count="17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0.5"/>
      <color theme="1"/>
      <name val="仿宋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/>
  </cellStyleXfs>
  <cellXfs count="60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left" vertical="center" wrapText="1"/>
    </xf>
    <xf numFmtId="177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177" fontId="11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left" vertical="center" wrapText="1"/>
    </xf>
    <xf numFmtId="177" fontId="10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3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1" applyFont="1">
      <alignment vertical="center"/>
    </xf>
    <xf numFmtId="0" fontId="0" fillId="0" borderId="1" xfId="0" applyBorder="1">
      <alignment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百分比" xfId="1" builtinId="5"/>
    <cellStyle name="常规" xfId="0" builtinId="0"/>
    <cellStyle name="样式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zoomScaleNormal="100" workbookViewId="0">
      <selection activeCell="E21" sqref="E21"/>
    </sheetView>
  </sheetViews>
  <sheetFormatPr defaultRowHeight="14.25" x14ac:dyDescent="0.2"/>
  <cols>
    <col min="2" max="2" width="11.375" customWidth="1"/>
    <col min="3" max="3" width="12.625" customWidth="1"/>
    <col min="5" max="7" width="9.125" bestFit="1" customWidth="1"/>
    <col min="8" max="8" width="10.5" bestFit="1" customWidth="1"/>
    <col min="9" max="9" width="23.875" customWidth="1"/>
    <col min="10" max="10" width="9" customWidth="1"/>
  </cols>
  <sheetData>
    <row r="1" spans="1:15" ht="22.5" x14ac:dyDescent="0.2">
      <c r="A1" s="37" t="s">
        <v>23</v>
      </c>
      <c r="B1" s="38"/>
      <c r="C1" s="38"/>
      <c r="D1" s="38"/>
      <c r="E1" s="38"/>
      <c r="F1" s="38"/>
      <c r="G1" s="38"/>
      <c r="H1" s="38"/>
      <c r="I1" s="38"/>
      <c r="J1" s="38"/>
    </row>
    <row r="2" spans="1:15" ht="26.25" customHeight="1" x14ac:dyDescent="0.2">
      <c r="A2" s="39" t="s">
        <v>25</v>
      </c>
      <c r="B2" s="39"/>
      <c r="C2" s="39"/>
      <c r="D2" s="39"/>
      <c r="E2" s="39"/>
      <c r="F2" s="39"/>
      <c r="G2" s="39"/>
      <c r="H2" s="39"/>
      <c r="I2" s="39"/>
      <c r="J2" s="39"/>
    </row>
    <row r="3" spans="1:15" ht="58.5" customHeight="1" x14ac:dyDescent="0.2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2"/>
    </row>
    <row r="4" spans="1:15" x14ac:dyDescent="0.2">
      <c r="A4" s="4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6" t="s">
        <v>27</v>
      </c>
      <c r="G4" s="6" t="s">
        <v>28</v>
      </c>
      <c r="H4" s="5" t="s">
        <v>6</v>
      </c>
      <c r="I4" s="43" t="s">
        <v>7</v>
      </c>
      <c r="J4" s="43" t="s">
        <v>8</v>
      </c>
    </row>
    <row r="5" spans="1:15" x14ac:dyDescent="0.2">
      <c r="A5" s="43"/>
      <c r="B5" s="43"/>
      <c r="C5" s="43"/>
      <c r="D5" s="43"/>
      <c r="E5" s="43"/>
      <c r="F5" s="5" t="s">
        <v>20</v>
      </c>
      <c r="G5" s="5" t="s">
        <v>20</v>
      </c>
      <c r="H5" s="5" t="s">
        <v>21</v>
      </c>
      <c r="I5" s="43"/>
      <c r="J5" s="43"/>
    </row>
    <row r="6" spans="1:15" x14ac:dyDescent="0.2">
      <c r="A6" s="5">
        <v>1</v>
      </c>
      <c r="B6" s="7" t="s">
        <v>33</v>
      </c>
      <c r="C6" s="5" t="s">
        <v>35</v>
      </c>
      <c r="D6" s="9" t="s">
        <v>24</v>
      </c>
      <c r="E6" s="2">
        <v>0.13</v>
      </c>
      <c r="F6" s="7">
        <v>23.19</v>
      </c>
      <c r="G6" s="7"/>
      <c r="H6" s="5">
        <v>23.19</v>
      </c>
      <c r="I6" s="5"/>
      <c r="J6" s="5"/>
    </row>
    <row r="7" spans="1:15" ht="26.25" customHeight="1" x14ac:dyDescent="0.2">
      <c r="A7" s="1">
        <v>2</v>
      </c>
      <c r="B7" s="7" t="s">
        <v>26</v>
      </c>
      <c r="C7" s="8" t="s">
        <v>34</v>
      </c>
      <c r="D7" s="9" t="s">
        <v>24</v>
      </c>
      <c r="E7" s="2">
        <v>0.13</v>
      </c>
      <c r="F7" s="7">
        <v>3</v>
      </c>
      <c r="G7" s="7">
        <v>3.26</v>
      </c>
      <c r="H7" s="3">
        <v>2.8</v>
      </c>
      <c r="I7" s="5" t="s">
        <v>30</v>
      </c>
      <c r="J7" s="1"/>
    </row>
    <row r="8" spans="1:15" ht="42.75" customHeight="1" x14ac:dyDescent="0.2">
      <c r="A8" s="45" t="s">
        <v>9</v>
      </c>
      <c r="B8" s="45"/>
      <c r="C8" s="45"/>
      <c r="D8" s="45"/>
      <c r="E8" s="45"/>
      <c r="F8" s="45"/>
      <c r="G8" s="45"/>
      <c r="H8" s="45"/>
      <c r="I8" s="45"/>
      <c r="J8" s="45"/>
    </row>
    <row r="9" spans="1:15" ht="27" customHeight="1" x14ac:dyDescent="0.2">
      <c r="A9" s="4">
        <v>1</v>
      </c>
      <c r="B9" s="4" t="s">
        <v>10</v>
      </c>
      <c r="C9" s="46" t="s">
        <v>36</v>
      </c>
      <c r="D9" s="46"/>
      <c r="E9" s="46"/>
      <c r="F9" s="46"/>
      <c r="G9" s="46"/>
      <c r="H9" s="46"/>
      <c r="I9" s="46"/>
      <c r="J9" s="46"/>
    </row>
    <row r="10" spans="1:15" ht="20.100000000000001" customHeight="1" x14ac:dyDescent="0.2">
      <c r="A10" s="4">
        <v>2</v>
      </c>
      <c r="B10" s="4" t="s">
        <v>11</v>
      </c>
      <c r="C10" s="46" t="s">
        <v>31</v>
      </c>
      <c r="D10" s="46"/>
      <c r="E10" s="46"/>
      <c r="F10" s="46"/>
      <c r="G10" s="46"/>
      <c r="H10" s="46"/>
      <c r="I10" s="46"/>
      <c r="J10" s="46"/>
    </row>
    <row r="11" spans="1:15" ht="20.100000000000001" customHeight="1" x14ac:dyDescent="0.2">
      <c r="A11" s="4">
        <v>3</v>
      </c>
      <c r="B11" s="4" t="s">
        <v>12</v>
      </c>
      <c r="C11" s="47" t="s">
        <v>37</v>
      </c>
      <c r="D11" s="48"/>
      <c r="E11" s="48"/>
      <c r="F11" s="48"/>
      <c r="G11" s="48"/>
      <c r="H11" s="48"/>
      <c r="I11" s="48"/>
      <c r="J11" s="49"/>
    </row>
    <row r="12" spans="1:15" ht="20.100000000000001" customHeight="1" x14ac:dyDescent="0.2">
      <c r="A12" s="4">
        <v>4</v>
      </c>
      <c r="B12" s="4" t="s">
        <v>13</v>
      </c>
      <c r="C12" s="46" t="s">
        <v>14</v>
      </c>
      <c r="D12" s="46"/>
      <c r="E12" s="46"/>
      <c r="F12" s="46"/>
      <c r="G12" s="46"/>
      <c r="H12" s="46"/>
      <c r="I12" s="46"/>
      <c r="J12" s="46"/>
    </row>
    <row r="13" spans="1:15" ht="20.100000000000001" customHeight="1" x14ac:dyDescent="0.2">
      <c r="A13" s="4">
        <v>5</v>
      </c>
      <c r="B13" s="4" t="s">
        <v>15</v>
      </c>
      <c r="C13" s="46" t="s">
        <v>16</v>
      </c>
      <c r="D13" s="46"/>
      <c r="E13" s="46"/>
      <c r="F13" s="46"/>
      <c r="G13" s="46"/>
      <c r="H13" s="46"/>
      <c r="I13" s="46"/>
      <c r="J13" s="46"/>
    </row>
    <row r="14" spans="1:15" ht="20.100000000000001" customHeight="1" x14ac:dyDescent="0.2">
      <c r="A14" s="4">
        <v>6</v>
      </c>
      <c r="B14" s="4" t="s">
        <v>17</v>
      </c>
      <c r="C14" s="46" t="s">
        <v>32</v>
      </c>
      <c r="D14" s="46"/>
      <c r="E14" s="46"/>
      <c r="F14" s="46"/>
      <c r="G14" s="46"/>
      <c r="H14" s="46"/>
      <c r="I14" s="46"/>
      <c r="J14" s="46"/>
    </row>
    <row r="15" spans="1:15" ht="20.100000000000001" customHeight="1" x14ac:dyDescent="0.2">
      <c r="A15" s="4">
        <v>7</v>
      </c>
      <c r="B15" s="4" t="s">
        <v>8</v>
      </c>
      <c r="C15" s="47"/>
      <c r="D15" s="48"/>
      <c r="E15" s="48"/>
      <c r="F15" s="48"/>
      <c r="G15" s="48"/>
      <c r="H15" s="48"/>
      <c r="I15" s="48"/>
      <c r="J15" s="49"/>
    </row>
    <row r="16" spans="1:15" ht="76.5" customHeight="1" x14ac:dyDescent="0.2">
      <c r="A16" s="44" t="s">
        <v>18</v>
      </c>
      <c r="B16" s="44"/>
      <c r="C16" s="44"/>
      <c r="D16" s="44" t="s">
        <v>22</v>
      </c>
      <c r="E16" s="44"/>
      <c r="F16" s="44"/>
      <c r="G16" s="44"/>
      <c r="H16" s="44"/>
      <c r="I16" s="44" t="s">
        <v>19</v>
      </c>
      <c r="J16" s="44"/>
      <c r="O16" t="s">
        <v>29</v>
      </c>
    </row>
  </sheetData>
  <mergeCells count="22">
    <mergeCell ref="A16:C16"/>
    <mergeCell ref="D16:F16"/>
    <mergeCell ref="G16:H16"/>
    <mergeCell ref="I16:J16"/>
    <mergeCell ref="I4:I5"/>
    <mergeCell ref="J4:J5"/>
    <mergeCell ref="A8:J8"/>
    <mergeCell ref="C9:J9"/>
    <mergeCell ref="C10:J10"/>
    <mergeCell ref="C11:J11"/>
    <mergeCell ref="C12:J12"/>
    <mergeCell ref="C13:J13"/>
    <mergeCell ref="C14:J14"/>
    <mergeCell ref="C15:J15"/>
    <mergeCell ref="A1:J1"/>
    <mergeCell ref="A2:J2"/>
    <mergeCell ref="A3:J3"/>
    <mergeCell ref="A4:A5"/>
    <mergeCell ref="B4:B5"/>
    <mergeCell ref="C4:C5"/>
    <mergeCell ref="D4:D5"/>
    <mergeCell ref="E4:E5"/>
  </mergeCells>
  <phoneticPr fontId="2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pane ySplit="2" topLeftCell="A10" activePane="bottomLeft" state="frozenSplit"/>
      <selection pane="bottomLeft" activeCell="D33" sqref="D33"/>
    </sheetView>
  </sheetViews>
  <sheetFormatPr defaultRowHeight="14.25" x14ac:dyDescent="0.2"/>
  <cols>
    <col min="2" max="2" width="17.625" customWidth="1"/>
    <col min="3" max="3" width="28" customWidth="1"/>
    <col min="7" max="7" width="13.125" customWidth="1"/>
  </cols>
  <sheetData>
    <row r="1" spans="1:9" x14ac:dyDescent="0.2">
      <c r="A1" s="27"/>
      <c r="B1" s="27"/>
      <c r="C1" s="27"/>
      <c r="D1" s="50" t="s">
        <v>90</v>
      </c>
      <c r="E1" s="50"/>
      <c r="F1" s="50"/>
      <c r="G1" s="50"/>
      <c r="H1" s="50"/>
      <c r="I1" s="27"/>
    </row>
    <row r="2" spans="1:9" ht="27" customHeight="1" x14ac:dyDescent="0.2">
      <c r="A2" s="27" t="s">
        <v>84</v>
      </c>
      <c r="B2" s="27" t="s">
        <v>85</v>
      </c>
      <c r="C2" s="27" t="s">
        <v>86</v>
      </c>
      <c r="D2" s="27" t="s">
        <v>91</v>
      </c>
      <c r="E2" s="27" t="s">
        <v>87</v>
      </c>
      <c r="F2" s="27" t="s">
        <v>88</v>
      </c>
      <c r="G2" s="27" t="s">
        <v>92</v>
      </c>
      <c r="H2" s="27" t="s">
        <v>97</v>
      </c>
      <c r="I2" s="27"/>
    </row>
    <row r="3" spans="1:9" ht="17.25" x14ac:dyDescent="0.2">
      <c r="A3" s="27">
        <v>1</v>
      </c>
      <c r="B3" s="10" t="s">
        <v>40</v>
      </c>
      <c r="C3" s="11" t="s">
        <v>41</v>
      </c>
      <c r="D3" s="27"/>
      <c r="E3" s="27"/>
      <c r="F3" s="27"/>
      <c r="G3" s="27"/>
      <c r="H3" s="27"/>
      <c r="I3" s="27"/>
    </row>
    <row r="4" spans="1:9" ht="17.25" x14ac:dyDescent="0.2">
      <c r="A4" s="27">
        <v>2</v>
      </c>
      <c r="B4" s="12" t="s">
        <v>42</v>
      </c>
      <c r="C4" s="14" t="s">
        <v>43</v>
      </c>
      <c r="D4" s="27"/>
      <c r="E4" s="27"/>
      <c r="F4" s="27"/>
      <c r="G4" s="27">
        <v>0.45</v>
      </c>
      <c r="H4" s="27"/>
      <c r="I4" s="27"/>
    </row>
    <row r="5" spans="1:9" ht="17.25" x14ac:dyDescent="0.2">
      <c r="A5" s="27">
        <v>3</v>
      </c>
      <c r="B5" s="15" t="s">
        <v>44</v>
      </c>
      <c r="C5" s="16" t="s">
        <v>45</v>
      </c>
      <c r="D5" s="27"/>
      <c r="E5" s="27"/>
      <c r="F5" s="27"/>
      <c r="G5" s="27"/>
      <c r="H5" s="27"/>
      <c r="I5" s="27"/>
    </row>
    <row r="6" spans="1:9" ht="17.25" x14ac:dyDescent="0.2">
      <c r="A6" s="27">
        <v>4</v>
      </c>
      <c r="B6" s="15" t="s">
        <v>46</v>
      </c>
      <c r="C6" s="17" t="s">
        <v>47</v>
      </c>
      <c r="D6" s="27"/>
      <c r="E6" s="27"/>
      <c r="F6" s="27"/>
      <c r="G6" s="27"/>
      <c r="H6" s="27"/>
      <c r="I6" s="27"/>
    </row>
    <row r="7" spans="1:9" ht="17.25" x14ac:dyDescent="0.2">
      <c r="A7" s="27">
        <v>5</v>
      </c>
      <c r="B7" s="10" t="s">
        <v>48</v>
      </c>
      <c r="C7" s="17" t="s">
        <v>49</v>
      </c>
      <c r="D7" s="27">
        <v>4.8499999999999996</v>
      </c>
      <c r="E7" s="27">
        <v>9.66</v>
      </c>
      <c r="F7" s="27">
        <v>14.8</v>
      </c>
      <c r="G7" s="57">
        <v>3.35</v>
      </c>
      <c r="H7" s="27">
        <v>3.2</v>
      </c>
      <c r="I7" s="27"/>
    </row>
    <row r="8" spans="1:9" ht="17.25" x14ac:dyDescent="0.2">
      <c r="A8" s="27">
        <v>6</v>
      </c>
      <c r="B8" s="10" t="s">
        <v>50</v>
      </c>
      <c r="C8" s="17" t="s">
        <v>51</v>
      </c>
      <c r="D8" s="27"/>
      <c r="E8" s="27"/>
      <c r="F8" s="27"/>
      <c r="G8" s="58"/>
      <c r="H8" s="27"/>
      <c r="I8" s="27"/>
    </row>
    <row r="9" spans="1:9" ht="17.25" x14ac:dyDescent="0.2">
      <c r="A9" s="27">
        <v>7</v>
      </c>
      <c r="B9" s="10" t="s">
        <v>52</v>
      </c>
      <c r="C9" s="17" t="s">
        <v>53</v>
      </c>
      <c r="D9" s="27">
        <v>3.49</v>
      </c>
      <c r="E9" s="27">
        <v>7.73</v>
      </c>
      <c r="F9" s="27">
        <v>13.5</v>
      </c>
      <c r="G9" s="59"/>
      <c r="H9" s="27">
        <v>4.0999999999999996</v>
      </c>
      <c r="I9" s="27"/>
    </row>
    <row r="10" spans="1:9" ht="17.25" x14ac:dyDescent="0.2">
      <c r="A10" s="27">
        <v>8</v>
      </c>
      <c r="B10" s="10" t="s">
        <v>38</v>
      </c>
      <c r="C10" s="11" t="s">
        <v>39</v>
      </c>
      <c r="D10" s="27"/>
      <c r="E10" s="27"/>
      <c r="F10" s="27"/>
      <c r="G10" s="27"/>
      <c r="H10" s="27"/>
      <c r="I10" s="27"/>
    </row>
    <row r="11" spans="1:9" ht="17.25" x14ac:dyDescent="0.2">
      <c r="A11" s="27">
        <v>9</v>
      </c>
      <c r="B11" s="12" t="s">
        <v>42</v>
      </c>
      <c r="C11" s="14" t="s">
        <v>43</v>
      </c>
      <c r="D11" s="27"/>
      <c r="E11" s="27"/>
      <c r="F11" s="27"/>
      <c r="G11" s="27"/>
      <c r="H11" s="27"/>
      <c r="I11" s="27"/>
    </row>
    <row r="12" spans="1:9" ht="17.25" x14ac:dyDescent="0.2">
      <c r="A12" s="27">
        <v>10</v>
      </c>
      <c r="B12" s="15" t="s">
        <v>44</v>
      </c>
      <c r="C12" s="16" t="s">
        <v>45</v>
      </c>
      <c r="D12" s="27"/>
      <c r="E12" s="27"/>
      <c r="F12" s="27"/>
      <c r="G12" s="27"/>
      <c r="H12" s="27"/>
      <c r="I12" s="27"/>
    </row>
    <row r="13" spans="1:9" ht="17.25" x14ac:dyDescent="0.2">
      <c r="A13" s="27">
        <v>11</v>
      </c>
      <c r="B13" s="10" t="s">
        <v>54</v>
      </c>
      <c r="C13" s="17" t="s">
        <v>55</v>
      </c>
      <c r="D13" s="27"/>
      <c r="E13" s="27"/>
      <c r="F13" s="27"/>
      <c r="G13" s="27"/>
      <c r="H13" s="27"/>
      <c r="I13" s="27"/>
    </row>
    <row r="14" spans="1:9" ht="17.25" x14ac:dyDescent="0.2">
      <c r="A14" s="27">
        <v>12</v>
      </c>
      <c r="B14" s="10" t="s">
        <v>56</v>
      </c>
      <c r="C14" s="17" t="s">
        <v>57</v>
      </c>
      <c r="D14" s="27">
        <v>3.63</v>
      </c>
      <c r="E14" s="27">
        <v>7.1</v>
      </c>
      <c r="F14" s="27">
        <v>12.8</v>
      </c>
      <c r="G14" s="57">
        <v>3.05</v>
      </c>
      <c r="H14" s="27">
        <v>2.4</v>
      </c>
      <c r="I14" s="27"/>
    </row>
    <row r="15" spans="1:9" ht="17.25" x14ac:dyDescent="0.2">
      <c r="A15" s="27">
        <v>13</v>
      </c>
      <c r="B15" s="10" t="s">
        <v>58</v>
      </c>
      <c r="C15" s="17" t="s">
        <v>59</v>
      </c>
      <c r="D15" s="27"/>
      <c r="E15" s="27"/>
      <c r="F15" s="27"/>
      <c r="G15" s="58"/>
      <c r="H15" s="27"/>
      <c r="I15" s="27"/>
    </row>
    <row r="16" spans="1:9" ht="17.25" x14ac:dyDescent="0.2">
      <c r="A16" s="27">
        <v>14</v>
      </c>
      <c r="B16" s="10" t="s">
        <v>60</v>
      </c>
      <c r="C16" s="17" t="s">
        <v>61</v>
      </c>
      <c r="D16" s="27">
        <v>4.43</v>
      </c>
      <c r="E16" s="27">
        <v>5.9</v>
      </c>
      <c r="F16" s="27">
        <v>15</v>
      </c>
      <c r="G16" s="59"/>
      <c r="H16" s="27">
        <v>3.4</v>
      </c>
      <c r="I16" s="27"/>
    </row>
    <row r="17" spans="1:9" ht="17.25" x14ac:dyDescent="0.2">
      <c r="A17" s="27"/>
      <c r="B17" s="10" t="s">
        <v>96</v>
      </c>
      <c r="C17" s="17" t="s">
        <v>93</v>
      </c>
      <c r="D17" s="27"/>
      <c r="E17" s="27"/>
      <c r="F17" s="27"/>
      <c r="G17" s="27">
        <v>1.1499999999999999</v>
      </c>
      <c r="H17" s="27"/>
      <c r="I17" s="27"/>
    </row>
    <row r="18" spans="1:9" ht="17.25" x14ac:dyDescent="0.2">
      <c r="A18" s="27"/>
      <c r="B18" s="10" t="s">
        <v>96</v>
      </c>
      <c r="C18" s="17" t="s">
        <v>94</v>
      </c>
      <c r="D18" s="27"/>
      <c r="E18" s="27"/>
      <c r="F18" s="27"/>
      <c r="G18" s="27">
        <v>0.7</v>
      </c>
      <c r="H18" s="27"/>
      <c r="I18" s="27"/>
    </row>
    <row r="19" spans="1:9" ht="17.25" x14ac:dyDescent="0.2">
      <c r="A19" s="27">
        <v>15</v>
      </c>
      <c r="B19" s="18" t="s">
        <v>62</v>
      </c>
      <c r="C19" s="11" t="s">
        <v>63</v>
      </c>
      <c r="D19" s="27"/>
      <c r="E19" s="27"/>
      <c r="F19" s="27"/>
      <c r="G19" s="27"/>
      <c r="H19" s="27"/>
      <c r="I19" s="27"/>
    </row>
    <row r="20" spans="1:9" ht="17.25" x14ac:dyDescent="0.2">
      <c r="A20" s="27">
        <v>16</v>
      </c>
      <c r="B20" s="12" t="s">
        <v>42</v>
      </c>
      <c r="C20" s="14" t="s">
        <v>43</v>
      </c>
      <c r="D20" s="27"/>
      <c r="E20" s="27"/>
      <c r="F20" s="27"/>
      <c r="G20" s="27"/>
      <c r="H20" s="27"/>
      <c r="I20" s="27"/>
    </row>
    <row r="21" spans="1:9" ht="17.25" x14ac:dyDescent="0.2">
      <c r="A21" s="27">
        <v>17</v>
      </c>
      <c r="B21" s="12" t="s">
        <v>44</v>
      </c>
      <c r="C21" s="19" t="s">
        <v>45</v>
      </c>
      <c r="D21" s="27"/>
      <c r="E21" s="27"/>
      <c r="F21" s="27"/>
      <c r="G21" s="27"/>
      <c r="H21" s="27"/>
      <c r="I21" s="27"/>
    </row>
    <row r="22" spans="1:9" ht="17.25" x14ac:dyDescent="0.2">
      <c r="A22" s="27">
        <v>18</v>
      </c>
      <c r="B22" s="20" t="s">
        <v>64</v>
      </c>
      <c r="C22" s="21" t="s">
        <v>65</v>
      </c>
      <c r="D22" s="27"/>
      <c r="E22" s="27"/>
      <c r="F22" s="27"/>
      <c r="G22" s="27"/>
      <c r="H22" s="27"/>
      <c r="I22" s="27"/>
    </row>
    <row r="23" spans="1:9" ht="17.25" x14ac:dyDescent="0.2">
      <c r="A23" s="27">
        <v>19</v>
      </c>
      <c r="B23" s="21" t="s">
        <v>66</v>
      </c>
      <c r="C23" s="21" t="s">
        <v>67</v>
      </c>
      <c r="D23" s="27">
        <v>4.9000000000000004</v>
      </c>
      <c r="E23" s="27">
        <v>7.4</v>
      </c>
      <c r="F23" s="27">
        <v>14.5</v>
      </c>
      <c r="G23" s="57">
        <v>3.35</v>
      </c>
      <c r="H23" s="27">
        <v>2.8</v>
      </c>
      <c r="I23" s="27"/>
    </row>
    <row r="24" spans="1:9" ht="17.25" x14ac:dyDescent="0.2">
      <c r="A24" s="27">
        <v>20</v>
      </c>
      <c r="B24" s="21" t="s">
        <v>68</v>
      </c>
      <c r="C24" s="21" t="s">
        <v>69</v>
      </c>
      <c r="D24" s="27"/>
      <c r="E24" s="27"/>
      <c r="F24" s="27"/>
      <c r="G24" s="58"/>
      <c r="H24" s="27"/>
      <c r="I24" s="27"/>
    </row>
    <row r="25" spans="1:9" ht="17.25" x14ac:dyDescent="0.2">
      <c r="A25" s="27">
        <v>21</v>
      </c>
      <c r="B25" s="21" t="s">
        <v>70</v>
      </c>
      <c r="C25" s="21" t="s">
        <v>71</v>
      </c>
      <c r="D25" s="27">
        <v>5.96</v>
      </c>
      <c r="E25" s="27">
        <v>7.4</v>
      </c>
      <c r="F25" s="27">
        <v>14.8</v>
      </c>
      <c r="G25" s="59"/>
      <c r="H25" s="27">
        <v>4.4000000000000004</v>
      </c>
      <c r="I25" s="27"/>
    </row>
    <row r="26" spans="1:9" ht="17.25" x14ac:dyDescent="0.2">
      <c r="A26" s="27">
        <v>22</v>
      </c>
      <c r="B26" s="22" t="s">
        <v>72</v>
      </c>
      <c r="C26" s="21" t="s">
        <v>73</v>
      </c>
      <c r="D26" s="27"/>
      <c r="E26" s="27"/>
      <c r="F26" s="27"/>
      <c r="G26" s="27"/>
      <c r="H26" s="27"/>
      <c r="I26" s="27"/>
    </row>
    <row r="27" spans="1:9" ht="17.25" x14ac:dyDescent="0.2">
      <c r="A27" s="27">
        <v>23</v>
      </c>
      <c r="B27" s="12" t="s">
        <v>42</v>
      </c>
      <c r="C27" s="14" t="s">
        <v>43</v>
      </c>
      <c r="D27" s="27"/>
      <c r="E27" s="27"/>
      <c r="F27" s="27"/>
      <c r="G27" s="27"/>
      <c r="H27" s="27"/>
      <c r="I27" s="27"/>
    </row>
    <row r="28" spans="1:9" ht="17.25" x14ac:dyDescent="0.2">
      <c r="A28" s="27">
        <v>24</v>
      </c>
      <c r="B28" s="12" t="s">
        <v>44</v>
      </c>
      <c r="C28" s="19" t="s">
        <v>45</v>
      </c>
      <c r="D28" s="27"/>
      <c r="E28" s="27"/>
      <c r="F28" s="27"/>
      <c r="G28" s="27"/>
      <c r="H28" s="27"/>
      <c r="I28" s="27"/>
    </row>
    <row r="29" spans="1:9" ht="17.25" x14ac:dyDescent="0.2">
      <c r="A29" s="27">
        <v>25</v>
      </c>
      <c r="B29" s="20" t="s">
        <v>74</v>
      </c>
      <c r="C29" s="21" t="s">
        <v>75</v>
      </c>
      <c r="D29" s="27"/>
      <c r="E29" s="27"/>
      <c r="F29" s="27"/>
      <c r="G29" s="57">
        <v>3.45</v>
      </c>
      <c r="H29" s="27"/>
      <c r="I29" s="27"/>
    </row>
    <row r="30" spans="1:9" ht="17.25" x14ac:dyDescent="0.2">
      <c r="A30" s="27">
        <v>26</v>
      </c>
      <c r="B30" s="21" t="s">
        <v>76</v>
      </c>
      <c r="C30" s="21" t="s">
        <v>77</v>
      </c>
      <c r="D30" s="27">
        <v>5.41</v>
      </c>
      <c r="E30" s="27">
        <v>9.82</v>
      </c>
      <c r="F30" s="27">
        <v>17.5</v>
      </c>
      <c r="G30" s="58"/>
      <c r="H30" s="27">
        <v>2.7</v>
      </c>
      <c r="I30" s="27"/>
    </row>
    <row r="31" spans="1:9" ht="17.25" x14ac:dyDescent="0.2">
      <c r="A31" s="27">
        <v>27</v>
      </c>
      <c r="B31" s="21" t="s">
        <v>78</v>
      </c>
      <c r="C31" s="21" t="s">
        <v>79</v>
      </c>
      <c r="D31" s="27"/>
      <c r="E31" s="27"/>
      <c r="F31" s="27"/>
      <c r="G31" s="58"/>
      <c r="H31" s="27"/>
      <c r="I31" s="27"/>
    </row>
    <row r="32" spans="1:9" ht="17.25" x14ac:dyDescent="0.2">
      <c r="A32" s="27">
        <v>28</v>
      </c>
      <c r="B32" s="21" t="s">
        <v>80</v>
      </c>
      <c r="C32" s="21" t="s">
        <v>81</v>
      </c>
      <c r="D32" s="27">
        <v>5.13</v>
      </c>
      <c r="E32" s="27">
        <v>8.0500000000000007</v>
      </c>
      <c r="F32" s="27">
        <v>14.5</v>
      </c>
      <c r="G32" s="59"/>
      <c r="H32" s="27">
        <v>6.2</v>
      </c>
      <c r="I32" s="27"/>
    </row>
    <row r="33" spans="1:9" ht="17.25" x14ac:dyDescent="0.2">
      <c r="A33" s="27">
        <v>29</v>
      </c>
      <c r="B33" s="13" t="s">
        <v>82</v>
      </c>
      <c r="C33" s="14" t="s">
        <v>83</v>
      </c>
      <c r="D33" s="27"/>
      <c r="E33" s="27"/>
      <c r="F33" s="27"/>
      <c r="G33" s="27">
        <v>1.1499999999999999</v>
      </c>
      <c r="H33" s="27"/>
      <c r="I33" s="27"/>
    </row>
    <row r="34" spans="1:9" ht="17.25" x14ac:dyDescent="0.2">
      <c r="A34" s="27"/>
      <c r="B34" s="13" t="s">
        <v>95</v>
      </c>
      <c r="C34" s="17" t="s">
        <v>93</v>
      </c>
      <c r="D34" s="27"/>
      <c r="E34" s="27"/>
      <c r="F34" s="27"/>
      <c r="G34" s="27">
        <v>0.7</v>
      </c>
      <c r="H34" s="27"/>
      <c r="I34" s="27"/>
    </row>
    <row r="35" spans="1:9" ht="17.25" x14ac:dyDescent="0.2">
      <c r="A35" s="27"/>
      <c r="B35" s="13" t="s">
        <v>95</v>
      </c>
      <c r="C35" s="17" t="s">
        <v>94</v>
      </c>
      <c r="D35" s="27"/>
      <c r="E35" s="27"/>
      <c r="F35" s="27"/>
      <c r="G35" s="27"/>
      <c r="H35" s="27"/>
      <c r="I35" s="27"/>
    </row>
    <row r="36" spans="1:9" x14ac:dyDescent="0.2">
      <c r="A36" s="27" t="s">
        <v>89</v>
      </c>
      <c r="B36" s="27"/>
      <c r="C36" s="27"/>
      <c r="D36" s="27">
        <f>SUM(D3:D32)</f>
        <v>37.800000000000004</v>
      </c>
      <c r="E36" s="27">
        <f>SUM(E3:E32)</f>
        <v>63.06</v>
      </c>
      <c r="F36" s="27">
        <f>SUM(F3:F32)*1.13</f>
        <v>132.66199999999998</v>
      </c>
      <c r="G36" s="27">
        <f>SUM(G3:G34)*1.13</f>
        <v>19.605499999999996</v>
      </c>
      <c r="H36" s="27">
        <f>SUM(H3:H34)*1.13</f>
        <v>32.995999999999995</v>
      </c>
      <c r="I36" s="27">
        <f>G36*0.9</f>
        <v>17.644949999999998</v>
      </c>
    </row>
    <row r="37" spans="1:9" ht="17.25" x14ac:dyDescent="0.2">
      <c r="A37" s="27" t="s">
        <v>98</v>
      </c>
      <c r="B37" s="13" t="s">
        <v>100</v>
      </c>
      <c r="C37" s="27"/>
      <c r="D37" s="27" t="s">
        <v>101</v>
      </c>
      <c r="E37" s="27" t="s">
        <v>102</v>
      </c>
      <c r="F37" s="27" t="s">
        <v>103</v>
      </c>
      <c r="G37" s="27" t="s">
        <v>99</v>
      </c>
      <c r="H37" s="27"/>
      <c r="I37" s="27"/>
    </row>
    <row r="38" spans="1:9" x14ac:dyDescent="0.2">
      <c r="A38" s="27"/>
      <c r="B38" s="27"/>
      <c r="C38" s="27"/>
      <c r="D38" s="27"/>
      <c r="E38" s="27"/>
      <c r="F38" s="27"/>
      <c r="G38" s="27" t="s">
        <v>108</v>
      </c>
      <c r="H38" s="27"/>
      <c r="I38" s="27"/>
    </row>
  </sheetData>
  <mergeCells count="5">
    <mergeCell ref="D1:H1"/>
    <mergeCell ref="G7:G9"/>
    <mergeCell ref="G14:G16"/>
    <mergeCell ref="G23:G25"/>
    <mergeCell ref="G29:G3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145" zoomScaleNormal="145" workbookViewId="0">
      <selection activeCell="C25" sqref="C25"/>
    </sheetView>
  </sheetViews>
  <sheetFormatPr defaultRowHeight="14.25" x14ac:dyDescent="0.2"/>
  <cols>
    <col min="1" max="1" width="4.5" customWidth="1"/>
    <col min="2" max="2" width="17.25" customWidth="1"/>
    <col min="3" max="3" width="17" customWidth="1"/>
    <col min="4" max="5" width="9" style="23"/>
    <col min="6" max="6" width="11.25" bestFit="1" customWidth="1"/>
    <col min="8" max="8" width="26.25" customWidth="1"/>
  </cols>
  <sheetData>
    <row r="1" spans="1:9" x14ac:dyDescent="0.2">
      <c r="A1" s="28" t="s">
        <v>1</v>
      </c>
      <c r="B1" s="29" t="s">
        <v>112</v>
      </c>
      <c r="C1" s="29" t="s">
        <v>113</v>
      </c>
      <c r="D1" s="29" t="s">
        <v>114</v>
      </c>
      <c r="E1" s="29" t="s">
        <v>115</v>
      </c>
      <c r="F1" s="29" t="s">
        <v>116</v>
      </c>
      <c r="G1" s="29" t="s">
        <v>117</v>
      </c>
      <c r="H1" s="29" t="s">
        <v>118</v>
      </c>
    </row>
    <row r="2" spans="1:9" ht="15" customHeight="1" x14ac:dyDescent="0.2">
      <c r="A2" s="30">
        <v>1</v>
      </c>
      <c r="B2" s="30" t="s">
        <v>120</v>
      </c>
      <c r="C2" s="30" t="s">
        <v>119</v>
      </c>
      <c r="D2" s="30">
        <v>1</v>
      </c>
      <c r="E2" s="30">
        <v>4300</v>
      </c>
      <c r="F2" s="30">
        <f>E2*0.13</f>
        <v>559</v>
      </c>
      <c r="G2" s="30">
        <f>E2+F2</f>
        <v>4859</v>
      </c>
      <c r="H2" s="30" t="s">
        <v>121</v>
      </c>
    </row>
    <row r="3" spans="1:9" ht="15" customHeight="1" x14ac:dyDescent="0.2">
      <c r="A3" s="34">
        <v>2</v>
      </c>
      <c r="B3" s="30" t="s">
        <v>122</v>
      </c>
      <c r="C3" s="30" t="s">
        <v>123</v>
      </c>
      <c r="D3" s="34">
        <v>1</v>
      </c>
      <c r="E3" s="34">
        <v>18000</v>
      </c>
      <c r="F3" s="30">
        <f t="shared" ref="F3:F21" si="0">E3*0.13</f>
        <v>2340</v>
      </c>
      <c r="G3" s="30">
        <f t="shared" ref="G3:G21" si="1">E3+F3</f>
        <v>20340</v>
      </c>
      <c r="H3" s="32" t="s">
        <v>124</v>
      </c>
    </row>
    <row r="4" spans="1:9" ht="15" customHeight="1" x14ac:dyDescent="0.2">
      <c r="A4" s="30">
        <v>3</v>
      </c>
      <c r="B4" s="30" t="s">
        <v>125</v>
      </c>
      <c r="C4" s="30" t="s">
        <v>126</v>
      </c>
      <c r="D4" s="34">
        <v>1</v>
      </c>
      <c r="E4" s="34">
        <f>G4/1.13</f>
        <v>13495.57522123894</v>
      </c>
      <c r="F4" s="36">
        <f>G4-E4</f>
        <v>1754.4247787610602</v>
      </c>
      <c r="G4" s="30">
        <v>15250</v>
      </c>
      <c r="H4" s="31" t="s">
        <v>130</v>
      </c>
    </row>
    <row r="5" spans="1:9" ht="15" customHeight="1" x14ac:dyDescent="0.2">
      <c r="A5" s="34">
        <v>4</v>
      </c>
      <c r="B5" s="30" t="s">
        <v>127</v>
      </c>
      <c r="C5" s="30" t="s">
        <v>128</v>
      </c>
      <c r="D5" s="34">
        <v>1</v>
      </c>
      <c r="E5" s="34">
        <v>15000</v>
      </c>
      <c r="F5" s="36">
        <f t="shared" si="0"/>
        <v>1950</v>
      </c>
      <c r="G5" s="30">
        <f t="shared" si="1"/>
        <v>16950</v>
      </c>
      <c r="H5" s="31" t="s">
        <v>131</v>
      </c>
    </row>
    <row r="6" spans="1:9" ht="15" customHeight="1" x14ac:dyDescent="0.2">
      <c r="A6" s="30">
        <v>5</v>
      </c>
      <c r="B6" s="30" t="s">
        <v>127</v>
      </c>
      <c r="C6" s="30" t="s">
        <v>129</v>
      </c>
      <c r="D6" s="34">
        <v>1</v>
      </c>
      <c r="E6" s="34">
        <f>G6/1.13</f>
        <v>13495.57522123894</v>
      </c>
      <c r="F6" s="36">
        <f>G6-E6</f>
        <v>1754.4247787610602</v>
      </c>
      <c r="G6" s="30">
        <v>15250</v>
      </c>
      <c r="H6" s="31" t="s">
        <v>130</v>
      </c>
    </row>
    <row r="7" spans="1:9" ht="15" customHeight="1" x14ac:dyDescent="0.2">
      <c r="A7" s="34">
        <v>6</v>
      </c>
      <c r="B7" s="33" t="s">
        <v>136</v>
      </c>
      <c r="C7" s="30" t="s">
        <v>132</v>
      </c>
      <c r="D7" s="55">
        <v>1</v>
      </c>
      <c r="E7" s="55">
        <v>4300</v>
      </c>
      <c r="F7" s="51">
        <f t="shared" si="0"/>
        <v>559</v>
      </c>
      <c r="G7" s="51">
        <f t="shared" si="1"/>
        <v>4859</v>
      </c>
      <c r="H7" s="53"/>
    </row>
    <row r="8" spans="1:9" ht="15" customHeight="1" x14ac:dyDescent="0.2">
      <c r="A8" s="30">
        <v>7</v>
      </c>
      <c r="B8" s="33" t="s">
        <v>137</v>
      </c>
      <c r="C8" s="30" t="s">
        <v>133</v>
      </c>
      <c r="D8" s="55"/>
      <c r="E8" s="55"/>
      <c r="F8" s="52"/>
      <c r="G8" s="52"/>
      <c r="H8" s="54"/>
    </row>
    <row r="9" spans="1:9" ht="15" customHeight="1" x14ac:dyDescent="0.2">
      <c r="A9" s="34">
        <v>8</v>
      </c>
      <c r="B9" s="33" t="s">
        <v>138</v>
      </c>
      <c r="C9" s="30" t="s">
        <v>134</v>
      </c>
      <c r="D9" s="34">
        <v>1</v>
      </c>
      <c r="E9" s="34">
        <v>2500</v>
      </c>
      <c r="F9" s="30">
        <f t="shared" si="0"/>
        <v>325</v>
      </c>
      <c r="G9" s="30">
        <f t="shared" si="1"/>
        <v>2825</v>
      </c>
      <c r="H9" s="31"/>
    </row>
    <row r="10" spans="1:9" ht="15" customHeight="1" x14ac:dyDescent="0.2">
      <c r="A10" s="30">
        <v>9</v>
      </c>
      <c r="B10" s="33" t="s">
        <v>139</v>
      </c>
      <c r="C10" s="30" t="s">
        <v>135</v>
      </c>
      <c r="D10" s="34">
        <v>1</v>
      </c>
      <c r="E10" s="34">
        <v>4300</v>
      </c>
      <c r="F10" s="30">
        <f t="shared" si="0"/>
        <v>559</v>
      </c>
      <c r="G10" s="30">
        <f t="shared" si="1"/>
        <v>4859</v>
      </c>
      <c r="H10" s="31"/>
    </row>
    <row r="11" spans="1:9" ht="15" customHeight="1" x14ac:dyDescent="0.2">
      <c r="A11" s="34">
        <v>10</v>
      </c>
      <c r="B11" s="33" t="s">
        <v>141</v>
      </c>
      <c r="C11" s="30" t="s">
        <v>140</v>
      </c>
      <c r="D11" s="34">
        <v>1</v>
      </c>
      <c r="E11" s="34">
        <v>6500</v>
      </c>
      <c r="F11" s="30">
        <f t="shared" si="0"/>
        <v>845</v>
      </c>
      <c r="G11" s="30">
        <f t="shared" si="1"/>
        <v>7345</v>
      </c>
      <c r="H11" s="31"/>
    </row>
    <row r="12" spans="1:9" ht="15" customHeight="1" x14ac:dyDescent="0.2">
      <c r="A12" s="30">
        <v>11</v>
      </c>
      <c r="B12" s="30" t="s">
        <v>152</v>
      </c>
      <c r="C12" s="30" t="s">
        <v>143</v>
      </c>
      <c r="D12" s="34">
        <v>1</v>
      </c>
      <c r="E12" s="34">
        <v>6800</v>
      </c>
      <c r="F12" s="30">
        <f t="shared" si="0"/>
        <v>884</v>
      </c>
      <c r="G12" s="30">
        <f t="shared" si="1"/>
        <v>7684</v>
      </c>
      <c r="H12" s="31" t="s">
        <v>158</v>
      </c>
    </row>
    <row r="13" spans="1:9" ht="15" customHeight="1" x14ac:dyDescent="0.2">
      <c r="A13" s="34">
        <v>12</v>
      </c>
      <c r="B13" s="30" t="s">
        <v>153</v>
      </c>
      <c r="C13" s="30" t="s">
        <v>146</v>
      </c>
      <c r="D13" s="34">
        <v>1</v>
      </c>
      <c r="E13" s="34">
        <v>19000</v>
      </c>
      <c r="F13" s="30">
        <f t="shared" si="0"/>
        <v>2470</v>
      </c>
      <c r="G13" s="30">
        <f t="shared" si="1"/>
        <v>21470</v>
      </c>
      <c r="H13" s="32" t="s">
        <v>124</v>
      </c>
    </row>
    <row r="14" spans="1:9" ht="15" customHeight="1" x14ac:dyDescent="0.2">
      <c r="A14" s="30">
        <v>13</v>
      </c>
      <c r="B14" s="30" t="s">
        <v>154</v>
      </c>
      <c r="C14" s="30" t="s">
        <v>147</v>
      </c>
      <c r="D14" s="34">
        <v>1</v>
      </c>
      <c r="E14" s="34">
        <v>13500</v>
      </c>
      <c r="F14" s="30">
        <f t="shared" si="0"/>
        <v>1755</v>
      </c>
      <c r="G14" s="30">
        <f t="shared" si="1"/>
        <v>15255</v>
      </c>
      <c r="H14" s="31" t="s">
        <v>130</v>
      </c>
      <c r="I14">
        <v>98310</v>
      </c>
    </row>
    <row r="15" spans="1:9" ht="15" customHeight="1" x14ac:dyDescent="0.2">
      <c r="A15" s="34">
        <v>14</v>
      </c>
      <c r="B15" s="30" t="s">
        <v>155</v>
      </c>
      <c r="C15" s="30" t="s">
        <v>144</v>
      </c>
      <c r="D15" s="34">
        <v>1</v>
      </c>
      <c r="E15" s="34">
        <v>20000</v>
      </c>
      <c r="F15" s="30">
        <f t="shared" si="0"/>
        <v>2600</v>
      </c>
      <c r="G15" s="30">
        <f t="shared" si="1"/>
        <v>22600</v>
      </c>
      <c r="H15" s="31" t="s">
        <v>159</v>
      </c>
      <c r="I15">
        <v>97745</v>
      </c>
    </row>
    <row r="16" spans="1:9" ht="15" customHeight="1" x14ac:dyDescent="0.2">
      <c r="A16" s="30">
        <v>15</v>
      </c>
      <c r="B16" s="30" t="s">
        <v>156</v>
      </c>
      <c r="C16" s="30" t="s">
        <v>145</v>
      </c>
      <c r="D16" s="34">
        <v>1</v>
      </c>
      <c r="E16" s="34">
        <v>18000</v>
      </c>
      <c r="F16" s="30">
        <f t="shared" si="0"/>
        <v>2340</v>
      </c>
      <c r="G16" s="30">
        <f t="shared" si="1"/>
        <v>20340</v>
      </c>
      <c r="H16" s="31" t="s">
        <v>160</v>
      </c>
    </row>
    <row r="17" spans="1:8" ht="15" customHeight="1" x14ac:dyDescent="0.2">
      <c r="A17" s="34">
        <v>16</v>
      </c>
      <c r="B17" s="33" t="s">
        <v>136</v>
      </c>
      <c r="C17" s="30" t="s">
        <v>148</v>
      </c>
      <c r="D17" s="55">
        <v>1</v>
      </c>
      <c r="E17" s="55">
        <v>4300</v>
      </c>
      <c r="F17" s="51">
        <f t="shared" si="0"/>
        <v>559</v>
      </c>
      <c r="G17" s="51">
        <f t="shared" si="1"/>
        <v>4859</v>
      </c>
      <c r="H17" s="53"/>
    </row>
    <row r="18" spans="1:8" ht="15" customHeight="1" x14ac:dyDescent="0.2">
      <c r="A18" s="30">
        <v>17</v>
      </c>
      <c r="B18" s="33" t="s">
        <v>137</v>
      </c>
      <c r="C18" s="30" t="s">
        <v>149</v>
      </c>
      <c r="D18" s="55"/>
      <c r="E18" s="55"/>
      <c r="F18" s="52"/>
      <c r="G18" s="52"/>
      <c r="H18" s="54"/>
    </row>
    <row r="19" spans="1:8" ht="15" customHeight="1" x14ac:dyDescent="0.2">
      <c r="A19" s="34">
        <v>18</v>
      </c>
      <c r="B19" s="33" t="s">
        <v>138</v>
      </c>
      <c r="C19" s="30" t="s">
        <v>150</v>
      </c>
      <c r="D19" s="34">
        <v>1</v>
      </c>
      <c r="E19" s="34">
        <v>2500</v>
      </c>
      <c r="F19" s="30">
        <f t="shared" si="0"/>
        <v>325</v>
      </c>
      <c r="G19" s="30">
        <f t="shared" si="1"/>
        <v>2825</v>
      </c>
      <c r="H19" s="31"/>
    </row>
    <row r="20" spans="1:8" ht="15" customHeight="1" x14ac:dyDescent="0.2">
      <c r="A20" s="30">
        <v>19</v>
      </c>
      <c r="B20" s="33" t="s">
        <v>139</v>
      </c>
      <c r="C20" s="30" t="s">
        <v>151</v>
      </c>
      <c r="D20" s="34">
        <v>1</v>
      </c>
      <c r="E20" s="34">
        <v>4500</v>
      </c>
      <c r="F20" s="30">
        <f t="shared" si="0"/>
        <v>585</v>
      </c>
      <c r="G20" s="30">
        <f t="shared" si="1"/>
        <v>5085</v>
      </c>
      <c r="H20" s="31"/>
    </row>
    <row r="21" spans="1:8" ht="15" customHeight="1" x14ac:dyDescent="0.2">
      <c r="A21" s="34">
        <v>20</v>
      </c>
      <c r="B21" s="33" t="s">
        <v>157</v>
      </c>
      <c r="C21" s="30" t="s">
        <v>142</v>
      </c>
      <c r="D21" s="34">
        <v>1</v>
      </c>
      <c r="E21" s="34">
        <v>6500</v>
      </c>
      <c r="F21" s="30">
        <f t="shared" si="0"/>
        <v>845</v>
      </c>
      <c r="G21" s="30">
        <f t="shared" si="1"/>
        <v>7345</v>
      </c>
      <c r="H21" s="31"/>
    </row>
    <row r="22" spans="1:8" x14ac:dyDescent="0.2">
      <c r="A22" s="50" t="s">
        <v>161</v>
      </c>
      <c r="B22" s="50"/>
      <c r="C22" s="27"/>
      <c r="D22" s="35"/>
      <c r="E22" s="35">
        <f>SUM(E2:E21)</f>
        <v>176991.1504424779</v>
      </c>
      <c r="F22" s="35">
        <f t="shared" ref="F22:G22" si="2">SUM(F2:F21)</f>
        <v>23008.84955752212</v>
      </c>
      <c r="G22" s="35">
        <f t="shared" si="2"/>
        <v>200000</v>
      </c>
      <c r="H22" s="27"/>
    </row>
    <row r="23" spans="1:8" x14ac:dyDescent="0.2">
      <c r="E23" s="23">
        <f>E22*1.13</f>
        <v>200000</v>
      </c>
    </row>
  </sheetData>
  <mergeCells count="11">
    <mergeCell ref="D7:D8"/>
    <mergeCell ref="D17:D18"/>
    <mergeCell ref="E17:E18"/>
    <mergeCell ref="A22:B22"/>
    <mergeCell ref="F17:F18"/>
    <mergeCell ref="F7:F8"/>
    <mergeCell ref="G7:G8"/>
    <mergeCell ref="G17:G18"/>
    <mergeCell ref="H7:H8"/>
    <mergeCell ref="H17:H18"/>
    <mergeCell ref="E7:E8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L22" sqref="L22"/>
    </sheetView>
  </sheetViews>
  <sheetFormatPr defaultRowHeight="14.25" x14ac:dyDescent="0.2"/>
  <cols>
    <col min="2" max="2" width="17.625" customWidth="1"/>
    <col min="3" max="3" width="28" customWidth="1"/>
    <col min="5" max="6" width="11.75" customWidth="1"/>
    <col min="7" max="7" width="13.125" customWidth="1"/>
    <col min="9" max="9" width="9" style="26"/>
  </cols>
  <sheetData>
    <row r="1" spans="1:11" x14ac:dyDescent="0.2">
      <c r="D1" s="56" t="s">
        <v>104</v>
      </c>
      <c r="E1" s="56"/>
      <c r="F1" s="56"/>
      <c r="G1" s="56"/>
      <c r="H1" s="56"/>
    </row>
    <row r="2" spans="1:11" ht="27" customHeight="1" x14ac:dyDescent="0.2">
      <c r="A2" t="s">
        <v>84</v>
      </c>
      <c r="B2" t="s">
        <v>85</v>
      </c>
      <c r="C2" t="s">
        <v>86</v>
      </c>
      <c r="D2" t="s">
        <v>105</v>
      </c>
      <c r="E2" t="s">
        <v>106</v>
      </c>
      <c r="G2" s="25" t="s">
        <v>107</v>
      </c>
      <c r="H2" t="s">
        <v>92</v>
      </c>
    </row>
    <row r="3" spans="1:11" ht="17.25" x14ac:dyDescent="0.2">
      <c r="A3">
        <v>1</v>
      </c>
      <c r="B3" s="10" t="s">
        <v>40</v>
      </c>
      <c r="C3" s="11" t="s">
        <v>41</v>
      </c>
      <c r="E3">
        <f>D4+E7+E9+E12</f>
        <v>28.32</v>
      </c>
      <c r="H3">
        <v>29</v>
      </c>
      <c r="K3" t="s">
        <v>109</v>
      </c>
    </row>
    <row r="4" spans="1:11" ht="34.5" x14ac:dyDescent="0.2">
      <c r="A4">
        <v>2</v>
      </c>
      <c r="B4" s="12" t="s">
        <v>42</v>
      </c>
      <c r="C4" s="14" t="s">
        <v>111</v>
      </c>
      <c r="D4">
        <v>21.95</v>
      </c>
      <c r="K4" t="s">
        <v>110</v>
      </c>
    </row>
    <row r="5" spans="1:11" ht="17.25" x14ac:dyDescent="0.2">
      <c r="A5">
        <v>3</v>
      </c>
      <c r="B5" s="15" t="s">
        <v>44</v>
      </c>
      <c r="C5" s="16" t="s">
        <v>45</v>
      </c>
      <c r="D5">
        <v>22.65</v>
      </c>
    </row>
    <row r="6" spans="1:11" ht="17.25" x14ac:dyDescent="0.2">
      <c r="A6">
        <v>4</v>
      </c>
      <c r="B6" s="15" t="s">
        <v>46</v>
      </c>
      <c r="C6" s="17" t="s">
        <v>47</v>
      </c>
    </row>
    <row r="7" spans="1:11" ht="17.25" x14ac:dyDescent="0.2">
      <c r="A7">
        <v>5</v>
      </c>
      <c r="B7" s="10" t="s">
        <v>48</v>
      </c>
      <c r="C7" s="17" t="s">
        <v>49</v>
      </c>
      <c r="E7">
        <v>3.18</v>
      </c>
      <c r="F7">
        <v>1.92</v>
      </c>
      <c r="G7">
        <v>1.68</v>
      </c>
      <c r="I7" s="26">
        <f>1-G7/E7</f>
        <v>0.47169811320754718</v>
      </c>
      <c r="K7">
        <v>28.35</v>
      </c>
    </row>
    <row r="8" spans="1:11" ht="17.25" x14ac:dyDescent="0.2">
      <c r="A8">
        <v>6</v>
      </c>
      <c r="B8" s="10" t="s">
        <v>50</v>
      </c>
      <c r="C8" s="17" t="s">
        <v>51</v>
      </c>
    </row>
    <row r="9" spans="1:11" ht="17.25" x14ac:dyDescent="0.2">
      <c r="A9">
        <v>7</v>
      </c>
      <c r="B9" s="10" t="s">
        <v>52</v>
      </c>
      <c r="C9" s="17" t="s">
        <v>53</v>
      </c>
      <c r="E9">
        <v>2.59</v>
      </c>
      <c r="F9">
        <v>1.43</v>
      </c>
      <c r="G9">
        <v>1.38</v>
      </c>
      <c r="I9" s="26">
        <f>1-G9/E9</f>
        <v>0.46718146718146725</v>
      </c>
    </row>
    <row r="10" spans="1:11" ht="17.25" x14ac:dyDescent="0.2">
      <c r="A10">
        <v>8</v>
      </c>
      <c r="B10" s="10" t="s">
        <v>38</v>
      </c>
      <c r="C10" s="11" t="s">
        <v>39</v>
      </c>
      <c r="K10">
        <f>D4+E7+E9</f>
        <v>27.72</v>
      </c>
    </row>
    <row r="11" spans="1:11" ht="17.25" x14ac:dyDescent="0.2">
      <c r="A11">
        <v>9</v>
      </c>
      <c r="B11" s="12" t="s">
        <v>42</v>
      </c>
      <c r="C11" s="14" t="s">
        <v>43</v>
      </c>
      <c r="D11">
        <v>21.95</v>
      </c>
    </row>
    <row r="12" spans="1:11" ht="17.25" x14ac:dyDescent="0.2">
      <c r="A12">
        <v>10</v>
      </c>
      <c r="B12" s="15" t="s">
        <v>44</v>
      </c>
      <c r="C12" s="16" t="s">
        <v>45</v>
      </c>
      <c r="E12">
        <f>0.15*4</f>
        <v>0.6</v>
      </c>
    </row>
    <row r="13" spans="1:11" ht="17.25" x14ac:dyDescent="0.2">
      <c r="A13">
        <v>11</v>
      </c>
      <c r="B13" s="10" t="s">
        <v>54</v>
      </c>
      <c r="C13" s="17" t="s">
        <v>55</v>
      </c>
    </row>
    <row r="14" spans="1:11" ht="17.25" x14ac:dyDescent="0.2">
      <c r="A14">
        <v>12</v>
      </c>
      <c r="B14" s="10" t="s">
        <v>56</v>
      </c>
      <c r="C14" s="17" t="s">
        <v>57</v>
      </c>
      <c r="E14">
        <v>3.2</v>
      </c>
      <c r="F14">
        <v>1.94</v>
      </c>
      <c r="G14">
        <v>1.92</v>
      </c>
      <c r="I14" s="26">
        <f>1-G14/E14</f>
        <v>0.4</v>
      </c>
    </row>
    <row r="15" spans="1:11" ht="17.25" x14ac:dyDescent="0.2">
      <c r="A15">
        <v>13</v>
      </c>
      <c r="B15" s="10" t="s">
        <v>58</v>
      </c>
      <c r="C15" s="17" t="s">
        <v>59</v>
      </c>
    </row>
    <row r="16" spans="1:11" ht="17.25" x14ac:dyDescent="0.2">
      <c r="A16">
        <v>14</v>
      </c>
      <c r="B16" s="10" t="s">
        <v>60</v>
      </c>
      <c r="C16" s="17" t="s">
        <v>61</v>
      </c>
      <c r="E16">
        <v>2.59</v>
      </c>
      <c r="F16">
        <v>1.41</v>
      </c>
      <c r="G16">
        <v>1.34</v>
      </c>
      <c r="I16" s="26">
        <f>1-G16/E16</f>
        <v>0.48262548262548255</v>
      </c>
    </row>
    <row r="17" spans="1:9" ht="17.25" x14ac:dyDescent="0.2">
      <c r="B17" s="10" t="s">
        <v>96</v>
      </c>
      <c r="C17" s="17" t="s">
        <v>93</v>
      </c>
    </row>
    <row r="18" spans="1:9" ht="17.25" x14ac:dyDescent="0.2">
      <c r="B18" s="10" t="s">
        <v>96</v>
      </c>
      <c r="C18" s="17" t="s">
        <v>94</v>
      </c>
    </row>
    <row r="19" spans="1:9" ht="17.25" x14ac:dyDescent="0.2">
      <c r="A19">
        <v>15</v>
      </c>
      <c r="B19" s="18" t="s">
        <v>62</v>
      </c>
      <c r="C19" s="11" t="s">
        <v>63</v>
      </c>
    </row>
    <row r="20" spans="1:9" ht="17.25" x14ac:dyDescent="0.2">
      <c r="A20">
        <v>16</v>
      </c>
      <c r="B20" s="12" t="s">
        <v>42</v>
      </c>
      <c r="C20" s="14" t="s">
        <v>43</v>
      </c>
      <c r="D20">
        <v>21.95</v>
      </c>
    </row>
    <row r="21" spans="1:9" ht="17.25" x14ac:dyDescent="0.2">
      <c r="A21">
        <v>17</v>
      </c>
      <c r="B21" s="12" t="s">
        <v>44</v>
      </c>
      <c r="C21" s="19" t="s">
        <v>45</v>
      </c>
    </row>
    <row r="22" spans="1:9" ht="17.25" x14ac:dyDescent="0.2">
      <c r="A22">
        <v>18</v>
      </c>
      <c r="B22" s="20" t="s">
        <v>64</v>
      </c>
      <c r="C22" s="21" t="s">
        <v>65</v>
      </c>
    </row>
    <row r="23" spans="1:9" ht="17.25" x14ac:dyDescent="0.2">
      <c r="A23">
        <v>19</v>
      </c>
      <c r="B23" s="21" t="s">
        <v>66</v>
      </c>
      <c r="C23" s="21" t="s">
        <v>67</v>
      </c>
      <c r="E23">
        <v>3.18</v>
      </c>
      <c r="F23">
        <v>1.92</v>
      </c>
      <c r="G23">
        <v>2.42</v>
      </c>
      <c r="I23" s="26">
        <f>1-G23/E23</f>
        <v>0.23899371069182396</v>
      </c>
    </row>
    <row r="24" spans="1:9" ht="17.25" x14ac:dyDescent="0.2">
      <c r="A24">
        <v>20</v>
      </c>
      <c r="B24" s="21" t="s">
        <v>68</v>
      </c>
      <c r="C24" s="21" t="s">
        <v>69</v>
      </c>
    </row>
    <row r="25" spans="1:9" ht="17.25" x14ac:dyDescent="0.2">
      <c r="A25">
        <v>21</v>
      </c>
      <c r="B25" s="21" t="s">
        <v>70</v>
      </c>
      <c r="C25" s="21" t="s">
        <v>71</v>
      </c>
      <c r="E25">
        <v>2.59</v>
      </c>
      <c r="F25">
        <v>1.43</v>
      </c>
      <c r="G25">
        <v>2.12</v>
      </c>
      <c r="I25" s="26">
        <f>1-G25/E25</f>
        <v>0.18146718146718133</v>
      </c>
    </row>
    <row r="26" spans="1:9" ht="17.25" x14ac:dyDescent="0.2">
      <c r="A26">
        <v>22</v>
      </c>
      <c r="B26" s="22" t="s">
        <v>72</v>
      </c>
      <c r="C26" s="21" t="s">
        <v>73</v>
      </c>
    </row>
    <row r="27" spans="1:9" ht="17.25" x14ac:dyDescent="0.2">
      <c r="A27">
        <v>23</v>
      </c>
      <c r="B27" s="12" t="s">
        <v>42</v>
      </c>
      <c r="C27" s="14" t="s">
        <v>43</v>
      </c>
      <c r="D27">
        <v>21.95</v>
      </c>
    </row>
    <row r="28" spans="1:9" ht="17.25" x14ac:dyDescent="0.2">
      <c r="A28">
        <v>24</v>
      </c>
      <c r="B28" s="12" t="s">
        <v>44</v>
      </c>
      <c r="C28" s="19" t="s">
        <v>45</v>
      </c>
    </row>
    <row r="29" spans="1:9" ht="17.25" x14ac:dyDescent="0.2">
      <c r="A29">
        <v>25</v>
      </c>
      <c r="B29" s="20" t="s">
        <v>74</v>
      </c>
      <c r="C29" s="21" t="s">
        <v>75</v>
      </c>
    </row>
    <row r="30" spans="1:9" ht="17.25" x14ac:dyDescent="0.2">
      <c r="A30">
        <v>26</v>
      </c>
      <c r="B30" s="21" t="s">
        <v>76</v>
      </c>
      <c r="C30" s="21" t="s">
        <v>77</v>
      </c>
      <c r="E30">
        <v>3.2</v>
      </c>
      <c r="F30">
        <v>1.94</v>
      </c>
      <c r="G30">
        <v>2.23</v>
      </c>
      <c r="I30" s="26">
        <f>1-G30/E30</f>
        <v>0.30312500000000009</v>
      </c>
    </row>
    <row r="31" spans="1:9" ht="17.25" x14ac:dyDescent="0.2">
      <c r="A31">
        <v>27</v>
      </c>
      <c r="B31" s="21" t="s">
        <v>78</v>
      </c>
      <c r="C31" s="21" t="s">
        <v>79</v>
      </c>
    </row>
    <row r="32" spans="1:9" ht="17.25" x14ac:dyDescent="0.2">
      <c r="A32">
        <v>28</v>
      </c>
      <c r="B32" s="21" t="s">
        <v>80</v>
      </c>
      <c r="C32" s="21" t="s">
        <v>81</v>
      </c>
      <c r="E32">
        <v>2.59</v>
      </c>
      <c r="F32">
        <v>1.41</v>
      </c>
      <c r="G32">
        <v>1.62</v>
      </c>
      <c r="I32" s="26">
        <f>1-G32/E32</f>
        <v>0.37451737451737444</v>
      </c>
    </row>
    <row r="33" spans="1:4" ht="17.25" x14ac:dyDescent="0.2">
      <c r="A33">
        <v>29</v>
      </c>
      <c r="B33" s="13" t="s">
        <v>82</v>
      </c>
      <c r="C33" s="14" t="s">
        <v>83</v>
      </c>
      <c r="D33">
        <v>3.52</v>
      </c>
    </row>
    <row r="34" spans="1:4" ht="17.25" x14ac:dyDescent="0.2">
      <c r="B34" s="24" t="s">
        <v>95</v>
      </c>
      <c r="C34" s="17" t="s">
        <v>93</v>
      </c>
    </row>
    <row r="35" spans="1:4" ht="17.25" x14ac:dyDescent="0.2">
      <c r="B35" s="24" t="s">
        <v>95</v>
      </c>
      <c r="C35" s="17" t="s">
        <v>94</v>
      </c>
    </row>
    <row r="36" spans="1:4" x14ac:dyDescent="0.2">
      <c r="A36" t="s">
        <v>89</v>
      </c>
    </row>
    <row r="37" spans="1:4" ht="17.25" x14ac:dyDescent="0.2">
      <c r="A37" t="s">
        <v>98</v>
      </c>
      <c r="B37" s="24" t="s">
        <v>100</v>
      </c>
    </row>
  </sheetData>
  <mergeCells count="1">
    <mergeCell ref="D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产品价格</vt:lpstr>
      <vt:lpstr>模具价格对比</vt:lpstr>
      <vt:lpstr>Sheet4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2024-10-09T00:43:08Z</dcterms:modified>
</cp:coreProperties>
</file>