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15" firstSheet="4" activeTab="4"/>
  </bookViews>
  <sheets>
    <sheet name="9.29付款-节前" sheetId="2" state="hidden" r:id="rId1"/>
    <sheet name="9.30付款-节前" sheetId="3" state="hidden" r:id="rId2"/>
    <sheet name="10.10付款-节后" sheetId="4" state="hidden" r:id="rId3"/>
    <sheet name="10.8付款-节后 (2)" sheetId="5" state="hidden" r:id="rId4"/>
    <sheet name="10.10付款-节后 (2)" sheetId="6" r:id="rId5"/>
    <sheet name="Sheet1" sheetId="1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0" hidden="1">'9.29付款-节前'!$A$3:$BF$59</definedName>
    <definedName name="_xlnm._FilterDatabase" localSheetId="1" hidden="1">'9.30付款-节前'!$A$3:$BF$25</definedName>
    <definedName name="_xlnm._FilterDatabase" localSheetId="2" hidden="1">'10.10付款-节后'!$A$3:$BG$175</definedName>
    <definedName name="_xlnm._FilterDatabase" localSheetId="3" hidden="1">'10.8付款-节后 (2)'!$A$3:$BF$174</definedName>
    <definedName name="_xlnm._FilterDatabase" localSheetId="4" hidden="1">'10.10付款-节后 (2)'!$A$3:$BG$60</definedName>
    <definedName name="_xlnm.Print_Area" localSheetId="2">'10.10付款-节后'!$A$1:$BE$180</definedName>
    <definedName name="_xlnm.Print_Area" localSheetId="4">'10.10付款-节后 (2)'!$A$1:$BE$65</definedName>
    <definedName name="_xlnm.Print_Area" localSheetId="3">'10.8付款-节后 (2)'!$A$1:$BD$179</definedName>
    <definedName name="_xlnm.Print_Titles" localSheetId="2">'10.10付款-节后'!$2:$3</definedName>
    <definedName name="_xlnm.Print_Titles" localSheetId="4">'10.10付款-节后 (2)'!$2:$3</definedName>
    <definedName name="_xlnm.Print_Titles" localSheetId="3">'10.8付款-节后 (2)'!$2:$3</definedName>
    <definedName name="_xlnm.Print_Titles" localSheetId="0">'9.29付款-节前'!$2:$3</definedName>
    <definedName name="_xlnm.Print_Titles" localSheetId="1">'9.30付款-节前'!$2:$3</definedName>
  </definedNames>
  <calcPr calcId="144525"/>
</workbook>
</file>

<file path=xl/sharedStrings.xml><?xml version="1.0" encoding="utf-8"?>
<sst xmlns="http://schemas.openxmlformats.org/spreadsheetml/2006/main" count="4147" uniqueCount="634">
  <si>
    <t>供应商月度批量付款审批单-2024.9.29（归属9月付款）</t>
  </si>
  <si>
    <t>预算编号：20240927-600</t>
  </si>
  <si>
    <t>序号</t>
  </si>
  <si>
    <t>供应商代码</t>
  </si>
  <si>
    <t>供应商名称</t>
  </si>
  <si>
    <t>紧急程度</t>
  </si>
  <si>
    <t>使用模块</t>
  </si>
  <si>
    <t>区域归属</t>
  </si>
  <si>
    <t>产品类型</t>
  </si>
  <si>
    <t>付款比例</t>
  </si>
  <si>
    <t>8月总挂账</t>
  </si>
  <si>
    <t>8月底到期应付</t>
  </si>
  <si>
    <t>1-8月</t>
  </si>
  <si>
    <t>1-9月按80%应付合计</t>
  </si>
  <si>
    <t>1-4月付款合计</t>
  </si>
  <si>
    <t>7月</t>
  </si>
  <si>
    <t>8月</t>
  </si>
  <si>
    <t>9月</t>
  </si>
  <si>
    <t>1-9月已付合计</t>
  </si>
  <si>
    <t>1-9月按80%原则未付</t>
  </si>
  <si>
    <t>9.27到期未付</t>
  </si>
  <si>
    <t>压缩支付金额-待付</t>
  </si>
  <si>
    <t>支付确认</t>
  </si>
  <si>
    <t>待支付比例（80%原则）</t>
  </si>
  <si>
    <t>实际应付占比</t>
  </si>
  <si>
    <t>8月扣款</t>
  </si>
  <si>
    <t>扣点</t>
  </si>
  <si>
    <t>折合扣点</t>
  </si>
  <si>
    <t>扣点后资金</t>
  </si>
  <si>
    <t>生产断点时间</t>
  </si>
  <si>
    <t>交货周期</t>
  </si>
  <si>
    <t>最晚支付时间</t>
  </si>
  <si>
    <t>支付方式</t>
  </si>
  <si>
    <t>上月末</t>
  </si>
  <si>
    <t>采购执行</t>
  </si>
  <si>
    <t>情况说明</t>
  </si>
  <si>
    <t>1月半年平均数</t>
  </si>
  <si>
    <t>2月半年平均数</t>
  </si>
  <si>
    <t>3月半年平均数</t>
  </si>
  <si>
    <t>4月半年平均数</t>
  </si>
  <si>
    <t>5月半年平均数</t>
  </si>
  <si>
    <t>6月半年平均数</t>
  </si>
  <si>
    <t>7月半年平均数</t>
  </si>
  <si>
    <t>8月半年平均数</t>
  </si>
  <si>
    <t>9月半年平均数</t>
  </si>
  <si>
    <t>5月付款</t>
  </si>
  <si>
    <t>6月5日付款-归属5月</t>
  </si>
  <si>
    <t>6月15日付款-归属5月</t>
  </si>
  <si>
    <t>7.3单独付款-归属6月</t>
  </si>
  <si>
    <t>7月4日付款1</t>
  </si>
  <si>
    <t>7月9日付款2</t>
  </si>
  <si>
    <t>8.7付款</t>
  </si>
  <si>
    <t>单独付款</t>
  </si>
  <si>
    <t>9.4批量支付</t>
  </si>
  <si>
    <t>9.11批量支付</t>
  </si>
  <si>
    <t>9.12批量支付</t>
  </si>
  <si>
    <t>合计应付</t>
  </si>
  <si>
    <t>校正应付</t>
  </si>
  <si>
    <t>驻场费用-8月</t>
  </si>
  <si>
    <t>停线</t>
  </si>
  <si>
    <t>提货</t>
  </si>
  <si>
    <t>合计</t>
  </si>
  <si>
    <t>应付余额</t>
  </si>
  <si>
    <t>付款日期</t>
  </si>
  <si>
    <t>S431024</t>
  </si>
  <si>
    <t>上海霏济科技有限公司</t>
  </si>
  <si>
    <t>极高</t>
  </si>
  <si>
    <t>金属件</t>
  </si>
  <si>
    <t>省外</t>
  </si>
  <si>
    <t>原材料</t>
  </si>
  <si>
    <t>电汇</t>
  </si>
  <si>
    <t>应付300668.93元</t>
  </si>
  <si>
    <t>程丽宇</t>
  </si>
  <si>
    <t>S411006</t>
  </si>
  <si>
    <t>北京中万盛贸易有限责任公司</t>
  </si>
  <si>
    <t>座椅</t>
  </si>
  <si>
    <t>应付443214.95元</t>
  </si>
  <si>
    <t>S437060</t>
  </si>
  <si>
    <t>日照联成汽车部件有限公司</t>
  </si>
  <si>
    <t>零部件</t>
  </si>
  <si>
    <t>应付1178787.48元</t>
  </si>
  <si>
    <t>李鹏</t>
  </si>
  <si>
    <t>不予发货，要求支付货款</t>
  </si>
  <si>
    <t>S433009</t>
  </si>
  <si>
    <t>浙江路得坦摩汽车部件股份有限公司</t>
  </si>
  <si>
    <t>特殊类</t>
  </si>
  <si>
    <t>银行承兑/卡信</t>
  </si>
  <si>
    <t>应付2724317.98元</t>
  </si>
  <si>
    <t>吕宪超</t>
  </si>
  <si>
    <t>不予发货，要求支付100万货款</t>
  </si>
  <si>
    <t>2024.8.30</t>
  </si>
  <si>
    <t>S432002</t>
  </si>
  <si>
    <t>江苏全盛座舱技术股份有限公司</t>
  </si>
  <si>
    <t>承兑</t>
  </si>
  <si>
    <t>应付2097581.02元</t>
  </si>
  <si>
    <t>吴晓萌</t>
  </si>
  <si>
    <t>7.31已单独写付款单，付了40万，总体需要支付108万</t>
  </si>
  <si>
    <t>S437015</t>
  </si>
  <si>
    <t>山东金达汽车部件制造股份有限公司</t>
  </si>
  <si>
    <t>电汇/承兑</t>
  </si>
  <si>
    <t>应付2635034.63元</t>
  </si>
  <si>
    <t>双方协商，本月需支付至少70万</t>
  </si>
  <si>
    <t>S422005</t>
  </si>
  <si>
    <t>吉林省德邦汽车电子有限公司</t>
  </si>
  <si>
    <t xml:space="preserve"> </t>
  </si>
  <si>
    <t>商承</t>
  </si>
  <si>
    <t>应付3070939.37元</t>
  </si>
  <si>
    <t>与集团协商的，每月付40万，但未见相关协议</t>
  </si>
  <si>
    <t>S413161</t>
  </si>
  <si>
    <t>河北利达金属制品集团有限公司</t>
  </si>
  <si>
    <t>属地化</t>
  </si>
  <si>
    <t>应付6194639.43元</t>
  </si>
  <si>
    <t>双方约定每月付5万</t>
  </si>
  <si>
    <t>S432011</t>
  </si>
  <si>
    <t>旷达汽车饰件系统有限公司</t>
  </si>
  <si>
    <t>应付609308.73元</t>
  </si>
  <si>
    <t>要求将23年货款支付完毕</t>
  </si>
  <si>
    <t>S432014</t>
  </si>
  <si>
    <t>江苏万金汽车零部件制造有限公司</t>
  </si>
  <si>
    <t>应付1388684.02元</t>
  </si>
  <si>
    <t>专车发货，本次不扣点</t>
  </si>
  <si>
    <t>S432037</t>
  </si>
  <si>
    <t>苏世博（南京）减振系统有限公司</t>
  </si>
  <si>
    <t>应付2280526.36元</t>
  </si>
  <si>
    <t>S413023</t>
  </si>
  <si>
    <t>南皮县利辉五金接插件厂</t>
  </si>
  <si>
    <t>应付99544.34元</t>
  </si>
  <si>
    <t>S431004</t>
  </si>
  <si>
    <t>新梦顶（上海）贸易有限公司</t>
  </si>
  <si>
    <t>应付169487.35元</t>
  </si>
  <si>
    <t>王伟/李鹏</t>
  </si>
  <si>
    <t>B40网格，刺毛条够</t>
  </si>
  <si>
    <t>S413201</t>
  </si>
  <si>
    <t>清河县沁园汽车零部件有限公司</t>
  </si>
  <si>
    <t>座椅/金属件</t>
  </si>
  <si>
    <t>省内</t>
  </si>
  <si>
    <t>应付149698.44元</t>
  </si>
  <si>
    <t>李鹏/吴晓萌</t>
  </si>
  <si>
    <t>S432045</t>
  </si>
  <si>
    <t>苏州宏逸汽车零部件有限公司</t>
  </si>
  <si>
    <t>应付249774元</t>
  </si>
  <si>
    <t>S432049</t>
  </si>
  <si>
    <t>徐州派特控制技术有限公司</t>
  </si>
  <si>
    <t>应付33528元</t>
  </si>
  <si>
    <t>S437007</t>
  </si>
  <si>
    <t>万华化学(烟台)销售有限公司</t>
  </si>
  <si>
    <t>低</t>
  </si>
  <si>
    <t>应付1077112.5元</t>
  </si>
  <si>
    <t>大银行承兑</t>
  </si>
  <si>
    <t>销售</t>
  </si>
  <si>
    <t>S513014</t>
  </si>
  <si>
    <t>邓景亮</t>
  </si>
  <si>
    <t>应付4615362.77元</t>
  </si>
  <si>
    <t>张馀林</t>
  </si>
  <si>
    <t>S413107</t>
  </si>
  <si>
    <t>黄骅市赵福增运输队</t>
  </si>
  <si>
    <t>应付2970663.51元</t>
  </si>
  <si>
    <t>S511037</t>
  </si>
  <si>
    <t>北京友联物流有限公司</t>
  </si>
  <si>
    <t>应付489964.16元</t>
  </si>
  <si>
    <t>S511036</t>
  </si>
  <si>
    <t>北京恒世通物流有限公司</t>
  </si>
  <si>
    <t>应付1500951.42元</t>
  </si>
  <si>
    <t>S412015</t>
  </si>
  <si>
    <t>天津亚铁科技有限公司</t>
  </si>
  <si>
    <t>应付150686.65元</t>
  </si>
  <si>
    <t>S413078</t>
  </si>
  <si>
    <t>文安县德实汽车配件有限公司</t>
  </si>
  <si>
    <t>金属件/座椅</t>
  </si>
  <si>
    <t>应付3365571.33元</t>
  </si>
  <si>
    <t>给10万发10万的货，平均每月供货在35万左右</t>
  </si>
  <si>
    <t>S413001</t>
  </si>
  <si>
    <t>北京吉信气弹簧制品有限公司</t>
  </si>
  <si>
    <t>应付686441.1元</t>
  </si>
  <si>
    <t>王伟</t>
  </si>
  <si>
    <t>有涉诉风险</t>
  </si>
  <si>
    <t>S431010</t>
  </si>
  <si>
    <t>上海绽奇汽车部件有限公司</t>
  </si>
  <si>
    <t>应付757696.14元</t>
  </si>
  <si>
    <t>S413020</t>
  </si>
  <si>
    <t>沧州旭兴五金制品有限公司</t>
  </si>
  <si>
    <t>应付662378.19元</t>
  </si>
  <si>
    <t>S413077</t>
  </si>
  <si>
    <t>文安县万达汽车配件制造有限公司</t>
  </si>
  <si>
    <t>暂不缺货</t>
  </si>
  <si>
    <t>应付1682146.96元</t>
  </si>
  <si>
    <t>按还款协议，每月还款10万</t>
  </si>
  <si>
    <t>S443004</t>
  </si>
  <si>
    <t>湘乡简美新材料科技有限公司</t>
  </si>
  <si>
    <t>应付4217472.37元</t>
  </si>
  <si>
    <t>按照之前约定付30万，扣3%,但期间我司让简美发空运有3000元费用，需补给简美，折算后仍是扣2%</t>
  </si>
  <si>
    <t>S412020</t>
  </si>
  <si>
    <t>天津市鹏升汽车部件有限公司</t>
  </si>
  <si>
    <t>应付8034944.83元</t>
  </si>
  <si>
    <t>S413132</t>
  </si>
  <si>
    <t>霸州市政锦五金制品有限公司</t>
  </si>
  <si>
    <t>应付1609430.78元</t>
  </si>
  <si>
    <t>按照谈定规则，这月付上月挂账的80%</t>
  </si>
  <si>
    <t>S413125</t>
  </si>
  <si>
    <t>沧州智凯金属制品有限公司</t>
  </si>
  <si>
    <t>应付998094.34元</t>
  </si>
  <si>
    <t>按照协议约定，每月回10万货款</t>
  </si>
  <si>
    <t>S411007</t>
  </si>
  <si>
    <t>北京浦东三浦标准件有限公司</t>
  </si>
  <si>
    <t>应付3044616.32元</t>
  </si>
  <si>
    <t>将80%原则内的货款支付后，年降7%</t>
  </si>
  <si>
    <t>S437019</t>
  </si>
  <si>
    <t>日照浩利橡塑有限公司</t>
  </si>
  <si>
    <t>高</t>
  </si>
  <si>
    <t>应付2050616.6元</t>
  </si>
  <si>
    <t>S437023</t>
  </si>
  <si>
    <t>高唐强盛机械有限公司</t>
  </si>
  <si>
    <t>吴英格</t>
  </si>
  <si>
    <t>S413130</t>
  </si>
  <si>
    <t>泊头市捷润五金制品有限公司</t>
  </si>
  <si>
    <t>应付956150.38元</t>
  </si>
  <si>
    <t>按照双方谈定规则，付半年的均数</t>
  </si>
  <si>
    <t>S413021</t>
  </si>
  <si>
    <t>河北锐翰汽车零部件有限公司</t>
  </si>
  <si>
    <t>应付637853.26元</t>
  </si>
  <si>
    <t>S434002</t>
  </si>
  <si>
    <t>芜湖星火软轴控制索制造有限公司</t>
  </si>
  <si>
    <t>应付228103.05元</t>
  </si>
  <si>
    <t>B40V及汕德卡拉线，新项目需求，需要继续合作</t>
  </si>
  <si>
    <t>S413129</t>
  </si>
  <si>
    <t>文安县恒德汽车座椅制造有限公司</t>
  </si>
  <si>
    <t>应付537505.06元</t>
  </si>
  <si>
    <t>S513238</t>
  </si>
  <si>
    <t>深州市睿盛橡塑制品有限公司</t>
  </si>
  <si>
    <t>应付52912.62元</t>
  </si>
  <si>
    <t>S431008</t>
  </si>
  <si>
    <t>上海努辰金属制品有限公司</t>
  </si>
  <si>
    <t>应付622501.56元</t>
  </si>
  <si>
    <t>7.31已单独写付款单20万</t>
  </si>
  <si>
    <t>S432008</t>
  </si>
  <si>
    <t>徐州华夏电子有限公司</t>
  </si>
  <si>
    <t>应付533701.59元</t>
  </si>
  <si>
    <t>S432042</t>
  </si>
  <si>
    <t>江苏凌派通信科技有限公司</t>
  </si>
  <si>
    <t>应付125384.84元</t>
  </si>
  <si>
    <t>编制：</t>
  </si>
  <si>
    <t>审核：</t>
  </si>
  <si>
    <t>批准：</t>
  </si>
  <si>
    <t>可用资金</t>
  </si>
  <si>
    <t>结余</t>
  </si>
  <si>
    <t>预留2万给广亿的加工费+1万备件款+1万李鹏绝缘板费用</t>
  </si>
  <si>
    <t>供应商月度批量付款审批单-2024.9.30（归属9月付款）</t>
  </si>
  <si>
    <t>S444014</t>
  </si>
  <si>
    <t>深圳市毅荣川电子科技有限公司</t>
  </si>
  <si>
    <t>约定每月回5万，三个月回清</t>
  </si>
  <si>
    <t>S411018</t>
  </si>
  <si>
    <t>北京三浦易购科技有限公司</t>
  </si>
  <si>
    <t>S513222</t>
  </si>
  <si>
    <t xml:space="preserve">沧州君泰包装制品有限公司 </t>
  </si>
  <si>
    <t>S432039</t>
  </si>
  <si>
    <t>吴江市拓研电子材料有限公司</t>
  </si>
  <si>
    <t>中</t>
  </si>
  <si>
    <t>预付类</t>
  </si>
  <si>
    <t>S432051</t>
  </si>
  <si>
    <t>无锡万谦工品智造科技有限公司</t>
  </si>
  <si>
    <t>S437052</t>
  </si>
  <si>
    <t>青岛莱恩斯电子有限公司</t>
  </si>
  <si>
    <t>S413213</t>
  </si>
  <si>
    <t>沧县大河精密铸造厂</t>
  </si>
  <si>
    <t>_</t>
  </si>
  <si>
    <t>供应商月度批量付款审批单-2024.10.8（归属9月付款）</t>
  </si>
  <si>
    <t>最低付款数</t>
  </si>
  <si>
    <t>S435001</t>
  </si>
  <si>
    <t>厦门凯平化工有限公司</t>
  </si>
  <si>
    <t>S421002</t>
  </si>
  <si>
    <t>大连浩煜新材料科技有限公司</t>
  </si>
  <si>
    <t>S412042</t>
  </si>
  <si>
    <t>天津锦程新材料科技有限公司</t>
  </si>
  <si>
    <t>李尔项目</t>
  </si>
  <si>
    <t>涉诉</t>
  </si>
  <si>
    <t>S413065</t>
  </si>
  <si>
    <t>河北锦泽丰泰国际贸易有限公司</t>
  </si>
  <si>
    <t>滕奉伟</t>
  </si>
  <si>
    <t>固定资产</t>
  </si>
  <si>
    <t>S413042</t>
  </si>
  <si>
    <t>黄骅市祯祥金属制品有限责任公司</t>
  </si>
  <si>
    <t>临采</t>
  </si>
  <si>
    <t>S512030</t>
  </si>
  <si>
    <t>天津德润达金属材料销售有限公司</t>
  </si>
  <si>
    <t>应付729746.68元</t>
  </si>
  <si>
    <t>原材料不按80%原则</t>
  </si>
  <si>
    <t>S412056</t>
  </si>
  <si>
    <t>天津市首唐科技发展有限公司</t>
  </si>
  <si>
    <t>S412009</t>
  </si>
  <si>
    <t>天津市元辉昌钢铁贸易有限公司</t>
  </si>
  <si>
    <t>S413014</t>
  </si>
  <si>
    <t>沧州市奥睿机械设备有限公司</t>
  </si>
  <si>
    <t>S413061</t>
  </si>
  <si>
    <t>黄骅市氦普气体销售有限公司</t>
  </si>
  <si>
    <t>7月25日左右需支付15万（3个月货款）</t>
  </si>
  <si>
    <t>S512036</t>
  </si>
  <si>
    <t>天津未来化学有限公司</t>
  </si>
  <si>
    <t>S537029</t>
  </si>
  <si>
    <t>青岛华瑞利工贸有限公司</t>
  </si>
  <si>
    <t>S513174</t>
  </si>
  <si>
    <t>黄骅市杭合叉车配件经营部</t>
  </si>
  <si>
    <t>S513108</t>
  </si>
  <si>
    <t>河北德邦物流有限公司</t>
  </si>
  <si>
    <t>S537070</t>
  </si>
  <si>
    <t>济南博研科技能有限公司</t>
  </si>
  <si>
    <t>S423001</t>
  </si>
  <si>
    <t>哈尔滨三迪工控工程有限公司</t>
  </si>
  <si>
    <t>S411021</t>
  </si>
  <si>
    <t>北京鹏宇兴业精密模具制造有限公司</t>
  </si>
  <si>
    <t>应付20459.99元</t>
  </si>
  <si>
    <t>S433021</t>
  </si>
  <si>
    <t>慈溪市维克多自控元件有限公司</t>
  </si>
  <si>
    <t>S412044</t>
  </si>
  <si>
    <t>天津沛衡五金弹簧有限公司</t>
  </si>
  <si>
    <t>S511032</t>
  </si>
  <si>
    <t>中机科(北京)车辆检测工程研究院有限公司</t>
  </si>
  <si>
    <t>夏永飞</t>
  </si>
  <si>
    <t>S535001</t>
  </si>
  <si>
    <t>厦门市三友和机械有限公司</t>
  </si>
  <si>
    <t>S413082</t>
  </si>
  <si>
    <t>深州市卓伦橡塑磨具有限公司</t>
  </si>
  <si>
    <t>S412010</t>
  </si>
  <si>
    <t>天津欧尔派斯环保科技发展有限公司</t>
  </si>
  <si>
    <t>S413029</t>
  </si>
  <si>
    <t>黄骅市成卓汽车部件厂</t>
  </si>
  <si>
    <t>应付8990062.26元</t>
  </si>
  <si>
    <t>S413052</t>
  </si>
  <si>
    <t>黄骅市鑫昌五金制品厂</t>
  </si>
  <si>
    <t>应付10784562.18元</t>
  </si>
  <si>
    <t>马亚青</t>
  </si>
  <si>
    <t>S413022</t>
  </si>
  <si>
    <t>海兴中盛弹簧有限公司</t>
  </si>
  <si>
    <t>金属件/座椅/金属件</t>
  </si>
  <si>
    <t>应付9193068.11元</t>
  </si>
  <si>
    <t>S413044</t>
  </si>
  <si>
    <t>黄骅市长生汽车灯镜有限公司</t>
  </si>
  <si>
    <t>应付14373035.3元</t>
  </si>
  <si>
    <t>吕宪超/李鹏</t>
  </si>
  <si>
    <t>S411036</t>
  </si>
  <si>
    <t>北京美好生活家居用品有限公司</t>
  </si>
  <si>
    <t>S413070</t>
  </si>
  <si>
    <t>黄骅市创合五金制品有限公司</t>
  </si>
  <si>
    <t>应付3077619.2元</t>
  </si>
  <si>
    <t>6月的服务费多扣了354元，每次在这折扣中补充</t>
  </si>
  <si>
    <t>S413064</t>
  </si>
  <si>
    <t>黄骅市恒伟五金制品有限公司</t>
  </si>
  <si>
    <t>S413047</t>
  </si>
  <si>
    <t>黄骅市正大纺织机械配件厂</t>
  </si>
  <si>
    <t>S413108</t>
  </si>
  <si>
    <t>黄骅市泰行汽车配件有限公司</t>
  </si>
  <si>
    <t>应付4412500.62元</t>
  </si>
  <si>
    <t>S413025</t>
  </si>
  <si>
    <t>沧州宇诺五金制造有限公司</t>
  </si>
  <si>
    <t>应付2009113.17元</t>
  </si>
  <si>
    <t>S413033</t>
  </si>
  <si>
    <t>黄骅市再兴汽车配件有限公司</t>
  </si>
  <si>
    <t>应付2347130.28元</t>
  </si>
  <si>
    <t>S413034</t>
  </si>
  <si>
    <t>黄骅市汇铭汽车部件有限公司</t>
  </si>
  <si>
    <t>应付2676003.5元</t>
  </si>
  <si>
    <t>S413073</t>
  </si>
  <si>
    <t>黄骅市兴岳金属制品有限公司</t>
  </si>
  <si>
    <t>S412012</t>
  </si>
  <si>
    <t>天津琪安科技有限公司</t>
  </si>
  <si>
    <t>S413055</t>
  </si>
  <si>
    <t>黄骅市广亿汽车部件有限公司</t>
  </si>
  <si>
    <t>应付2599831.22元</t>
  </si>
  <si>
    <t>吴晓萌/李鹏</t>
  </si>
  <si>
    <t>广亿加工费1.1万需单独支付（不扣点）</t>
  </si>
  <si>
    <t>S413037</t>
  </si>
  <si>
    <t>黄骅市雍丰塑料制品有限公司</t>
  </si>
  <si>
    <t>应付3070654.91元</t>
  </si>
  <si>
    <t>S413045</t>
  </si>
  <si>
    <t>黄骅市鑫祺汽车配件有限公司</t>
  </si>
  <si>
    <t>单独写了2万付款申请</t>
  </si>
  <si>
    <t>S413035</t>
  </si>
  <si>
    <t>黄骅市建昌塑料制品有限公司</t>
  </si>
  <si>
    <t>应付3351928.77元</t>
  </si>
  <si>
    <t>S413175</t>
  </si>
  <si>
    <t>河北莫特美橡塑科技有限公司</t>
  </si>
  <si>
    <t>S413084</t>
  </si>
  <si>
    <t>黄骅市常郭镇街西纸箱厂</t>
  </si>
  <si>
    <t>金属件/座椅/后视镜</t>
  </si>
  <si>
    <t>S432009</t>
  </si>
  <si>
    <t>江苏力乐汽车部件股份有限公司</t>
  </si>
  <si>
    <t>S411046</t>
  </si>
  <si>
    <t>北京宇喆科技有限公司</t>
  </si>
  <si>
    <t>S433023</t>
  </si>
  <si>
    <t>浙江万里安全器材制造有限公司</t>
  </si>
  <si>
    <t>S433019</t>
  </si>
  <si>
    <t>杭州阳晨聚氨酯制品有限公司</t>
  </si>
  <si>
    <t>S413168</t>
  </si>
  <si>
    <t>黄骅市旗锐塑料制品有限公司</t>
  </si>
  <si>
    <t>应付344451.55元</t>
  </si>
  <si>
    <t>S413167</t>
  </si>
  <si>
    <t>航天宏达（泊头）机械科技有限公司</t>
  </si>
  <si>
    <t>应付640672.56元</t>
  </si>
  <si>
    <t>5月未付款</t>
  </si>
  <si>
    <t>S413145</t>
  </si>
  <si>
    <t>霸州市霸州镇鑫创五金塑料厂</t>
  </si>
  <si>
    <t>S413007</t>
  </si>
  <si>
    <t>雄县华增汽车饰件有限公司</t>
  </si>
  <si>
    <t>S413054</t>
  </si>
  <si>
    <t>黄骅市保俊成复合彩印厂</t>
  </si>
  <si>
    <t>金属件/后视镜</t>
  </si>
  <si>
    <t>S413058</t>
  </si>
  <si>
    <t>黄骅市俊隆五金包装有限公司</t>
  </si>
  <si>
    <t>S413202</t>
  </si>
  <si>
    <t>黄骅市荣昌祥纸制品有限公司</t>
  </si>
  <si>
    <t>座椅/后视镜</t>
  </si>
  <si>
    <t>不再合作，每月回款，防止起诉</t>
  </si>
  <si>
    <t>S411044</t>
  </si>
  <si>
    <t>北京兴盛华丰包装制品有限公司</t>
  </si>
  <si>
    <t>S412001</t>
  </si>
  <si>
    <t>天津生隆纤维材料股份有限公司</t>
  </si>
  <si>
    <t>S413067</t>
  </si>
  <si>
    <t>沧州庆方汽车部件有限公司</t>
  </si>
  <si>
    <t>应付299601.54元</t>
  </si>
  <si>
    <t>前期洽谈每月支付5万，以保供货</t>
  </si>
  <si>
    <t>S413026</t>
  </si>
  <si>
    <t>沧州临港明康汽车配件有限公司</t>
  </si>
  <si>
    <t>应付245053.74元</t>
  </si>
  <si>
    <t>S413066</t>
  </si>
  <si>
    <t>河北新强力机械制造有限公司</t>
  </si>
  <si>
    <t>应付1348535.49元</t>
  </si>
  <si>
    <t>S437034</t>
  </si>
  <si>
    <t>潍坊振晟汽车零部件有限公司</t>
  </si>
  <si>
    <t>不再合作，频繁追款，存在风险</t>
  </si>
  <si>
    <t>S413215</t>
  </si>
  <si>
    <t>北京吉信气弹簧制品有限公司廊坊分公司</t>
  </si>
  <si>
    <t>S437016</t>
  </si>
  <si>
    <t>曲阜陆航座椅辅料有限公司</t>
  </si>
  <si>
    <t>S412022</t>
  </si>
  <si>
    <t>天津市宝坻区维华五金厂</t>
  </si>
  <si>
    <t>S432020</t>
  </si>
  <si>
    <t>恺博(常熟)座椅机械部件有限公司</t>
  </si>
  <si>
    <t>7.20单独支付了564350.55元</t>
  </si>
  <si>
    <t>S433003</t>
  </si>
  <si>
    <t>浙江松原汽车安全系统股份有限公司</t>
  </si>
  <si>
    <t>S431034</t>
  </si>
  <si>
    <t>雅柏利（上海）粘扣带有限公司</t>
  </si>
  <si>
    <t>S413031</t>
  </si>
  <si>
    <t>黄骅市致远摩托车配件有限公司</t>
  </si>
  <si>
    <t>应付148199.8元</t>
  </si>
  <si>
    <t>取整</t>
  </si>
  <si>
    <t>S437039</t>
  </si>
  <si>
    <t>山东慧源精细化工有限公司</t>
  </si>
  <si>
    <t>S413072</t>
  </si>
  <si>
    <t>黄骅市润晨五金制品有限公司</t>
  </si>
  <si>
    <t>应付206103.89元</t>
  </si>
  <si>
    <t>S437008</t>
  </si>
  <si>
    <t>烟台青沪纸业有限公司</t>
  </si>
  <si>
    <t>S422002</t>
  </si>
  <si>
    <t>长春市天利得科技有限公司</t>
  </si>
  <si>
    <t>律师已联系刘总，涉诉</t>
  </si>
  <si>
    <t>S461001</t>
  </si>
  <si>
    <t>西安海容塑料制品有限责任公司</t>
  </si>
  <si>
    <t>预付</t>
  </si>
  <si>
    <t>S432034</t>
  </si>
  <si>
    <t>上锐（常州）供应链管理有限公司</t>
  </si>
  <si>
    <t>到6月底的应付16万</t>
  </si>
  <si>
    <t>S421001</t>
  </si>
  <si>
    <t>沈阳金杯锦恒汽车安全系统有限公司</t>
  </si>
  <si>
    <t>S435004</t>
  </si>
  <si>
    <t>厦门市鑫荣飞工贸有限公司</t>
  </si>
  <si>
    <t>S413053</t>
  </si>
  <si>
    <t>黄骅市益海五金制造有限公司</t>
  </si>
  <si>
    <t>应付503060.06元</t>
  </si>
  <si>
    <t>S413039</t>
  </si>
  <si>
    <t>黄骅市佳祥五金制品有限公司</t>
  </si>
  <si>
    <t>应付133105.85元</t>
  </si>
  <si>
    <t>S433004</t>
  </si>
  <si>
    <t>浙江华悦汽车零部件有限公司</t>
  </si>
  <si>
    <t>S413009</t>
  </si>
  <si>
    <t>高碑店京华橡胶制品有限责任公司</t>
  </si>
  <si>
    <t>S413018</t>
  </si>
  <si>
    <t>沧州崇文晟源机械制造有限公司</t>
  </si>
  <si>
    <t>S437004</t>
  </si>
  <si>
    <t>青岛福基纺织有限公司</t>
  </si>
  <si>
    <t>S413212</t>
  </si>
  <si>
    <t>廊坊富杉汽车零部件有限公司</t>
  </si>
  <si>
    <t>S411042</t>
  </si>
  <si>
    <t>北京双海包装制品厂</t>
  </si>
  <si>
    <t>S413186</t>
  </si>
  <si>
    <t>黄骅市富邑金属制品有限公司</t>
  </si>
  <si>
    <t>应付80113.27元</t>
  </si>
  <si>
    <t>S413204</t>
  </si>
  <si>
    <t>永清永泰汽车部件有限公司</t>
  </si>
  <si>
    <t>S432036</t>
  </si>
  <si>
    <t>常州立天汽车零部件有限公司</t>
  </si>
  <si>
    <t>S413156</t>
  </si>
  <si>
    <t>黄骅市天硕汽车部件有限公司</t>
  </si>
  <si>
    <t>满足本月</t>
  </si>
  <si>
    <t>S411005</t>
  </si>
  <si>
    <t>北京东方华康自动化有限公司</t>
  </si>
  <si>
    <t>S437031</t>
  </si>
  <si>
    <t>山东万澳汽车附件科技有限公司</t>
  </si>
  <si>
    <t>S432003</t>
  </si>
  <si>
    <t>无锡市汇源机械科技有限公司</t>
  </si>
  <si>
    <t>S413157</t>
  </si>
  <si>
    <t>衡水鑫智汽车零部件有限公司</t>
  </si>
  <si>
    <t>票到付款</t>
  </si>
  <si>
    <t>S413004</t>
  </si>
  <si>
    <t>保定兆龙通用电器塑业有限公司</t>
  </si>
  <si>
    <t>S411012</t>
  </si>
  <si>
    <t>北京旺博林包装材料有限公司</t>
  </si>
  <si>
    <t>S435003</t>
  </si>
  <si>
    <t>泉州市福兴塑料五金有限公司</t>
  </si>
  <si>
    <t>S434006</t>
  </si>
  <si>
    <t>安徽汉升工业部件股份有限公司</t>
  </si>
  <si>
    <t>S442002</t>
  </si>
  <si>
    <t>湖北伟士通汽车零件有限公司</t>
  </si>
  <si>
    <t>S422003</t>
  </si>
  <si>
    <t>长春亚大汽车零件制造有限公司</t>
  </si>
  <si>
    <t>S432032</t>
  </si>
  <si>
    <t>明阳科技（苏州）股份有限公司</t>
  </si>
  <si>
    <t>S413081</t>
  </si>
  <si>
    <t>河北宏广橡塑金属制品有限公司</t>
  </si>
  <si>
    <t>S432001</t>
  </si>
  <si>
    <t>南京奥托立夫汽车安全系统有限公司</t>
  </si>
  <si>
    <t>S412029</t>
  </si>
  <si>
    <t>天津金庄新材料科技有限公司</t>
  </si>
  <si>
    <t>S413185</t>
  </si>
  <si>
    <t>海兴县越达弹簧制造有限公司</t>
  </si>
  <si>
    <t>到7月初到期107302.99</t>
  </si>
  <si>
    <t>S437051</t>
  </si>
  <si>
    <t>诸城恒信新材料科技有限公司</t>
  </si>
  <si>
    <t>S413105</t>
  </si>
  <si>
    <t>沧州斯克艾商贸有限公司</t>
  </si>
  <si>
    <t>S412018</t>
  </si>
  <si>
    <t>穆勒纺织品（天津）有限公司</t>
  </si>
  <si>
    <t>S433028</t>
  </si>
  <si>
    <t>温州鑫锐电器有限公司</t>
  </si>
  <si>
    <t>S431012</t>
  </si>
  <si>
    <t>上海明芳汽车零件有限公司</t>
  </si>
  <si>
    <t>S431033</t>
  </si>
  <si>
    <t>上海纳特汽车标准件有限公司</t>
  </si>
  <si>
    <t>S432044</t>
  </si>
  <si>
    <t>常州市鹏逸汽车附件有限公司</t>
  </si>
  <si>
    <t>铁马滑轨</t>
  </si>
  <si>
    <t>S444016</t>
  </si>
  <si>
    <t>东莞市元将五金有限公司</t>
  </si>
  <si>
    <t>S413121</t>
  </si>
  <si>
    <t>河北佳铸金属制品有限公司</t>
  </si>
  <si>
    <t>S433029</t>
  </si>
  <si>
    <t>温州华创汽车电器有限公司</t>
  </si>
  <si>
    <t>S413076</t>
  </si>
  <si>
    <t>埃意(廊坊)电子工程有限公司</t>
  </si>
  <si>
    <t>S413011</t>
  </si>
  <si>
    <t>沧州梦依恋商贸有限公司</t>
  </si>
  <si>
    <t>S437056</t>
  </si>
  <si>
    <t>日照兴伟橡塑有限公司</t>
  </si>
  <si>
    <t>S413122</t>
  </si>
  <si>
    <t>河北亿泽汽车零部件科技有限公司</t>
  </si>
  <si>
    <t>S450001</t>
  </si>
  <si>
    <t>重庆光大产业有限公司</t>
  </si>
  <si>
    <t>S413174</t>
  </si>
  <si>
    <t>沧州美凯精冲产品有限公司</t>
  </si>
  <si>
    <t>S413184</t>
  </si>
  <si>
    <t>黄骅市宏达五金厂</t>
  </si>
  <si>
    <t>S413179</t>
  </si>
  <si>
    <t>文安县海智五金制品有限公司</t>
  </si>
  <si>
    <t>S431002</t>
  </si>
  <si>
    <t>易格斯（上海）拖链系统有限公司</t>
  </si>
  <si>
    <t>账期延长了1个月，需要按挂账付款</t>
  </si>
  <si>
    <t>S413169</t>
  </si>
  <si>
    <t>黄骅市鑫翔五金产品经销处</t>
  </si>
  <si>
    <t>S513005</t>
  </si>
  <si>
    <t>黄骅市通乐贸易有限公司</t>
  </si>
  <si>
    <t>S513007</t>
  </si>
  <si>
    <t>人民电器集团黄骅销售有限公司</t>
  </si>
  <si>
    <t>S512012</t>
  </si>
  <si>
    <t>天津市科特迪科技发展有限公司</t>
  </si>
  <si>
    <t>S513008</t>
  </si>
  <si>
    <t>黄骅市三江商贸有限公司</t>
  </si>
  <si>
    <t>S412004</t>
  </si>
  <si>
    <t>天津市朗力机械设备有限公司</t>
  </si>
  <si>
    <t>S513148</t>
  </si>
  <si>
    <t>泊头市新峰模具有限公司</t>
  </si>
  <si>
    <t>30%抵酒</t>
  </si>
  <si>
    <t>S513150</t>
  </si>
  <si>
    <t>沧州森德奥机械制造有限公司</t>
  </si>
  <si>
    <t>S413085</t>
  </si>
  <si>
    <t>黄骅市桥行冷冲模具厂</t>
  </si>
  <si>
    <t>S513149</t>
  </si>
  <si>
    <t>黄骅市旭鑫模具制造有限公司</t>
  </si>
  <si>
    <t>S513151</t>
  </si>
  <si>
    <t>沧州啸宇模具科技有限公司</t>
  </si>
  <si>
    <t>S431040</t>
  </si>
  <si>
    <t>上海通实机器人制造有限公司</t>
  </si>
  <si>
    <t xml:space="preserve">省外 </t>
  </si>
  <si>
    <t>S513160</t>
  </si>
  <si>
    <t>黄骅市宏宸汽车配件有限公司</t>
  </si>
  <si>
    <t>S413203</t>
  </si>
  <si>
    <t>黄骅市沃孚源包装制品有限公司</t>
  </si>
  <si>
    <t>S413227</t>
  </si>
  <si>
    <t>唐山开云纤维制品有限公司</t>
  </si>
  <si>
    <t>S432005</t>
  </si>
  <si>
    <t>佛吉亚（无锡）座椅部件有限公司</t>
  </si>
  <si>
    <t>应付6105.39元</t>
  </si>
  <si>
    <t>10月订单，预付</t>
  </si>
  <si>
    <t>节前已付15万，但要求支付30万，差15万</t>
  </si>
  <si>
    <t>节前已付20万，但商定每月支付50万，差25万</t>
  </si>
  <si>
    <t>节前已付6万，但商定每月支付34万，差25万</t>
  </si>
  <si>
    <t>双方约定每月付50万，节前已付20万，差30万</t>
  </si>
  <si>
    <t>万金发50%货，并且前期协商压缩到100万内，故需再回款15万</t>
  </si>
  <si>
    <t>协商每月回款50万，节前已付20万，需再支付30万</t>
  </si>
  <si>
    <t>涉诉风险</t>
  </si>
  <si>
    <t>要求超过月供货额付款，缩小资金占压比例，节前支付了8万，不予发货，本次至少支付42万</t>
  </si>
  <si>
    <t>节前支付了5万，厂家仍不予发货，协商中，本次需再支付5万</t>
  </si>
  <si>
    <t>按还款协议，每月还款10万，节前支付了5万，本次需再支付5万</t>
  </si>
  <si>
    <t>按照之前约定付30万，扣3%，节前支付了20万，本次需再支付10万</t>
  </si>
  <si>
    <t>按照协议约定，每月回10万货款，节前支付了4万，本次需再付6万</t>
  </si>
  <si>
    <t>节前支付了2万，本次需再付28万，可按降7%签订协议，同时可正常供货</t>
  </si>
  <si>
    <t>卓伦不与供货后，从此件临时调货，时间较长，节前支付了2万，本次需要补足货款</t>
  </si>
  <si>
    <t>协商本月支付20万，节前支付了6万，本次需补足14万</t>
  </si>
  <si>
    <t>协商本月支付20万，节前支付了7万，本次需补足13万</t>
  </si>
  <si>
    <t>涉诉，要求付清货款，节前支付了2万</t>
  </si>
  <si>
    <t>S412055</t>
  </si>
  <si>
    <t>天津市盛祥冷拉有限公司</t>
  </si>
  <si>
    <t>预付64476.6元</t>
  </si>
  <si>
    <t>9月提报了10吨料，按照含税5800计算</t>
  </si>
  <si>
    <t>广州盟力</t>
  </si>
  <si>
    <t>临采（程丽宇+吴晓萌）</t>
  </si>
  <si>
    <t>备件+H6线体改造，约记50万，三坐标费用已单独写付款（占用预算资金）</t>
  </si>
  <si>
    <t>滕奉伟/程丽宇</t>
  </si>
  <si>
    <t>承兑/卡信</t>
  </si>
  <si>
    <t>苏世博(南京)减振系统有限公司</t>
  </si>
  <si>
    <t>银行承兑</t>
  </si>
  <si>
    <t>S413131</t>
  </si>
  <si>
    <t>北京赛诺高科净化设备有限公司</t>
  </si>
  <si>
    <t>陕汽</t>
  </si>
  <si>
    <t>一个托盘</t>
  </si>
  <si>
    <t>一汽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</si>
</sst>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#,##0.00_ "/>
    <numFmt numFmtId="177" formatCode="m&quot;月&quot;d&quot;日&quot;;@"/>
    <numFmt numFmtId="178" formatCode="0.000%"/>
  </numFmts>
  <fonts count="30">
    <font>
      <sz val="11"/>
      <color theme="1"/>
      <name val="等线"/>
      <charset val="134"/>
      <scheme val="minor"/>
    </font>
    <font>
      <sz val="11"/>
      <color theme="1"/>
      <name val="等线"/>
      <charset val="134"/>
      <scheme val="minor"/>
    </font>
    <font>
      <b/>
      <sz val="14"/>
      <color rgb="FFC00000"/>
      <name val="微软雅黑"/>
      <charset val="134"/>
    </font>
    <font>
      <b/>
      <sz val="11"/>
      <name val="微软雅黑"/>
      <charset val="134"/>
    </font>
    <font>
      <sz val="11"/>
      <color theme="1"/>
      <name val="微软雅黑"/>
      <charset val="134"/>
    </font>
    <font>
      <sz val="11"/>
      <name val="Arial"/>
      <charset val="134"/>
    </font>
    <font>
      <sz val="11"/>
      <name val="微软雅黑"/>
      <charset val="134"/>
    </font>
    <font>
      <b/>
      <sz val="11"/>
      <color theme="1"/>
      <name val="微软雅黑"/>
      <charset val="134"/>
    </font>
    <font>
      <b/>
      <sz val="11"/>
      <color theme="1"/>
      <name val="等线"/>
      <charset val="134"/>
      <scheme val="minor"/>
    </font>
    <font>
      <b/>
      <sz val="15"/>
      <color theme="3"/>
      <name val="等线"/>
      <charset val="134"/>
      <scheme val="minor"/>
    </font>
    <font>
      <sz val="11"/>
      <color theme="1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i/>
      <sz val="11"/>
      <color rgb="FF7F7F7F"/>
      <name val="等线"/>
      <charset val="0"/>
      <scheme val="minor"/>
    </font>
    <font>
      <b/>
      <sz val="18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3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0061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0"/>
      <name val="MS Sans Serif"/>
      <charset val="134"/>
    </font>
  </fonts>
  <fills count="41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89013336588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42" fontId="10" fillId="0" borderId="0" applyFont="0" applyFill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5" fillId="11" borderId="13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0" fillId="23" borderId="14" applyNumberFormat="0" applyFon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0" borderId="11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1" fillId="10" borderId="12" applyNumberFormat="0" applyAlignment="0" applyProtection="0">
      <alignment vertical="center"/>
    </xf>
    <xf numFmtId="0" fontId="21" fillId="10" borderId="13" applyNumberFormat="0" applyAlignment="0" applyProtection="0">
      <alignment vertical="center"/>
    </xf>
    <xf numFmtId="0" fontId="25" fillId="33" borderId="16" applyNumberFormat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27" fillId="0" borderId="17" applyNumberFormat="0" applyFill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6" fillId="36" borderId="0" applyNumberFormat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9" fillId="0" borderId="0"/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29" fillId="0" borderId="0"/>
    <xf numFmtId="0" fontId="18" fillId="27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/>
  </cellStyleXfs>
  <cellXfs count="119">
    <xf numFmtId="0" fontId="0" fillId="0" borderId="0" xfId="0"/>
    <xf numFmtId="0" fontId="1" fillId="0" borderId="0" xfId="54" applyAlignment="1">
      <alignment horizontal="center" vertical="center"/>
    </xf>
    <xf numFmtId="0" fontId="1" fillId="0" borderId="0" xfId="54"/>
    <xf numFmtId="0" fontId="1" fillId="0" borderId="0" xfId="54" applyAlignment="1">
      <alignment horizontal="center"/>
    </xf>
    <xf numFmtId="0" fontId="1" fillId="2" borderId="0" xfId="54" applyFill="1"/>
    <xf numFmtId="0" fontId="1" fillId="3" borderId="0" xfId="54" applyFill="1"/>
    <xf numFmtId="0" fontId="1" fillId="0" borderId="0" xfId="54" applyAlignment="1">
      <alignment wrapText="1"/>
    </xf>
    <xf numFmtId="0" fontId="2" fillId="0" borderId="1" xfId="53" applyFont="1" applyBorder="1" applyAlignment="1">
      <alignment horizontal="center" vertical="center"/>
    </xf>
    <xf numFmtId="0" fontId="2" fillId="0" borderId="2" xfId="53" applyFont="1" applyBorder="1" applyAlignment="1">
      <alignment horizontal="center" vertical="center"/>
    </xf>
    <xf numFmtId="0" fontId="2" fillId="0" borderId="0" xfId="53" applyFont="1" applyAlignment="1">
      <alignment horizontal="center" vertical="center"/>
    </xf>
    <xf numFmtId="0" fontId="3" fillId="4" borderId="3" xfId="53" applyFont="1" applyFill="1" applyBorder="1" applyAlignment="1">
      <alignment horizontal="center" vertical="center"/>
    </xf>
    <xf numFmtId="0" fontId="3" fillId="4" borderId="4" xfId="53" applyFont="1" applyFill="1" applyBorder="1" applyAlignment="1">
      <alignment horizontal="center" vertical="center"/>
    </xf>
    <xf numFmtId="0" fontId="3" fillId="4" borderId="4" xfId="53" applyFont="1" applyFill="1" applyBorder="1" applyAlignment="1">
      <alignment horizontal="center" vertical="center" wrapText="1"/>
    </xf>
    <xf numFmtId="0" fontId="3" fillId="4" borderId="5" xfId="53" applyFont="1" applyFill="1" applyBorder="1" applyAlignment="1">
      <alignment horizontal="center" vertical="center"/>
    </xf>
    <xf numFmtId="0" fontId="3" fillId="4" borderId="5" xfId="53" applyFont="1" applyFill="1" applyBorder="1" applyAlignment="1">
      <alignment horizontal="center" vertical="center" wrapText="1"/>
    </xf>
    <xf numFmtId="0" fontId="4" fillId="0" borderId="3" xfId="53" applyFont="1" applyBorder="1" applyAlignment="1">
      <alignment horizontal="center" vertical="center"/>
    </xf>
    <xf numFmtId="0" fontId="5" fillId="0" borderId="3" xfId="47" applyFont="1" applyBorder="1" applyAlignment="1">
      <alignment horizontal="center" vertical="center"/>
    </xf>
    <xf numFmtId="0" fontId="4" fillId="0" borderId="3" xfId="53" applyFont="1" applyBorder="1" applyAlignment="1">
      <alignment horizontal="left" vertical="center" wrapText="1"/>
    </xf>
    <xf numFmtId="0" fontId="6" fillId="0" borderId="3" xfId="41" applyNumberFormat="1" applyFont="1" applyFill="1" applyBorder="1" applyAlignment="1">
      <alignment horizontal="center" vertical="center" shrinkToFit="1"/>
    </xf>
    <xf numFmtId="0" fontId="4" fillId="0" borderId="3" xfId="53" applyFont="1" applyBorder="1" applyAlignment="1">
      <alignment horizontal="center" vertical="center" wrapText="1"/>
    </xf>
    <xf numFmtId="9" fontId="4" fillId="0" borderId="3" xfId="13" applyFont="1" applyFill="1" applyBorder="1" applyAlignment="1">
      <alignment horizontal="center" vertical="center" wrapText="1"/>
    </xf>
    <xf numFmtId="0" fontId="6" fillId="0" borderId="3" xfId="41" applyNumberFormat="1" applyFont="1" applyFill="1" applyBorder="1" applyAlignment="1">
      <alignment horizontal="left" vertical="center" wrapText="1" shrinkToFit="1"/>
    </xf>
    <xf numFmtId="9" fontId="4" fillId="0" borderId="3" xfId="13" applyFont="1" applyFill="1" applyBorder="1" applyAlignment="1">
      <alignment horizontal="center" vertical="center"/>
    </xf>
    <xf numFmtId="0" fontId="1" fillId="0" borderId="3" xfId="54" applyBorder="1" applyAlignment="1">
      <alignment horizontal="center" vertical="center"/>
    </xf>
    <xf numFmtId="0" fontId="5" fillId="0" borderId="3" xfId="36" applyFont="1" applyBorder="1" applyAlignment="1">
      <alignment horizontal="center" vertical="center"/>
    </xf>
    <xf numFmtId="0" fontId="6" fillId="5" borderId="3" xfId="41" applyNumberFormat="1" applyFont="1" applyFill="1" applyBorder="1" applyAlignment="1">
      <alignment horizontal="left" vertical="center" wrapText="1" shrinkToFit="1"/>
    </xf>
    <xf numFmtId="0" fontId="4" fillId="5" borderId="3" xfId="53" applyFont="1" applyFill="1" applyBorder="1" applyAlignment="1">
      <alignment horizontal="left" vertical="center" wrapText="1"/>
    </xf>
    <xf numFmtId="0" fontId="4" fillId="3" borderId="3" xfId="53" applyFont="1" applyFill="1" applyBorder="1" applyAlignment="1">
      <alignment horizontal="left" vertical="center" wrapText="1"/>
    </xf>
    <xf numFmtId="9" fontId="6" fillId="0" borderId="3" xfId="13" applyFont="1" applyFill="1" applyBorder="1" applyAlignment="1">
      <alignment horizontal="center" vertical="center" shrinkToFit="1"/>
    </xf>
    <xf numFmtId="0" fontId="4" fillId="0" borderId="0" xfId="53" applyFont="1" applyAlignment="1">
      <alignment horizontal="center" vertical="center"/>
    </xf>
    <xf numFmtId="0" fontId="7" fillId="0" borderId="0" xfId="53" applyFont="1" applyAlignment="1">
      <alignment horizontal="center" vertical="center"/>
    </xf>
    <xf numFmtId="0" fontId="8" fillId="0" borderId="0" xfId="54" applyFont="1" applyAlignment="1">
      <alignment horizontal="center" vertical="center"/>
    </xf>
    <xf numFmtId="176" fontId="4" fillId="0" borderId="1" xfId="53" applyNumberFormat="1" applyFont="1" applyBorder="1">
      <alignment vertical="center"/>
    </xf>
    <xf numFmtId="176" fontId="4" fillId="0" borderId="2" xfId="53" applyNumberFormat="1" applyFont="1" applyBorder="1">
      <alignment vertical="center"/>
    </xf>
    <xf numFmtId="176" fontId="4" fillId="0" borderId="6" xfId="53" applyNumberFormat="1" applyFont="1" applyBorder="1">
      <alignment vertical="center"/>
    </xf>
    <xf numFmtId="0" fontId="3" fillId="4" borderId="7" xfId="53" applyFont="1" applyFill="1" applyBorder="1" applyAlignment="1">
      <alignment horizontal="center" vertical="center"/>
    </xf>
    <xf numFmtId="0" fontId="3" fillId="4" borderId="8" xfId="53" applyFont="1" applyFill="1" applyBorder="1" applyAlignment="1">
      <alignment horizontal="center" vertical="center"/>
    </xf>
    <xf numFmtId="0" fontId="3" fillId="4" borderId="3" xfId="53" applyFont="1" applyFill="1" applyBorder="1" applyAlignment="1">
      <alignment horizontal="center" vertical="center" wrapText="1"/>
    </xf>
    <xf numFmtId="0" fontId="4" fillId="0" borderId="3" xfId="13" applyNumberFormat="1" applyFont="1" applyFill="1" applyBorder="1" applyAlignment="1">
      <alignment horizontal="right" vertical="center" wrapText="1"/>
    </xf>
    <xf numFmtId="0" fontId="4" fillId="0" borderId="3" xfId="13" applyNumberFormat="1" applyFont="1" applyFill="1" applyBorder="1" applyAlignment="1">
      <alignment horizontal="center" vertical="center" wrapText="1"/>
    </xf>
    <xf numFmtId="0" fontId="4" fillId="0" borderId="0" xfId="13" applyNumberFormat="1" applyFont="1" applyFill="1" applyBorder="1" applyAlignment="1">
      <alignment horizontal="center" vertical="center" wrapText="1"/>
    </xf>
    <xf numFmtId="0" fontId="4" fillId="0" borderId="0" xfId="13" applyNumberFormat="1" applyFont="1" applyBorder="1" applyAlignment="1">
      <alignment horizontal="center" vertical="center" wrapText="1"/>
    </xf>
    <xf numFmtId="0" fontId="1" fillId="3" borderId="3" xfId="54" applyFill="1" applyBorder="1" applyAlignment="1">
      <alignment vertical="center"/>
    </xf>
    <xf numFmtId="0" fontId="3" fillId="4" borderId="9" xfId="53" applyFont="1" applyFill="1" applyBorder="1" applyAlignment="1">
      <alignment horizontal="center" vertical="center"/>
    </xf>
    <xf numFmtId="0" fontId="3" fillId="4" borderId="10" xfId="53" applyFont="1" applyFill="1" applyBorder="1" applyAlignment="1">
      <alignment horizontal="center" vertical="center"/>
    </xf>
    <xf numFmtId="0" fontId="3" fillId="4" borderId="6" xfId="53" applyFont="1" applyFill="1" applyBorder="1" applyAlignment="1">
      <alignment horizontal="center" vertical="center"/>
    </xf>
    <xf numFmtId="0" fontId="1" fillId="4" borderId="3" xfId="54" applyFill="1" applyBorder="1" applyAlignment="1">
      <alignment horizontal="center" vertical="center"/>
    </xf>
    <xf numFmtId="0" fontId="1" fillId="4" borderId="3" xfId="54" applyFill="1" applyBorder="1" applyAlignment="1">
      <alignment horizontal="center" vertical="center" wrapText="1"/>
    </xf>
    <xf numFmtId="0" fontId="1" fillId="4" borderId="10" xfId="54" applyFill="1" applyBorder="1" applyAlignment="1">
      <alignment horizontal="center" vertical="center" wrapText="1"/>
    </xf>
    <xf numFmtId="2" fontId="4" fillId="0" borderId="3" xfId="13" applyNumberFormat="1" applyFont="1" applyFill="1" applyBorder="1" applyAlignment="1">
      <alignment horizontal="right" vertical="center" wrapText="1"/>
    </xf>
    <xf numFmtId="176" fontId="4" fillId="0" borderId="3" xfId="53" applyNumberFormat="1" applyFont="1" applyBorder="1" applyAlignment="1">
      <alignment horizontal="right" vertical="center"/>
    </xf>
    <xf numFmtId="0" fontId="3" fillId="4" borderId="2" xfId="53" applyFont="1" applyFill="1" applyBorder="1" applyAlignment="1">
      <alignment horizontal="center" vertical="center"/>
    </xf>
    <xf numFmtId="176" fontId="4" fillId="6" borderId="8" xfId="53" applyNumberFormat="1" applyFont="1" applyFill="1" applyBorder="1" applyAlignment="1">
      <alignment horizontal="right" vertical="center"/>
    </xf>
    <xf numFmtId="176" fontId="4" fillId="6" borderId="0" xfId="53" applyNumberFormat="1" applyFont="1" applyFill="1" applyAlignment="1">
      <alignment horizontal="right" vertical="center"/>
    </xf>
    <xf numFmtId="0" fontId="1" fillId="4" borderId="4" xfId="54" applyFill="1" applyBorder="1" applyAlignment="1">
      <alignment horizontal="center" vertical="center" wrapText="1"/>
    </xf>
    <xf numFmtId="0" fontId="3" fillId="4" borderId="10" xfId="53" applyFont="1" applyFill="1" applyBorder="1" applyAlignment="1">
      <alignment horizontal="center" vertical="center" wrapText="1"/>
    </xf>
    <xf numFmtId="0" fontId="3" fillId="4" borderId="2" xfId="53" applyFont="1" applyFill="1" applyBorder="1" applyAlignment="1">
      <alignment horizontal="center" vertical="center" wrapText="1"/>
    </xf>
    <xf numFmtId="176" fontId="3" fillId="5" borderId="4" xfId="53" applyNumberFormat="1" applyFont="1" applyFill="1" applyBorder="1" applyAlignment="1">
      <alignment horizontal="center" vertical="center" wrapText="1"/>
    </xf>
    <xf numFmtId="0" fontId="1" fillId="4" borderId="5" xfId="54" applyFill="1" applyBorder="1" applyAlignment="1">
      <alignment horizontal="center" vertical="center" wrapText="1"/>
    </xf>
    <xf numFmtId="0" fontId="1" fillId="4" borderId="4" xfId="54" applyFill="1" applyBorder="1" applyAlignment="1">
      <alignment horizontal="center" vertical="center"/>
    </xf>
    <xf numFmtId="0" fontId="1" fillId="4" borderId="9" xfId="54" applyFill="1" applyBorder="1" applyAlignment="1">
      <alignment horizontal="center" vertical="center"/>
    </xf>
    <xf numFmtId="176" fontId="3" fillId="5" borderId="5" xfId="53" applyNumberFormat="1" applyFont="1" applyFill="1" applyBorder="1" applyAlignment="1">
      <alignment horizontal="center" vertical="center" wrapText="1"/>
    </xf>
    <xf numFmtId="176" fontId="4" fillId="0" borderId="2" xfId="53" applyNumberFormat="1" applyFont="1" applyBorder="1" applyAlignment="1">
      <alignment horizontal="right" vertical="center"/>
    </xf>
    <xf numFmtId="176" fontId="4" fillId="0" borderId="2" xfId="53" applyNumberFormat="1" applyFont="1" applyFill="1" applyBorder="1" applyAlignment="1">
      <alignment horizontal="right" vertical="center"/>
    </xf>
    <xf numFmtId="176" fontId="4" fillId="0" borderId="0" xfId="53" applyNumberFormat="1" applyFont="1" applyAlignment="1">
      <alignment horizontal="center" vertical="center"/>
    </xf>
    <xf numFmtId="176" fontId="4" fillId="2" borderId="0" xfId="53" applyNumberFormat="1" applyFont="1" applyFill="1" applyAlignment="1">
      <alignment horizontal="center" vertical="center"/>
    </xf>
    <xf numFmtId="176" fontId="4" fillId="0" borderId="0" xfId="53" applyNumberFormat="1" applyFont="1" applyAlignment="1">
      <alignment horizontal="right" vertical="center"/>
    </xf>
    <xf numFmtId="0" fontId="1" fillId="2" borderId="0" xfId="54" applyFill="1" applyAlignment="1">
      <alignment wrapText="1"/>
    </xf>
    <xf numFmtId="1" fontId="1" fillId="0" borderId="3" xfId="54" applyNumberFormat="1" applyBorder="1" applyAlignment="1">
      <alignment vertical="center"/>
    </xf>
    <xf numFmtId="0" fontId="1" fillId="0" borderId="8" xfId="54" applyBorder="1" applyAlignment="1">
      <alignment vertical="center"/>
    </xf>
    <xf numFmtId="0" fontId="1" fillId="0" borderId="0" xfId="54" applyAlignment="1">
      <alignment vertical="center"/>
    </xf>
    <xf numFmtId="176" fontId="1" fillId="0" borderId="0" xfId="54" applyNumberFormat="1" applyAlignment="1">
      <alignment vertical="center"/>
    </xf>
    <xf numFmtId="9" fontId="4" fillId="0" borderId="1" xfId="13" applyFont="1" applyBorder="1">
      <alignment vertical="center"/>
    </xf>
    <xf numFmtId="0" fontId="3" fillId="4" borderId="6" xfId="53" applyFont="1" applyFill="1" applyBorder="1" applyAlignment="1">
      <alignment horizontal="center" vertical="center" wrapText="1"/>
    </xf>
    <xf numFmtId="9" fontId="4" fillId="0" borderId="3" xfId="13" applyFont="1" applyFill="1" applyBorder="1" applyAlignment="1">
      <alignment horizontal="right" vertical="center"/>
    </xf>
    <xf numFmtId="10" fontId="4" fillId="0" borderId="3" xfId="13" applyNumberFormat="1" applyFont="1" applyFill="1" applyBorder="1" applyAlignment="1">
      <alignment horizontal="right" vertical="center"/>
    </xf>
    <xf numFmtId="0" fontId="4" fillId="0" borderId="3" xfId="13" applyNumberFormat="1" applyFont="1" applyFill="1" applyBorder="1" applyAlignment="1">
      <alignment horizontal="center" vertical="center"/>
    </xf>
    <xf numFmtId="10" fontId="4" fillId="0" borderId="3" xfId="13" applyNumberFormat="1" applyFont="1" applyFill="1" applyBorder="1" applyAlignment="1">
      <alignment horizontal="center" vertical="center"/>
    </xf>
    <xf numFmtId="10" fontId="4" fillId="7" borderId="3" xfId="13" applyNumberFormat="1" applyFont="1" applyFill="1" applyBorder="1" applyAlignment="1">
      <alignment horizontal="center" vertical="center"/>
    </xf>
    <xf numFmtId="10" fontId="4" fillId="0" borderId="3" xfId="53" applyNumberFormat="1" applyFont="1" applyBorder="1" applyAlignment="1">
      <alignment horizontal="center" vertical="center"/>
    </xf>
    <xf numFmtId="0" fontId="1" fillId="0" borderId="3" xfId="54" applyBorder="1"/>
    <xf numFmtId="176" fontId="1" fillId="0" borderId="0" xfId="54" applyNumberFormat="1"/>
    <xf numFmtId="177" fontId="4" fillId="0" borderId="1" xfId="53" applyNumberFormat="1" applyFont="1" applyBorder="1" applyAlignment="1">
      <alignment horizontal="center" vertical="center"/>
    </xf>
    <xf numFmtId="0" fontId="4" fillId="0" borderId="1" xfId="53" applyFont="1" applyBorder="1" applyAlignment="1">
      <alignment horizontal="center" vertical="center"/>
    </xf>
    <xf numFmtId="176" fontId="4" fillId="0" borderId="1" xfId="53" applyNumberFormat="1" applyFont="1" applyBorder="1" applyAlignment="1">
      <alignment horizontal="center" vertical="center" wrapText="1"/>
    </xf>
    <xf numFmtId="176" fontId="4" fillId="0" borderId="1" xfId="53" applyNumberFormat="1" applyFont="1" applyBorder="1" applyAlignment="1">
      <alignment horizontal="left" vertical="center"/>
    </xf>
    <xf numFmtId="0" fontId="4" fillId="0" borderId="1" xfId="53" applyFont="1" applyBorder="1" applyAlignment="1">
      <alignment vertical="center" wrapText="1"/>
    </xf>
    <xf numFmtId="177" fontId="3" fillId="4" borderId="4" xfId="53" applyNumberFormat="1" applyFont="1" applyFill="1" applyBorder="1" applyAlignment="1">
      <alignment horizontal="center" vertical="center" wrapText="1"/>
    </xf>
    <xf numFmtId="177" fontId="3" fillId="4" borderId="5" xfId="53" applyNumberFormat="1" applyFont="1" applyFill="1" applyBorder="1" applyAlignment="1">
      <alignment horizontal="center" vertical="center" wrapText="1"/>
    </xf>
    <xf numFmtId="176" fontId="3" fillId="4" borderId="3" xfId="53" applyNumberFormat="1" applyFont="1" applyFill="1" applyBorder="1" applyAlignment="1">
      <alignment horizontal="center" vertical="center"/>
    </xf>
    <xf numFmtId="176" fontId="4" fillId="0" borderId="3" xfId="53" applyNumberFormat="1" applyFont="1" applyFill="1" applyBorder="1" applyAlignment="1">
      <alignment horizontal="right" vertical="center"/>
    </xf>
    <xf numFmtId="177" fontId="4" fillId="0" borderId="3" xfId="53" applyNumberFormat="1" applyFont="1" applyBorder="1" applyAlignment="1">
      <alignment horizontal="center" vertical="center"/>
    </xf>
    <xf numFmtId="176" fontId="4" fillId="0" borderId="3" xfId="53" applyNumberFormat="1" applyFont="1" applyBorder="1" applyAlignment="1">
      <alignment horizontal="center" vertical="center"/>
    </xf>
    <xf numFmtId="0" fontId="4" fillId="0" borderId="5" xfId="53" applyFont="1" applyBorder="1" applyAlignment="1">
      <alignment horizontal="center" vertical="center"/>
    </xf>
    <xf numFmtId="176" fontId="4" fillId="0" borderId="3" xfId="53" applyNumberFormat="1" applyFont="1" applyBorder="1" applyAlignment="1">
      <alignment horizontal="center" vertical="center" wrapText="1"/>
    </xf>
    <xf numFmtId="177" fontId="4" fillId="0" borderId="5" xfId="53" applyNumberFormat="1" applyFont="1" applyBorder="1" applyAlignment="1">
      <alignment horizontal="center" vertical="center"/>
    </xf>
    <xf numFmtId="178" fontId="4" fillId="0" borderId="3" xfId="13" applyNumberFormat="1" applyFont="1" applyFill="1" applyBorder="1" applyAlignment="1">
      <alignment horizontal="center" vertical="center"/>
    </xf>
    <xf numFmtId="0" fontId="4" fillId="0" borderId="3" xfId="53" applyFont="1" applyBorder="1" applyAlignment="1">
      <alignment vertical="center" wrapText="1"/>
    </xf>
    <xf numFmtId="0" fontId="4" fillId="7" borderId="3" xfId="53" applyFont="1" applyFill="1" applyBorder="1" applyAlignment="1">
      <alignment horizontal="left" vertical="center" wrapText="1"/>
    </xf>
    <xf numFmtId="176" fontId="4" fillId="8" borderId="2" xfId="53" applyNumberFormat="1" applyFont="1" applyFill="1" applyBorder="1" applyAlignment="1">
      <alignment horizontal="right" vertical="center"/>
    </xf>
    <xf numFmtId="176" fontId="4" fillId="5" borderId="2" xfId="53" applyNumberFormat="1" applyFont="1" applyFill="1" applyBorder="1" applyAlignment="1">
      <alignment horizontal="right" vertical="center"/>
    </xf>
    <xf numFmtId="176" fontId="4" fillId="3" borderId="2" xfId="53" applyNumberFormat="1" applyFont="1" applyFill="1" applyBorder="1" applyAlignment="1">
      <alignment horizontal="right" vertical="center"/>
    </xf>
    <xf numFmtId="2" fontId="1" fillId="0" borderId="3" xfId="54" applyNumberFormat="1" applyBorder="1" applyAlignment="1">
      <alignment horizontal="center" vertical="center"/>
    </xf>
    <xf numFmtId="176" fontId="4" fillId="5" borderId="3" xfId="53" applyNumberFormat="1" applyFont="1" applyFill="1" applyBorder="1" applyAlignment="1">
      <alignment horizontal="right" vertical="center"/>
    </xf>
    <xf numFmtId="0" fontId="4" fillId="5" borderId="3" xfId="13" applyNumberFormat="1" applyFont="1" applyFill="1" applyBorder="1" applyAlignment="1">
      <alignment horizontal="right" vertical="center" wrapText="1"/>
    </xf>
    <xf numFmtId="2" fontId="4" fillId="5" borderId="2" xfId="13" applyNumberFormat="1" applyFont="1" applyFill="1" applyBorder="1" applyAlignment="1">
      <alignment horizontal="right" vertical="center" wrapText="1"/>
    </xf>
    <xf numFmtId="0" fontId="8" fillId="0" borderId="3" xfId="54" applyFont="1" applyBorder="1" applyAlignment="1">
      <alignment horizontal="center" vertical="center"/>
    </xf>
    <xf numFmtId="0" fontId="4" fillId="0" borderId="3" xfId="53" applyFont="1" applyBorder="1">
      <alignment vertical="center"/>
    </xf>
    <xf numFmtId="0" fontId="4" fillId="0" borderId="3" xfId="53" applyFont="1" applyBorder="1" applyAlignment="1">
      <alignment horizontal="left" vertical="center"/>
    </xf>
    <xf numFmtId="176" fontId="4" fillId="3" borderId="2" xfId="53" applyNumberFormat="1" applyFont="1" applyFill="1" applyBorder="1" applyAlignment="1">
      <alignment horizontal="right" vertical="center" wrapText="1"/>
    </xf>
    <xf numFmtId="9" fontId="1" fillId="0" borderId="3" xfId="54" applyNumberFormat="1" applyBorder="1" applyAlignment="1">
      <alignment horizontal="center" vertical="center"/>
    </xf>
    <xf numFmtId="10" fontId="8" fillId="0" borderId="3" xfId="54" applyNumberFormat="1" applyFont="1" applyBorder="1" applyAlignment="1">
      <alignment horizontal="center" vertical="center"/>
    </xf>
    <xf numFmtId="2" fontId="4" fillId="0" borderId="3" xfId="53" applyNumberFormat="1" applyFont="1" applyBorder="1" applyAlignment="1">
      <alignment horizontal="center" vertical="center"/>
    </xf>
    <xf numFmtId="176" fontId="4" fillId="3" borderId="3" xfId="53" applyNumberFormat="1" applyFont="1" applyFill="1" applyBorder="1" applyAlignment="1">
      <alignment horizontal="right" vertical="center"/>
    </xf>
    <xf numFmtId="2" fontId="4" fillId="0" borderId="2" xfId="13" applyNumberFormat="1" applyFont="1" applyFill="1" applyBorder="1" applyAlignment="1">
      <alignment horizontal="right" vertical="center" wrapText="1"/>
    </xf>
    <xf numFmtId="176" fontId="4" fillId="9" borderId="2" xfId="53" applyNumberFormat="1" applyFont="1" applyFill="1" applyBorder="1" applyAlignment="1">
      <alignment horizontal="right" vertical="center"/>
    </xf>
    <xf numFmtId="0" fontId="1" fillId="0" borderId="3" xfId="54" applyBorder="1" applyAlignment="1">
      <alignment vertical="center"/>
    </xf>
    <xf numFmtId="176" fontId="1" fillId="0" borderId="3" xfId="54" applyNumberFormat="1" applyBorder="1" applyAlignment="1">
      <alignment vertical="center"/>
    </xf>
    <xf numFmtId="176" fontId="4" fillId="0" borderId="3" xfId="13" applyNumberFormat="1" applyFont="1" applyFill="1" applyBorder="1" applyAlignment="1">
      <alignment horizontal="center" vertical="center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百分比 2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常规 2 2 2" xfId="36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千位分隔[0] 2" xfId="41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 2" xfId="53"/>
    <cellStyle name="常规 3" xfId="54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haredStrings" Target="sharedStrings.xml"/><Relationship Id="rId17" Type="http://schemas.openxmlformats.org/officeDocument/2006/relationships/styles" Target="styles.xml"/><Relationship Id="rId16" Type="http://schemas.openxmlformats.org/officeDocument/2006/relationships/theme" Target="theme/theme1.xml"/><Relationship Id="rId15" Type="http://schemas.openxmlformats.org/officeDocument/2006/relationships/externalLink" Target="externalLinks/externalLink9.xml"/><Relationship Id="rId14" Type="http://schemas.openxmlformats.org/officeDocument/2006/relationships/externalLink" Target="externalLinks/externalLink8.xml"/><Relationship Id="rId13" Type="http://schemas.openxmlformats.org/officeDocument/2006/relationships/externalLink" Target="externalLinks/externalLink7.xml"/><Relationship Id="rId12" Type="http://schemas.openxmlformats.org/officeDocument/2006/relationships/externalLink" Target="externalLinks/externalLink6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4&#24180;08&#26376;&#27827;&#21271;&#20809;&#21326;&#33635;&#26124;&#20379;&#24212;&#21830;&#27424;&#27454;&#26399;&#38480;-9.1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2024&#24180;05&#26376;&#27827;&#21271;&#20809;&#21326;&#33635;&#26124;&#20379;&#24212;&#21830;&#27424;&#27454;&#26399;&#38480;-6.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20316;&#36164;&#26009;\&#37329;&#23646;&#20214;&#37319;&#36141;\&#20184;&#27454;&#35745;&#21010;\2024&#24180;6&#26376;&#20184;&#27454;&#35745;&#21010;\2024&#24180;05&#26376;&#27827;&#21271;&#20809;&#21326;&#33635;&#26124;&#20379;&#24212;&#21830;&#27424;&#27454;&#26399;&#38480;-6.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8631\AppData\Roaming\kingsoft\office6\backup\2024&#24180;06&#26376;&#27827;&#21271;&#20809;&#21326;&#33635;&#26124;&#20379;&#24212;&#21830;&#27424;&#27454;&#26399;&#38480;-7.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20316;&#36164;&#26009;\&#37329;&#23646;&#20214;&#37319;&#36141;\&#20184;&#27454;&#35745;&#21010;\2024&#24180;8&#26376;&#20184;&#27454;&#35745;&#21010;\2024&#24180;07&#26376;&#27827;&#21271;&#20809;&#21326;&#33635;&#26124;&#20379;&#24212;&#21830;&#27424;&#27454;&#26399;&#38480;-8.1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20316;&#36164;&#26009;\&#37329;&#23646;&#20214;&#37319;&#36141;\&#20184;&#27454;&#35745;&#21010;\2024&#24180;5&#26376;&#20184;&#27454;&#35745;&#21010;\&#20184;&#27454;&#35745;&#21010;&#35774;&#23450;&#27169;&#26495;%20(&#24050;&#20462;&#22797;)(&#24050;&#33258;&#21160;&#36824;&#21407;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20316;&#36164;&#26009;\&#37329;&#23646;&#20214;&#37319;&#36141;\&#20184;&#27454;&#35745;&#21010;\2024&#24180;5&#26376;&#20184;&#27454;&#35745;&#21010;\6.4&#32039;&#24613;&#20184;&#27454;&#35745;&#21010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20316;&#36164;&#26009;\&#37329;&#23646;&#20214;&#37319;&#36141;\&#20184;&#27454;&#35745;&#21010;\2024&#24180;6&#26376;&#20184;&#27454;&#35745;&#21010;\&#21103;&#26412;2024&#24180;6&#26376;&#20184;&#27454;&#35745;&#21010;-&#24231;&#26885;&#20107;&#19994;&#19968;&#37096;(3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700;&#38754;\&#24212;&#2018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4"/>
      <sheetName val="Sheet3"/>
      <sheetName val="付款计划"/>
      <sheetName val="Sheet2"/>
    </sheetNames>
    <sheetDataSet>
      <sheetData sheetId="0">
        <row r="2">
          <cell r="Q2" t="str">
            <v> </v>
          </cell>
        </row>
        <row r="2">
          <cell r="BA2">
            <v>228357707.47</v>
          </cell>
          <cell r="BB2">
            <v>204948678.65</v>
          </cell>
          <cell r="BC2">
            <v>3116</v>
          </cell>
          <cell r="BD2">
            <v>15892382.02</v>
          </cell>
          <cell r="BE2">
            <v>22445158.34</v>
          </cell>
          <cell r="BF2">
            <v>20450869.5</v>
          </cell>
          <cell r="BG2">
            <v>14460266.53</v>
          </cell>
          <cell r="BH2">
            <v>17824574.16</v>
          </cell>
          <cell r="BI2">
            <v>96283650.2499999</v>
          </cell>
          <cell r="BJ2">
            <v>23409028.82</v>
          </cell>
          <cell r="BK2" t="str">
            <v>单位：元</v>
          </cell>
        </row>
        <row r="3">
          <cell r="B3" t="str">
            <v>供应商代码</v>
          </cell>
          <cell r="C3" t="str">
            <v>供应商名称</v>
          </cell>
          <cell r="D3" t="str">
            <v>模块</v>
          </cell>
        </row>
        <row r="3">
          <cell r="F3" t="str">
            <v>账期</v>
          </cell>
        </row>
        <row r="3">
          <cell r="H3" t="str">
            <v>采购确认账期（天）</v>
          </cell>
        </row>
        <row r="3">
          <cell r="BA3" t="str">
            <v>24.08底应付账款合计</v>
          </cell>
          <cell r="BB3" t="str">
            <v>当天到期应付</v>
          </cell>
          <cell r="BC3" t="str">
            <v>2023.12-2024.07实际供货月数</v>
          </cell>
          <cell r="BD3" t="str">
            <v>0-30天</v>
          </cell>
          <cell r="BE3" t="str">
            <v>30-60天</v>
          </cell>
          <cell r="BF3" t="str">
            <v>60-90天</v>
          </cell>
          <cell r="BG3" t="str">
            <v>90-120天</v>
          </cell>
          <cell r="BH3" t="str">
            <v>120天以上</v>
          </cell>
        </row>
        <row r="3">
          <cell r="BJ3" t="str">
            <v>账期内</v>
          </cell>
          <cell r="BK3" t="str">
            <v>备注</v>
          </cell>
        </row>
        <row r="4">
          <cell r="G4" t="str">
            <v>是否供货</v>
          </cell>
        </row>
        <row r="4">
          <cell r="I4" t="str">
            <v>21.01月份挂账金额</v>
          </cell>
          <cell r="J4" t="str">
            <v>21.02月份挂账金额</v>
          </cell>
          <cell r="K4" t="str">
            <v>21.03月份挂账金额</v>
          </cell>
          <cell r="L4" t="str">
            <v>21.04月份挂账金额</v>
          </cell>
          <cell r="M4" t="str">
            <v>21.05月份挂账金额</v>
          </cell>
          <cell r="N4" t="str">
            <v>21.06月份挂账金额</v>
          </cell>
          <cell r="O4" t="str">
            <v>21.07月份挂账金额</v>
          </cell>
          <cell r="P4" t="str">
            <v>21.08月份挂账金额</v>
          </cell>
          <cell r="Q4" t="str">
            <v>21.09月份挂账金额</v>
          </cell>
          <cell r="R4" t="str">
            <v>21.10月份挂账金额</v>
          </cell>
          <cell r="S4" t="str">
            <v>21.11月份挂账金额</v>
          </cell>
          <cell r="T4" t="str">
            <v>21.12月份挂账金额</v>
          </cell>
          <cell r="U4" t="str">
            <v>22.01月挂账金额</v>
          </cell>
          <cell r="V4" t="str">
            <v>22.02月挂账金额</v>
          </cell>
          <cell r="W4" t="str">
            <v>22.03月挂账金额</v>
          </cell>
          <cell r="X4" t="str">
            <v>22.04月挂账金额</v>
          </cell>
          <cell r="Y4" t="str">
            <v>22.05月挂账金额</v>
          </cell>
          <cell r="Z4" t="str">
            <v>22.06月挂账金额</v>
          </cell>
          <cell r="AA4" t="str">
            <v>22.07月挂账金额</v>
          </cell>
          <cell r="AB4" t="str">
            <v>22.08月挂账金额</v>
          </cell>
          <cell r="AC4" t="str">
            <v>22.09月挂账金额</v>
          </cell>
          <cell r="AD4" t="str">
            <v>22.10月挂账金额</v>
          </cell>
          <cell r="AE4" t="str">
            <v>22.11月挂账金额</v>
          </cell>
          <cell r="AF4" t="str">
            <v>22.12月挂账金额</v>
          </cell>
          <cell r="AG4" t="str">
            <v>23.1月挂账金额</v>
          </cell>
          <cell r="AH4" t="str">
            <v>23.2月挂账金额</v>
          </cell>
          <cell r="AI4" t="str">
            <v>23.3月挂账金额</v>
          </cell>
          <cell r="AJ4" t="str">
            <v>23.4月挂账金额</v>
          </cell>
          <cell r="AK4" t="str">
            <v>23.5月挂账金额</v>
          </cell>
          <cell r="AL4" t="str">
            <v>23.6月挂账金额</v>
          </cell>
          <cell r="AM4" t="str">
            <v>23.7月挂账金额</v>
          </cell>
          <cell r="AN4" t="str">
            <v>23.8月挂账金额</v>
          </cell>
          <cell r="AO4" t="str">
            <v>23.9月挂账金额</v>
          </cell>
          <cell r="AP4" t="str">
            <v>23.10月挂账金额</v>
          </cell>
          <cell r="AQ4" t="str">
            <v>23.11月挂账金额</v>
          </cell>
          <cell r="AR4" t="str">
            <v>23.12月挂账金额</v>
          </cell>
          <cell r="AS4" t="str">
            <v>24.01月挂账金额</v>
          </cell>
          <cell r="AT4" t="str">
            <v>24.02月挂账金额</v>
          </cell>
          <cell r="AU4" t="str">
            <v>24.03月挂账金额</v>
          </cell>
          <cell r="AV4" t="str">
            <v>2024.04月挂账金额</v>
          </cell>
          <cell r="AW4" t="str">
            <v>2024.05月挂账金额</v>
          </cell>
          <cell r="AX4" t="str">
            <v>2024.06月挂账金额</v>
          </cell>
          <cell r="AY4" t="str">
            <v>2024.07月挂账金额</v>
          </cell>
          <cell r="AZ4" t="str">
            <v>2024.08月挂账金额</v>
          </cell>
        </row>
        <row r="4">
          <cell r="BI4" t="str">
            <v>挂账180天以内</v>
          </cell>
        </row>
        <row r="4">
          <cell r="BL4" t="str">
            <v>应付余额</v>
          </cell>
        </row>
        <row r="5">
          <cell r="B5" t="str">
            <v>S413044</v>
          </cell>
          <cell r="C5" t="str">
            <v>黄骅市长生汽车灯镜有限公司</v>
          </cell>
          <cell r="D5" t="str">
            <v>金属件/座椅/后视镜</v>
          </cell>
          <cell r="E5" t="str">
            <v>正常供货</v>
          </cell>
          <cell r="F5">
            <v>60</v>
          </cell>
          <cell r="G5" t="str">
            <v>是</v>
          </cell>
          <cell r="H5">
            <v>90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5">
          <cell r="Z5">
            <v>0</v>
          </cell>
          <cell r="AA5">
            <v>0</v>
          </cell>
          <cell r="AB5">
            <v>120065.02</v>
          </cell>
          <cell r="AC5">
            <v>1073440.46</v>
          </cell>
          <cell r="AD5">
            <v>1251199.85</v>
          </cell>
          <cell r="AE5">
            <v>440791.33</v>
          </cell>
          <cell r="AF5">
            <v>168601.83</v>
          </cell>
          <cell r="AG5">
            <v>432729.03</v>
          </cell>
          <cell r="AH5">
            <v>512645.72</v>
          </cell>
          <cell r="AI5">
            <v>892489.37</v>
          </cell>
          <cell r="AJ5">
            <v>1111119.84</v>
          </cell>
          <cell r="AK5">
            <v>375306.72</v>
          </cell>
          <cell r="AL5">
            <v>398270.82</v>
          </cell>
          <cell r="AM5">
            <v>358270.95</v>
          </cell>
          <cell r="AN5">
            <v>530635.45</v>
          </cell>
          <cell r="AO5">
            <v>632900</v>
          </cell>
          <cell r="AP5">
            <v>715800</v>
          </cell>
          <cell r="AQ5">
            <v>719884.1</v>
          </cell>
          <cell r="AR5">
            <v>681265.06</v>
          </cell>
          <cell r="AS5">
            <v>319470.3</v>
          </cell>
          <cell r="AT5">
            <v>694409.93</v>
          </cell>
          <cell r="AU5">
            <v>381564.41</v>
          </cell>
          <cell r="AV5">
            <v>772298.17</v>
          </cell>
          <cell r="AW5">
            <v>433398.01</v>
          </cell>
          <cell r="AX5">
            <v>608250.49</v>
          </cell>
          <cell r="AY5">
            <v>397000.08</v>
          </cell>
          <cell r="AZ5">
            <v>551228.36</v>
          </cell>
          <cell r="BA5">
            <v>14573035.3</v>
          </cell>
          <cell r="BB5">
            <v>13624806.86</v>
          </cell>
          <cell r="BC5">
            <v>6</v>
          </cell>
          <cell r="BD5">
            <v>608250.49</v>
          </cell>
          <cell r="BE5">
            <v>433398.01</v>
          </cell>
          <cell r="BF5">
            <v>772298.17</v>
          </cell>
          <cell r="BG5">
            <v>381564.41</v>
          </cell>
          <cell r="BH5">
            <v>694409.93</v>
          </cell>
          <cell r="BI5">
            <v>3143739.52</v>
          </cell>
          <cell r="BJ5">
            <v>948228.439999999</v>
          </cell>
        </row>
        <row r="5">
          <cell r="BL5">
            <v>14573035.3</v>
          </cell>
          <cell r="BM5">
            <v>0</v>
          </cell>
          <cell r="BN5">
            <v>-200000.000000004</v>
          </cell>
          <cell r="BO5">
            <v>523956.586666667</v>
          </cell>
        </row>
        <row r="6">
          <cell r="B6" t="str">
            <v>S413049</v>
          </cell>
          <cell r="C6" t="str">
            <v>黄骅市天丰汽车配件有限公司</v>
          </cell>
          <cell r="D6" t="str">
            <v>金属件</v>
          </cell>
          <cell r="E6" t="str">
            <v>诉讼</v>
          </cell>
          <cell r="F6">
            <v>60</v>
          </cell>
          <cell r="G6" t="str">
            <v>是</v>
          </cell>
        </row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6">
          <cell r="Z6">
            <v>3469.52</v>
          </cell>
          <cell r="AA6">
            <v>303395.18</v>
          </cell>
          <cell r="AB6">
            <v>2781.2</v>
          </cell>
          <cell r="AC6">
            <v>453845.1</v>
          </cell>
          <cell r="AD6">
            <v>1688226.44</v>
          </cell>
          <cell r="AE6">
            <v>654555.98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</row>
        <row r="6">
          <cell r="AM6">
            <v>815454.82</v>
          </cell>
        </row>
        <row r="6">
          <cell r="AR6">
            <v>11866.04</v>
          </cell>
          <cell r="AS6">
            <v>0</v>
          </cell>
          <cell r="AT6">
            <v>0</v>
          </cell>
          <cell r="AU6">
            <v>0</v>
          </cell>
        </row>
        <row r="6">
          <cell r="AW6">
            <v>0</v>
          </cell>
          <cell r="AX6">
            <v>0</v>
          </cell>
          <cell r="AY6">
            <v>0</v>
          </cell>
        </row>
        <row r="6">
          <cell r="BA6">
            <v>3933594.28</v>
          </cell>
          <cell r="BB6">
            <v>3933594.28</v>
          </cell>
          <cell r="BC6">
            <v>4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</row>
        <row r="6">
          <cell r="BL6">
            <v>3933594.28</v>
          </cell>
          <cell r="BM6">
            <v>0</v>
          </cell>
          <cell r="BN6">
            <v>0</v>
          </cell>
          <cell r="BO6">
            <v>0</v>
          </cell>
        </row>
        <row r="7">
          <cell r="B7" t="str">
            <v>S413052</v>
          </cell>
          <cell r="C7" t="str">
            <v>黄骅市鑫昌五金制品厂</v>
          </cell>
          <cell r="D7" t="str">
            <v>金属件/后视镜</v>
          </cell>
          <cell r="E7" t="str">
            <v>正常供货</v>
          </cell>
          <cell r="F7">
            <v>60</v>
          </cell>
          <cell r="G7" t="str">
            <v>是</v>
          </cell>
          <cell r="H7">
            <v>90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7"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7">
          <cell r="AG7">
            <v>0</v>
          </cell>
          <cell r="AH7">
            <v>0</v>
          </cell>
        </row>
        <row r="7">
          <cell r="AJ7">
            <v>464969.89</v>
          </cell>
          <cell r="AK7">
            <v>800110.2</v>
          </cell>
          <cell r="AL7">
            <v>674738.06</v>
          </cell>
          <cell r="AM7">
            <v>354717.47</v>
          </cell>
          <cell r="AN7">
            <v>479028.24</v>
          </cell>
          <cell r="AO7">
            <v>628200</v>
          </cell>
          <cell r="AP7">
            <v>727200</v>
          </cell>
          <cell r="AQ7">
            <v>804082.43</v>
          </cell>
          <cell r="AR7">
            <v>558614.41</v>
          </cell>
          <cell r="AS7">
            <v>469215.24</v>
          </cell>
          <cell r="AT7">
            <v>873649.89</v>
          </cell>
          <cell r="AU7">
            <v>531988.24</v>
          </cell>
          <cell r="AV7">
            <v>1314960.39</v>
          </cell>
          <cell r="AW7">
            <v>726222.91</v>
          </cell>
          <cell r="AX7">
            <v>456071.56</v>
          </cell>
          <cell r="AY7">
            <v>545019.05</v>
          </cell>
          <cell r="AZ7">
            <v>545774.2</v>
          </cell>
          <cell r="BA7">
            <v>10954562.18</v>
          </cell>
          <cell r="BB7">
            <v>9863768.93</v>
          </cell>
          <cell r="BC7">
            <v>6</v>
          </cell>
          <cell r="BD7">
            <v>456071.56</v>
          </cell>
          <cell r="BE7">
            <v>726222.91</v>
          </cell>
          <cell r="BF7">
            <v>1314960.39</v>
          </cell>
          <cell r="BG7">
            <v>531988.24</v>
          </cell>
          <cell r="BH7">
            <v>873649.89</v>
          </cell>
          <cell r="BI7">
            <v>4120036.35</v>
          </cell>
          <cell r="BJ7">
            <v>1090793.25</v>
          </cell>
        </row>
        <row r="7">
          <cell r="BL7">
            <v>10954562.18</v>
          </cell>
          <cell r="BM7">
            <v>0</v>
          </cell>
          <cell r="BN7">
            <v>0</v>
          </cell>
          <cell r="BO7">
            <v>686672.725</v>
          </cell>
        </row>
        <row r="8">
          <cell r="B8" t="str">
            <v>S412020</v>
          </cell>
          <cell r="C8" t="str">
            <v>天津市鹏升汽车部件有限公司</v>
          </cell>
          <cell r="D8" t="str">
            <v>座椅</v>
          </cell>
          <cell r="E8" t="str">
            <v>正常供货</v>
          </cell>
          <cell r="F8">
            <v>60</v>
          </cell>
          <cell r="G8" t="str">
            <v>是</v>
          </cell>
          <cell r="H8">
            <v>90</v>
          </cell>
          <cell r="I8">
            <v>0</v>
          </cell>
          <cell r="J8">
            <v>0</v>
          </cell>
        </row>
        <row r="8">
          <cell r="N8">
            <v>0</v>
          </cell>
        </row>
        <row r="8"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557991.69</v>
          </cell>
          <cell r="AA8">
            <v>0</v>
          </cell>
          <cell r="AB8">
            <v>643341.41</v>
          </cell>
          <cell r="AC8">
            <v>158173.46</v>
          </cell>
          <cell r="AD8">
            <v>0</v>
          </cell>
          <cell r="AE8">
            <v>541917.11</v>
          </cell>
          <cell r="AF8">
            <v>148368.45</v>
          </cell>
          <cell r="AG8">
            <v>138942.71</v>
          </cell>
          <cell r="AH8">
            <v>298175.46</v>
          </cell>
          <cell r="AI8">
            <v>497378.14</v>
          </cell>
          <cell r="AJ8">
            <v>441514.14</v>
          </cell>
          <cell r="AK8">
            <v>173949.87</v>
          </cell>
          <cell r="AL8">
            <v>153246.5</v>
          </cell>
          <cell r="AM8">
            <v>146332.04</v>
          </cell>
          <cell r="AN8">
            <v>322205.46</v>
          </cell>
          <cell r="AO8">
            <v>304600</v>
          </cell>
          <cell r="AP8">
            <v>529000</v>
          </cell>
          <cell r="AQ8">
            <v>475095.45</v>
          </cell>
          <cell r="AR8">
            <v>530244.8</v>
          </cell>
          <cell r="AS8">
            <v>0</v>
          </cell>
          <cell r="AT8">
            <v>670101.04</v>
          </cell>
          <cell r="AU8">
            <v>67465.53</v>
          </cell>
          <cell r="AV8">
            <v>220599.07</v>
          </cell>
          <cell r="AW8">
            <v>84712</v>
          </cell>
          <cell r="AX8">
            <v>741693.78</v>
          </cell>
          <cell r="AY8">
            <v>216284.14</v>
          </cell>
          <cell r="AZ8">
            <v>153612.58</v>
          </cell>
          <cell r="BA8">
            <v>8214944.83</v>
          </cell>
          <cell r="BB8">
            <v>7845048.11</v>
          </cell>
          <cell r="BC8">
            <v>6</v>
          </cell>
          <cell r="BD8">
            <v>741693.78</v>
          </cell>
          <cell r="BE8">
            <v>84712</v>
          </cell>
          <cell r="BF8">
            <v>220599.07</v>
          </cell>
          <cell r="BG8">
            <v>67465.53</v>
          </cell>
          <cell r="BH8">
            <v>670101.04</v>
          </cell>
          <cell r="BI8">
            <v>1484367.1</v>
          </cell>
          <cell r="BJ8">
            <v>369896.72</v>
          </cell>
        </row>
        <row r="8">
          <cell r="BL8">
            <v>8214944.83</v>
          </cell>
          <cell r="BM8">
            <v>0</v>
          </cell>
          <cell r="BN8">
            <v>0</v>
          </cell>
          <cell r="BO8">
            <v>247394.516666667</v>
          </cell>
        </row>
        <row r="9">
          <cell r="B9" t="str">
            <v>S413082</v>
          </cell>
          <cell r="C9" t="str">
            <v>深州市卓伦橡塑磨具有限公司</v>
          </cell>
          <cell r="D9" t="str">
            <v>金属件</v>
          </cell>
          <cell r="E9" t="str">
            <v>正常供货</v>
          </cell>
          <cell r="F9">
            <v>60</v>
          </cell>
          <cell r="G9" t="str">
            <v>是</v>
          </cell>
          <cell r="H9">
            <v>90</v>
          </cell>
          <cell r="I9">
            <v>0</v>
          </cell>
        </row>
        <row r="9">
          <cell r="K9">
            <v>0</v>
          </cell>
        </row>
        <row r="9">
          <cell r="M9">
            <v>0</v>
          </cell>
          <cell r="N9">
            <v>0</v>
          </cell>
        </row>
        <row r="9">
          <cell r="V9">
            <v>0</v>
          </cell>
        </row>
        <row r="9">
          <cell r="AA9">
            <v>0</v>
          </cell>
          <cell r="AB9">
            <v>28347.98</v>
          </cell>
          <cell r="AC9">
            <v>171892.43</v>
          </cell>
          <cell r="AD9">
            <v>94977.78</v>
          </cell>
          <cell r="AE9">
            <v>0</v>
          </cell>
          <cell r="AF9">
            <v>173729.26</v>
          </cell>
          <cell r="AG9">
            <v>119193.86</v>
          </cell>
          <cell r="AH9">
            <v>141798.92</v>
          </cell>
          <cell r="AI9">
            <v>63145.78</v>
          </cell>
          <cell r="AJ9">
            <v>120093.38</v>
          </cell>
          <cell r="AK9">
            <v>277536.1</v>
          </cell>
          <cell r="AL9">
            <v>227970.98</v>
          </cell>
          <cell r="AM9">
            <v>93884.12</v>
          </cell>
          <cell r="AN9">
            <v>164798</v>
          </cell>
          <cell r="AO9">
            <v>237200</v>
          </cell>
          <cell r="AP9">
            <v>235300</v>
          </cell>
          <cell r="AQ9">
            <v>286340.74</v>
          </cell>
          <cell r="AR9">
            <v>222828.26</v>
          </cell>
          <cell r="AS9">
            <v>204377.57</v>
          </cell>
          <cell r="AT9">
            <v>253883.42</v>
          </cell>
          <cell r="AU9">
            <v>106468.85</v>
          </cell>
        </row>
        <row r="9">
          <cell r="AW9">
            <v>0</v>
          </cell>
          <cell r="AX9">
            <v>68631.05</v>
          </cell>
          <cell r="AY9">
            <v>0</v>
          </cell>
          <cell r="AZ9">
            <v>32733.42</v>
          </cell>
          <cell r="BA9">
            <v>3325131.9</v>
          </cell>
          <cell r="BB9">
            <v>3292398.48</v>
          </cell>
          <cell r="BC9">
            <v>5</v>
          </cell>
          <cell r="BD9">
            <v>68631.05</v>
          </cell>
          <cell r="BE9">
            <v>0</v>
          </cell>
          <cell r="BF9">
            <v>0</v>
          </cell>
          <cell r="BG9">
            <v>106468.85</v>
          </cell>
          <cell r="BH9">
            <v>253883.42</v>
          </cell>
          <cell r="BI9">
            <v>207833.32</v>
          </cell>
          <cell r="BJ9">
            <v>32733.4199999999</v>
          </cell>
        </row>
        <row r="9">
          <cell r="BL9">
            <v>3325131.9</v>
          </cell>
          <cell r="BM9">
            <v>0</v>
          </cell>
          <cell r="BN9">
            <v>0</v>
          </cell>
          <cell r="BO9">
            <v>34638.8866666667</v>
          </cell>
        </row>
        <row r="10">
          <cell r="B10" t="str">
            <v>S413022</v>
          </cell>
          <cell r="C10" t="str">
            <v>海兴中盛弹簧有限公司</v>
          </cell>
          <cell r="D10" t="str">
            <v>金属件/座椅/后视镜</v>
          </cell>
          <cell r="E10" t="str">
            <v>正常供货</v>
          </cell>
          <cell r="F10">
            <v>90</v>
          </cell>
          <cell r="G10" t="str">
            <v>是</v>
          </cell>
          <cell r="H10">
            <v>90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0"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35623.41</v>
          </cell>
          <cell r="AD10">
            <v>306125.57</v>
          </cell>
          <cell r="AE10">
            <v>0</v>
          </cell>
          <cell r="AF10">
            <v>478665.24</v>
          </cell>
          <cell r="AG10">
            <v>77917.51</v>
          </cell>
          <cell r="AH10">
            <v>118566.23</v>
          </cell>
          <cell r="AI10">
            <v>344986.53</v>
          </cell>
          <cell r="AJ10">
            <v>390694.5</v>
          </cell>
          <cell r="AK10">
            <v>483557.72</v>
          </cell>
          <cell r="AL10">
            <v>289036.79</v>
          </cell>
          <cell r="AM10">
            <v>331670.09</v>
          </cell>
          <cell r="AN10">
            <v>313736.89</v>
          </cell>
          <cell r="AO10">
            <v>1006400</v>
          </cell>
          <cell r="AP10">
            <v>698000</v>
          </cell>
          <cell r="AQ10">
            <v>565253.42</v>
          </cell>
          <cell r="AR10">
            <v>441859.54</v>
          </cell>
          <cell r="AS10">
            <v>426557.18</v>
          </cell>
          <cell r="AT10">
            <v>635797.16</v>
          </cell>
          <cell r="AU10">
            <v>269502.65</v>
          </cell>
          <cell r="AV10">
            <v>742854.91</v>
          </cell>
          <cell r="AW10">
            <v>479730.32</v>
          </cell>
          <cell r="AX10">
            <v>461569.9</v>
          </cell>
          <cell r="AY10">
            <v>273385.79</v>
          </cell>
          <cell r="AZ10">
            <v>321576.76</v>
          </cell>
          <cell r="BA10">
            <v>9493068.11</v>
          </cell>
          <cell r="BB10">
            <v>8436535.66</v>
          </cell>
          <cell r="BC10">
            <v>6</v>
          </cell>
          <cell r="BD10">
            <v>479730.32</v>
          </cell>
          <cell r="BE10">
            <v>742854.91</v>
          </cell>
          <cell r="BF10">
            <v>269502.65</v>
          </cell>
          <cell r="BG10">
            <v>635797.16</v>
          </cell>
          <cell r="BH10">
            <v>426557.18</v>
          </cell>
          <cell r="BI10">
            <v>2548620.33</v>
          </cell>
          <cell r="BJ10">
            <v>1056532.45</v>
          </cell>
        </row>
        <row r="10">
          <cell r="BL10">
            <v>9493068.11</v>
          </cell>
          <cell r="BM10">
            <v>0</v>
          </cell>
          <cell r="BN10">
            <v>0</v>
          </cell>
          <cell r="BO10">
            <v>424770.055</v>
          </cell>
        </row>
        <row r="11">
          <cell r="B11" t="str">
            <v>S413029</v>
          </cell>
          <cell r="C11" t="str">
            <v>黄骅市成卓汽车部件厂</v>
          </cell>
          <cell r="D11" t="str">
            <v>金属件</v>
          </cell>
          <cell r="E11" t="str">
            <v>正常供货</v>
          </cell>
          <cell r="F11">
            <v>60</v>
          </cell>
          <cell r="G11" t="str">
            <v>是</v>
          </cell>
          <cell r="H11">
            <v>90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1"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1">
          <cell r="AH11">
            <v>0</v>
          </cell>
        </row>
        <row r="11">
          <cell r="AK11">
            <v>401978.4</v>
          </cell>
          <cell r="AL11">
            <v>412497.14</v>
          </cell>
          <cell r="AM11">
            <v>342859.53</v>
          </cell>
          <cell r="AN11">
            <v>508730.7</v>
          </cell>
          <cell r="AO11">
            <v>532700</v>
          </cell>
          <cell r="AP11">
            <v>730800</v>
          </cell>
          <cell r="AQ11">
            <v>640571.73</v>
          </cell>
          <cell r="AR11">
            <v>585157.04</v>
          </cell>
          <cell r="AS11">
            <v>540019.39</v>
          </cell>
          <cell r="AT11">
            <v>1028110.38</v>
          </cell>
          <cell r="AU11">
            <v>549627.2</v>
          </cell>
          <cell r="AV11">
            <v>1100043.56</v>
          </cell>
          <cell r="AW11">
            <v>579798.84</v>
          </cell>
          <cell r="AX11">
            <v>335407.58</v>
          </cell>
          <cell r="AY11">
            <v>413253.28</v>
          </cell>
          <cell r="AZ11">
            <v>458507.49</v>
          </cell>
          <cell r="BA11">
            <v>9160062.26</v>
          </cell>
          <cell r="BB11">
            <v>8288301.49</v>
          </cell>
          <cell r="BC11">
            <v>6</v>
          </cell>
          <cell r="BD11">
            <v>335407.58</v>
          </cell>
          <cell r="BE11">
            <v>579798.84</v>
          </cell>
          <cell r="BF11">
            <v>1100043.56</v>
          </cell>
          <cell r="BG11">
            <v>549627.2</v>
          </cell>
          <cell r="BH11">
            <v>1028110.38</v>
          </cell>
          <cell r="BI11">
            <v>3436637.95</v>
          </cell>
          <cell r="BJ11">
            <v>871760.77</v>
          </cell>
        </row>
        <row r="11">
          <cell r="BL11">
            <v>9160062.26</v>
          </cell>
          <cell r="BM11">
            <v>0</v>
          </cell>
          <cell r="BN11">
            <v>-200.000000003725</v>
          </cell>
          <cell r="BO11">
            <v>572772.991666667</v>
          </cell>
        </row>
        <row r="12">
          <cell r="B12" t="str">
            <v>S422005</v>
          </cell>
          <cell r="C12" t="str">
            <v>吉林省德邦汽车电子有限公司</v>
          </cell>
          <cell r="D12" t="str">
            <v>座椅</v>
          </cell>
          <cell r="E12" t="str">
            <v>正常供货</v>
          </cell>
          <cell r="F12">
            <v>60</v>
          </cell>
          <cell r="G12" t="str">
            <v>是</v>
          </cell>
          <cell r="H12">
            <v>60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2"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2">
          <cell r="AI12">
            <v>0</v>
          </cell>
          <cell r="AJ12">
            <v>0</v>
          </cell>
          <cell r="AK12">
            <v>163940.15</v>
          </cell>
          <cell r="AL12">
            <v>89372.08</v>
          </cell>
          <cell r="AM12">
            <v>158751.9</v>
          </cell>
          <cell r="AN12">
            <v>376067.7</v>
          </cell>
          <cell r="AO12">
            <v>233100</v>
          </cell>
          <cell r="AP12">
            <v>373400</v>
          </cell>
          <cell r="AQ12">
            <v>0</v>
          </cell>
          <cell r="AR12">
            <v>457956.41</v>
          </cell>
          <cell r="AS12">
            <v>109502.42</v>
          </cell>
          <cell r="AT12">
            <v>533658.14</v>
          </cell>
          <cell r="AU12">
            <v>120490.43</v>
          </cell>
          <cell r="AV12">
            <v>160343.9</v>
          </cell>
          <cell r="AW12">
            <v>154466.82</v>
          </cell>
          <cell r="AX12">
            <v>123473.99</v>
          </cell>
          <cell r="AY12">
            <v>0</v>
          </cell>
          <cell r="AZ12">
            <v>66415.43</v>
          </cell>
          <cell r="BA12">
            <v>3120939.37</v>
          </cell>
          <cell r="BB12">
            <v>3054523.94</v>
          </cell>
          <cell r="BC12">
            <v>6</v>
          </cell>
          <cell r="BD12">
            <v>123473.99</v>
          </cell>
          <cell r="BE12">
            <v>154466.82</v>
          </cell>
          <cell r="BF12">
            <v>160343.9</v>
          </cell>
          <cell r="BG12">
            <v>120490.43</v>
          </cell>
          <cell r="BH12">
            <v>533658.14</v>
          </cell>
          <cell r="BI12">
            <v>625190.57</v>
          </cell>
          <cell r="BJ12">
            <v>66415.4300000002</v>
          </cell>
        </row>
        <row r="12">
          <cell r="BL12">
            <v>3120939.37</v>
          </cell>
          <cell r="BM12">
            <v>0</v>
          </cell>
          <cell r="BN12">
            <v>-10377.81</v>
          </cell>
          <cell r="BO12">
            <v>104198.428333333</v>
          </cell>
        </row>
        <row r="13">
          <cell r="B13" t="str">
            <v>S413034</v>
          </cell>
          <cell r="C13" t="str">
            <v>黄骅市汇铭汽车部件有限公司</v>
          </cell>
          <cell r="D13" t="str">
            <v>金属件/座椅/后视镜</v>
          </cell>
          <cell r="E13" t="str">
            <v>正常供货</v>
          </cell>
          <cell r="F13">
            <v>90</v>
          </cell>
          <cell r="G13" t="str">
            <v>是</v>
          </cell>
          <cell r="H13">
            <v>90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3"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305048.21</v>
          </cell>
          <cell r="AM13">
            <v>995973.22</v>
          </cell>
          <cell r="AN13">
            <v>0</v>
          </cell>
          <cell r="AO13">
            <v>285300</v>
          </cell>
          <cell r="AP13">
            <v>175900</v>
          </cell>
          <cell r="AQ13">
            <v>177111.76</v>
          </cell>
          <cell r="AR13">
            <v>178367.55</v>
          </cell>
          <cell r="AS13">
            <v>0</v>
          </cell>
          <cell r="AT13">
            <v>113615.63</v>
          </cell>
          <cell r="AU13">
            <v>0</v>
          </cell>
        </row>
        <row r="13">
          <cell r="AW13">
            <v>564687.13</v>
          </cell>
          <cell r="AX13">
            <v>0</v>
          </cell>
          <cell r="AY13">
            <v>0</v>
          </cell>
        </row>
        <row r="13">
          <cell r="BA13">
            <v>2796003.5</v>
          </cell>
          <cell r="BB13">
            <v>2796003.5</v>
          </cell>
          <cell r="BC13">
            <v>4</v>
          </cell>
          <cell r="BD13">
            <v>564687.13</v>
          </cell>
          <cell r="BE13">
            <v>0</v>
          </cell>
          <cell r="BF13">
            <v>0</v>
          </cell>
          <cell r="BG13">
            <v>113615.63</v>
          </cell>
          <cell r="BH13">
            <v>0</v>
          </cell>
          <cell r="BI13">
            <v>564687.13</v>
          </cell>
          <cell r="BJ13">
            <v>0</v>
          </cell>
        </row>
        <row r="13">
          <cell r="BL13">
            <v>2796003.5</v>
          </cell>
          <cell r="BM13">
            <v>0</v>
          </cell>
          <cell r="BN13">
            <v>0</v>
          </cell>
          <cell r="BO13">
            <v>94114.5216666667</v>
          </cell>
        </row>
        <row r="14">
          <cell r="B14" t="str">
            <v>S513014</v>
          </cell>
          <cell r="C14" t="str">
            <v>邓景亮</v>
          </cell>
          <cell r="D14" t="str">
            <v>金属件/座椅/后视镜</v>
          </cell>
          <cell r="E14" t="str">
            <v>运输</v>
          </cell>
          <cell r="F14">
            <v>90</v>
          </cell>
          <cell r="G14" t="str">
            <v>是</v>
          </cell>
          <cell r="H14">
            <v>90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4">
          <cell r="Y14">
            <v>0</v>
          </cell>
        </row>
        <row r="14"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4"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139652.34</v>
          </cell>
          <cell r="AN14">
            <v>266159.03</v>
          </cell>
          <cell r="AO14">
            <v>371400</v>
          </cell>
          <cell r="AP14">
            <v>402600</v>
          </cell>
          <cell r="AQ14">
            <v>383933.84</v>
          </cell>
          <cell r="AR14">
            <v>412538.92</v>
          </cell>
          <cell r="AS14">
            <v>567482.59</v>
          </cell>
          <cell r="AT14">
            <v>565111.33</v>
          </cell>
          <cell r="AU14">
            <v>218574.31</v>
          </cell>
          <cell r="AV14">
            <v>414179.92</v>
          </cell>
          <cell r="AW14">
            <v>185670.35</v>
          </cell>
          <cell r="AX14">
            <v>198139.93</v>
          </cell>
          <cell r="AY14">
            <v>269697.45</v>
          </cell>
          <cell r="AZ14">
            <v>143019.58</v>
          </cell>
          <cell r="BA14">
            <v>4538159.59</v>
          </cell>
          <cell r="BB14">
            <v>3927302.63</v>
          </cell>
          <cell r="BC14">
            <v>6</v>
          </cell>
          <cell r="BD14">
            <v>185670.35</v>
          </cell>
          <cell r="BE14">
            <v>414179.92</v>
          </cell>
          <cell r="BF14">
            <v>218574.31</v>
          </cell>
          <cell r="BG14">
            <v>565111.33</v>
          </cell>
          <cell r="BH14">
            <v>567482.59</v>
          </cell>
          <cell r="BI14">
            <v>1429281.54</v>
          </cell>
          <cell r="BJ14">
            <v>610856.96</v>
          </cell>
        </row>
        <row r="14">
          <cell r="BL14">
            <v>4538159.59</v>
          </cell>
          <cell r="BM14">
            <v>0</v>
          </cell>
          <cell r="BN14">
            <v>0</v>
          </cell>
          <cell r="BO14">
            <v>238213.59</v>
          </cell>
        </row>
        <row r="15">
          <cell r="B15" t="str">
            <v>S411007</v>
          </cell>
          <cell r="C15" t="str">
            <v>北京浦东三浦标准件有限公司</v>
          </cell>
          <cell r="D15" t="str">
            <v>金属件/座椅/后视镜</v>
          </cell>
          <cell r="E15" t="str">
            <v>正常供货</v>
          </cell>
          <cell r="F15">
            <v>90</v>
          </cell>
          <cell r="G15" t="str">
            <v>是</v>
          </cell>
          <cell r="H15">
            <v>90</v>
          </cell>
          <cell r="I15">
            <v>0</v>
          </cell>
          <cell r="J15">
            <v>0</v>
          </cell>
          <cell r="K15">
            <v>0</v>
          </cell>
        </row>
        <row r="15"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101944.23</v>
          </cell>
          <cell r="AC15">
            <v>271530.19</v>
          </cell>
          <cell r="AD15">
            <v>130510.81</v>
          </cell>
          <cell r="AE15">
            <v>0</v>
          </cell>
          <cell r="AF15">
            <v>105236.26</v>
          </cell>
          <cell r="AG15">
            <v>69391.71</v>
          </cell>
          <cell r="AH15">
            <v>176891.43</v>
          </cell>
          <cell r="AI15">
            <v>132149.44</v>
          </cell>
          <cell r="AJ15">
            <v>0</v>
          </cell>
          <cell r="AK15">
            <v>328931.6</v>
          </cell>
          <cell r="AL15">
            <v>0</v>
          </cell>
          <cell r="AM15">
            <v>185601.61</v>
          </cell>
          <cell r="AN15">
            <v>99896.04</v>
          </cell>
          <cell r="AO15">
            <v>100400</v>
          </cell>
          <cell r="AP15">
            <v>120900</v>
          </cell>
          <cell r="AQ15">
            <v>132429.65</v>
          </cell>
          <cell r="AR15">
            <v>143728.7</v>
          </cell>
          <cell r="AS15">
            <v>91349.12</v>
          </cell>
          <cell r="AT15">
            <v>0</v>
          </cell>
          <cell r="AU15">
            <v>232522.57</v>
          </cell>
          <cell r="AV15">
            <v>306199.79</v>
          </cell>
          <cell r="AW15">
            <v>174895.67</v>
          </cell>
          <cell r="AX15">
            <v>123385.32</v>
          </cell>
          <cell r="AY15">
            <v>43179.19</v>
          </cell>
          <cell r="AZ15">
            <v>63542.99</v>
          </cell>
          <cell r="BA15">
            <v>3134616.32</v>
          </cell>
          <cell r="BB15">
            <v>2904508.82</v>
          </cell>
          <cell r="BC15">
            <v>6</v>
          </cell>
          <cell r="BD15">
            <v>174895.67</v>
          </cell>
          <cell r="BE15">
            <v>306199.79</v>
          </cell>
          <cell r="BF15">
            <v>232522.57</v>
          </cell>
          <cell r="BG15">
            <v>0</v>
          </cell>
          <cell r="BH15">
            <v>91349.12</v>
          </cell>
          <cell r="BI15">
            <v>943725.53</v>
          </cell>
          <cell r="BJ15">
            <v>230107.5</v>
          </cell>
        </row>
        <row r="15">
          <cell r="BL15">
            <v>3134616.32</v>
          </cell>
          <cell r="BM15">
            <v>0</v>
          </cell>
          <cell r="BN15">
            <v>0</v>
          </cell>
          <cell r="BO15">
            <v>157287.588333333</v>
          </cell>
        </row>
        <row r="16">
          <cell r="B16" t="str">
            <v>S413035</v>
          </cell>
          <cell r="C16" t="str">
            <v>黄骅市建昌塑料制品有限公司</v>
          </cell>
          <cell r="D16" t="str">
            <v>座椅/后视镜</v>
          </cell>
          <cell r="E16" t="str">
            <v>正常供货</v>
          </cell>
          <cell r="F16">
            <v>90</v>
          </cell>
          <cell r="G16" t="str">
            <v>是</v>
          </cell>
          <cell r="H16">
            <v>90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6">
          <cell r="Y16">
            <v>0</v>
          </cell>
        </row>
        <row r="16">
          <cell r="AA16">
            <v>336120.03</v>
          </cell>
          <cell r="AB16">
            <v>195806.12</v>
          </cell>
          <cell r="AC16">
            <v>0</v>
          </cell>
          <cell r="AD16">
            <v>392594.19</v>
          </cell>
          <cell r="AE16">
            <v>0</v>
          </cell>
          <cell r="AF16">
            <v>0</v>
          </cell>
          <cell r="AG16">
            <v>210636.66</v>
          </cell>
          <cell r="AH16">
            <v>119097.84</v>
          </cell>
          <cell r="AI16">
            <v>110306.1</v>
          </cell>
          <cell r="AJ16">
            <v>177169.5</v>
          </cell>
          <cell r="AK16">
            <v>0</v>
          </cell>
          <cell r="AL16">
            <v>272425.06</v>
          </cell>
          <cell r="AM16">
            <v>136552.64</v>
          </cell>
          <cell r="AN16">
            <v>108248.25</v>
          </cell>
          <cell r="AO16">
            <v>94300</v>
          </cell>
          <cell r="AP16">
            <v>110300</v>
          </cell>
          <cell r="AQ16">
            <v>117793.89</v>
          </cell>
          <cell r="AR16">
            <v>141122.01</v>
          </cell>
          <cell r="AS16">
            <v>0</v>
          </cell>
          <cell r="AT16">
            <v>199744.32</v>
          </cell>
          <cell r="AU16">
            <v>72494.99</v>
          </cell>
          <cell r="AV16">
            <v>166937.77</v>
          </cell>
          <cell r="AW16">
            <v>129558.37</v>
          </cell>
          <cell r="AX16">
            <v>80442.26</v>
          </cell>
          <cell r="AY16">
            <v>86500.89</v>
          </cell>
          <cell r="AZ16">
            <v>85086.44</v>
          </cell>
          <cell r="BA16">
            <v>3343237.33</v>
          </cell>
          <cell r="BB16">
            <v>3091207.74</v>
          </cell>
          <cell r="BC16">
            <v>6</v>
          </cell>
          <cell r="BD16">
            <v>129558.37</v>
          </cell>
          <cell r="BE16">
            <v>166937.77</v>
          </cell>
          <cell r="BF16">
            <v>72494.99</v>
          </cell>
          <cell r="BG16">
            <v>199744.32</v>
          </cell>
          <cell r="BH16">
            <v>0</v>
          </cell>
          <cell r="BI16">
            <v>621020.72</v>
          </cell>
          <cell r="BJ16">
            <v>252029.59</v>
          </cell>
        </row>
        <row r="16">
          <cell r="BL16">
            <v>3343237.33</v>
          </cell>
          <cell r="BM16">
            <v>0</v>
          </cell>
          <cell r="BN16">
            <v>0</v>
          </cell>
          <cell r="BO16">
            <v>103503.453333333</v>
          </cell>
        </row>
        <row r="17">
          <cell r="B17" t="str">
            <v>S413037</v>
          </cell>
          <cell r="C17" t="str">
            <v>黄骅市雍丰塑料制品有限公司</v>
          </cell>
          <cell r="D17" t="str">
            <v>金属件/座椅/后视镜</v>
          </cell>
          <cell r="E17" t="str">
            <v>正常供货</v>
          </cell>
          <cell r="F17">
            <v>60</v>
          </cell>
          <cell r="G17" t="str">
            <v>是</v>
          </cell>
          <cell r="H17">
            <v>60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7">
          <cell r="AA17">
            <v>0</v>
          </cell>
          <cell r="AB17">
            <v>154856.63</v>
          </cell>
          <cell r="AC17">
            <v>492853.31</v>
          </cell>
          <cell r="AD17">
            <v>228791.91</v>
          </cell>
          <cell r="AE17">
            <v>0</v>
          </cell>
          <cell r="AF17">
            <v>220302.83</v>
          </cell>
          <cell r="AG17">
            <v>33635.36</v>
          </cell>
          <cell r="AH17">
            <v>56202.38</v>
          </cell>
          <cell r="AI17">
            <v>0</v>
          </cell>
          <cell r="AJ17">
            <v>305870.59</v>
          </cell>
          <cell r="AK17">
            <v>153156.56</v>
          </cell>
          <cell r="AL17">
            <v>113670.09</v>
          </cell>
          <cell r="AM17">
            <v>128611.55</v>
          </cell>
          <cell r="AN17">
            <v>94976.72</v>
          </cell>
          <cell r="AO17">
            <v>79700</v>
          </cell>
          <cell r="AP17">
            <v>86300</v>
          </cell>
          <cell r="AQ17">
            <v>102077.17</v>
          </cell>
          <cell r="AR17">
            <v>88079.97</v>
          </cell>
          <cell r="AS17">
            <v>79448.02</v>
          </cell>
          <cell r="AT17">
            <v>123706.52</v>
          </cell>
          <cell r="AU17">
            <v>48793.57</v>
          </cell>
          <cell r="AV17">
            <v>158067.69</v>
          </cell>
          <cell r="AW17">
            <v>142575.75</v>
          </cell>
          <cell r="AX17">
            <v>94723.33</v>
          </cell>
          <cell r="AY17">
            <v>79564.77</v>
          </cell>
          <cell r="AZ17">
            <v>74690.19</v>
          </cell>
          <cell r="BA17">
            <v>3140654.91</v>
          </cell>
          <cell r="BB17">
            <v>2986399.95</v>
          </cell>
          <cell r="BC17">
            <v>6</v>
          </cell>
          <cell r="BD17">
            <v>94723.33</v>
          </cell>
          <cell r="BE17">
            <v>142575.75</v>
          </cell>
          <cell r="BF17">
            <v>158067.69</v>
          </cell>
          <cell r="BG17">
            <v>48793.57</v>
          </cell>
          <cell r="BH17">
            <v>123706.52</v>
          </cell>
          <cell r="BI17">
            <v>598415.3</v>
          </cell>
          <cell r="BJ17">
            <v>154254.96</v>
          </cell>
        </row>
        <row r="17">
          <cell r="BL17">
            <v>3140654.91</v>
          </cell>
          <cell r="BM17">
            <v>0</v>
          </cell>
          <cell r="BN17">
            <v>0</v>
          </cell>
          <cell r="BO17">
            <v>99735.8833333333</v>
          </cell>
        </row>
        <row r="18">
          <cell r="B18" t="str">
            <v>S413089</v>
          </cell>
          <cell r="C18" t="str">
            <v>黄骅浙泰光伏发电有限公司</v>
          </cell>
          <cell r="D18">
            <v>0</v>
          </cell>
          <cell r="E18" t="str">
            <v>管理</v>
          </cell>
          <cell r="F18">
            <v>0</v>
          </cell>
          <cell r="G18" t="str">
            <v>否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8"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8">
          <cell r="AF18">
            <v>0</v>
          </cell>
          <cell r="AG18">
            <v>0</v>
          </cell>
          <cell r="AH18">
            <v>0</v>
          </cell>
        </row>
        <row r="18">
          <cell r="AU18">
            <v>0</v>
          </cell>
          <cell r="AV18">
            <v>139991.13</v>
          </cell>
          <cell r="AW18">
            <v>84952</v>
          </cell>
          <cell r="AX18">
            <v>81496</v>
          </cell>
          <cell r="AY18">
            <v>65896</v>
          </cell>
          <cell r="AZ18">
            <v>60736</v>
          </cell>
          <cell r="BA18">
            <v>433071.13</v>
          </cell>
          <cell r="BB18">
            <v>433071.13</v>
          </cell>
          <cell r="BC18">
            <v>6</v>
          </cell>
          <cell r="BD18">
            <v>60736</v>
          </cell>
          <cell r="BE18">
            <v>65896</v>
          </cell>
          <cell r="BF18">
            <v>81496</v>
          </cell>
          <cell r="BG18">
            <v>84952</v>
          </cell>
          <cell r="BH18">
            <v>139991.13</v>
          </cell>
          <cell r="BI18">
            <v>433071.13</v>
          </cell>
          <cell r="BJ18">
            <v>0</v>
          </cell>
        </row>
        <row r="18">
          <cell r="BL18">
            <v>433071.13</v>
          </cell>
          <cell r="BM18">
            <v>0</v>
          </cell>
          <cell r="BN18">
            <v>0</v>
          </cell>
          <cell r="BO18">
            <v>72178.5216666667</v>
          </cell>
        </row>
        <row r="19">
          <cell r="B19" t="str">
            <v>S413064</v>
          </cell>
          <cell r="C19" t="str">
            <v>黄骅市恒伟五金制品有限公司</v>
          </cell>
          <cell r="D19" t="str">
            <v>座椅/后视镜</v>
          </cell>
          <cell r="E19" t="str">
            <v>正常供货</v>
          </cell>
          <cell r="F19">
            <v>60</v>
          </cell>
          <cell r="G19" t="str">
            <v>是</v>
          </cell>
          <cell r="H19">
            <v>90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19">
          <cell r="AD19">
            <v>0</v>
          </cell>
          <cell r="AE19">
            <v>0</v>
          </cell>
          <cell r="AF19">
            <v>0</v>
          </cell>
        </row>
        <row r="19">
          <cell r="AJ19">
            <v>0</v>
          </cell>
        </row>
        <row r="19">
          <cell r="AM19">
            <v>0</v>
          </cell>
          <cell r="AN19">
            <v>94221.83</v>
          </cell>
          <cell r="AO19">
            <v>160400</v>
          </cell>
          <cell r="AP19">
            <v>198500</v>
          </cell>
          <cell r="AQ19">
            <v>195384.02</v>
          </cell>
          <cell r="AR19">
            <v>187121.98</v>
          </cell>
          <cell r="AS19">
            <v>150354.35</v>
          </cell>
          <cell r="AT19">
            <v>146691.43</v>
          </cell>
          <cell r="AU19">
            <v>72982.19</v>
          </cell>
        </row>
        <row r="19">
          <cell r="AW19">
            <v>480439.2</v>
          </cell>
          <cell r="AX19">
            <v>210558.14</v>
          </cell>
          <cell r="AY19">
            <v>136661.91</v>
          </cell>
          <cell r="AZ19">
            <v>0.01</v>
          </cell>
          <cell r="BA19">
            <v>2033315.06</v>
          </cell>
          <cell r="BB19">
            <v>1896653.14</v>
          </cell>
          <cell r="BC19">
            <v>5</v>
          </cell>
          <cell r="BD19">
            <v>210558.14</v>
          </cell>
          <cell r="BE19">
            <v>480439.2</v>
          </cell>
          <cell r="BF19">
            <v>0</v>
          </cell>
          <cell r="BG19">
            <v>72982.19</v>
          </cell>
          <cell r="BH19">
            <v>146691.43</v>
          </cell>
          <cell r="BI19">
            <v>900641.45</v>
          </cell>
          <cell r="BJ19">
            <v>136661.92</v>
          </cell>
        </row>
        <row r="19">
          <cell r="BL19">
            <v>2033315.06</v>
          </cell>
          <cell r="BM19">
            <v>0</v>
          </cell>
          <cell r="BN19">
            <v>-103451.54</v>
          </cell>
          <cell r="BO19">
            <v>150106.908333333</v>
          </cell>
        </row>
        <row r="20">
          <cell r="B20" t="str">
            <v>S413108</v>
          </cell>
          <cell r="C20" t="str">
            <v>黄骅市泰行汽车配件有限公司</v>
          </cell>
          <cell r="D20" t="str">
            <v>座椅</v>
          </cell>
          <cell r="E20" t="str">
            <v>正常供货</v>
          </cell>
          <cell r="F20">
            <v>60</v>
          </cell>
          <cell r="G20" t="str">
            <v>是</v>
          </cell>
          <cell r="H20">
            <v>60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0"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304643.4</v>
          </cell>
          <cell r="AI20">
            <v>601118.25</v>
          </cell>
          <cell r="AJ20">
            <v>576882.69</v>
          </cell>
          <cell r="AK20">
            <v>263493.81</v>
          </cell>
          <cell r="AL20">
            <v>379531.1</v>
          </cell>
          <cell r="AM20">
            <v>170728.86</v>
          </cell>
          <cell r="AN20">
            <v>269822.48</v>
          </cell>
          <cell r="AO20">
            <v>188100</v>
          </cell>
          <cell r="AP20">
            <v>268300</v>
          </cell>
          <cell r="AQ20">
            <v>295916.33</v>
          </cell>
          <cell r="AR20">
            <v>417601.74</v>
          </cell>
          <cell r="AS20">
            <v>148279.62</v>
          </cell>
          <cell r="AT20">
            <v>192905.26</v>
          </cell>
          <cell r="AU20">
            <v>85620.42</v>
          </cell>
          <cell r="AV20">
            <v>103727.53</v>
          </cell>
          <cell r="AW20">
            <v>55280.6</v>
          </cell>
          <cell r="AX20">
            <v>56487.45</v>
          </cell>
          <cell r="AY20">
            <v>67101.3</v>
          </cell>
          <cell r="AZ20">
            <v>56959.78</v>
          </cell>
          <cell r="BA20">
            <v>4502500.62</v>
          </cell>
          <cell r="BB20">
            <v>4378439.54</v>
          </cell>
          <cell r="BC20">
            <v>6</v>
          </cell>
          <cell r="BD20">
            <v>56487.45</v>
          </cell>
          <cell r="BE20">
            <v>55280.6</v>
          </cell>
          <cell r="BF20">
            <v>103727.53</v>
          </cell>
          <cell r="BG20">
            <v>85620.42</v>
          </cell>
          <cell r="BH20">
            <v>192905.26</v>
          </cell>
          <cell r="BI20">
            <v>425177.08</v>
          </cell>
          <cell r="BJ20">
            <v>124061.08</v>
          </cell>
        </row>
        <row r="20">
          <cell r="BL20">
            <v>4502500.62</v>
          </cell>
          <cell r="BM20">
            <v>0</v>
          </cell>
          <cell r="BN20">
            <v>0</v>
          </cell>
          <cell r="BO20">
            <v>70862.8466666667</v>
          </cell>
        </row>
        <row r="21">
          <cell r="B21" t="str">
            <v>S413045</v>
          </cell>
          <cell r="C21" t="str">
            <v>黄骅市鑫祺汽车配件有限公司</v>
          </cell>
          <cell r="D21" t="str">
            <v>金属件/座椅/后视镜</v>
          </cell>
          <cell r="E21" t="str">
            <v>正常供货</v>
          </cell>
          <cell r="F21">
            <v>90</v>
          </cell>
          <cell r="G21" t="str">
            <v>是</v>
          </cell>
          <cell r="H21">
            <v>90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1"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181281.05</v>
          </cell>
          <cell r="AE21">
            <v>98088.67</v>
          </cell>
          <cell r="AF21">
            <v>61904.24</v>
          </cell>
          <cell r="AG21">
            <v>55712.88</v>
          </cell>
          <cell r="AH21">
            <v>0</v>
          </cell>
          <cell r="AI21">
            <v>212556.98</v>
          </cell>
          <cell r="AJ21">
            <v>194849.99</v>
          </cell>
          <cell r="AK21">
            <v>112517.95</v>
          </cell>
          <cell r="AL21">
            <v>101329.38</v>
          </cell>
          <cell r="AM21">
            <v>0</v>
          </cell>
          <cell r="AN21">
            <v>195403.81</v>
          </cell>
          <cell r="AO21">
            <v>85900</v>
          </cell>
          <cell r="AP21">
            <v>83000</v>
          </cell>
          <cell r="AQ21">
            <v>98161.36</v>
          </cell>
          <cell r="AR21">
            <v>77294.6</v>
          </cell>
          <cell r="AS21">
            <v>63302.48</v>
          </cell>
          <cell r="AT21">
            <v>0</v>
          </cell>
          <cell r="AU21">
            <v>149340.8</v>
          </cell>
          <cell r="AV21">
            <v>152500.49</v>
          </cell>
          <cell r="AW21">
            <v>125708.06</v>
          </cell>
          <cell r="AX21">
            <v>53795.25</v>
          </cell>
          <cell r="AY21">
            <v>85576.24</v>
          </cell>
          <cell r="AZ21">
            <v>0</v>
          </cell>
          <cell r="BA21">
            <v>2188224.23</v>
          </cell>
          <cell r="BB21">
            <v>2048852.74</v>
          </cell>
          <cell r="BC21">
            <v>6</v>
          </cell>
          <cell r="BD21">
            <v>125708.06</v>
          </cell>
          <cell r="BE21">
            <v>152500.49</v>
          </cell>
          <cell r="BF21">
            <v>149340.8</v>
          </cell>
          <cell r="BG21">
            <v>0</v>
          </cell>
          <cell r="BH21">
            <v>63302.48</v>
          </cell>
          <cell r="BI21">
            <v>566920.84</v>
          </cell>
          <cell r="BJ21">
            <v>139371.49</v>
          </cell>
        </row>
        <row r="21">
          <cell r="BL21">
            <v>2188224.23</v>
          </cell>
          <cell r="BM21">
            <v>0</v>
          </cell>
          <cell r="BN21">
            <v>-20000</v>
          </cell>
          <cell r="BO21">
            <v>94486.8066666667</v>
          </cell>
        </row>
        <row r="22">
          <cell r="B22" t="str">
            <v>S432010</v>
          </cell>
          <cell r="C22" t="str">
            <v>常州华阳万联汽车附件有限公司</v>
          </cell>
          <cell r="D22" t="str">
            <v>金属件</v>
          </cell>
          <cell r="E22" t="str">
            <v>诉讼</v>
          </cell>
          <cell r="F22">
            <v>90</v>
          </cell>
          <cell r="G22" t="str">
            <v>否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2"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</row>
        <row r="22">
          <cell r="AW22">
            <v>0</v>
          </cell>
          <cell r="AX22">
            <v>0</v>
          </cell>
          <cell r="AY22">
            <v>0</v>
          </cell>
        </row>
        <row r="22">
          <cell r="BA22">
            <v>0</v>
          </cell>
          <cell r="BB22">
            <v>0</v>
          </cell>
          <cell r="BC22">
            <v>4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</row>
        <row r="22">
          <cell r="BL22">
            <v>0</v>
          </cell>
          <cell r="BM22">
            <v>0</v>
          </cell>
          <cell r="BN22">
            <v>0</v>
          </cell>
          <cell r="BO22">
            <v>0</v>
          </cell>
        </row>
        <row r="23">
          <cell r="B23" t="str">
            <v>S412003</v>
          </cell>
          <cell r="C23" t="str">
            <v>天津市远丰化工产品贸易有限公司</v>
          </cell>
          <cell r="D23" t="str">
            <v>座椅</v>
          </cell>
          <cell r="E23" t="str">
            <v>大宗物料</v>
          </cell>
          <cell r="F23">
            <v>0</v>
          </cell>
          <cell r="G23" t="str">
            <v>否</v>
          </cell>
          <cell r="H23">
            <v>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3">
          <cell r="AI23">
            <v>0</v>
          </cell>
        </row>
        <row r="23"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</row>
        <row r="23">
          <cell r="AT23">
            <v>0</v>
          </cell>
          <cell r="AU23">
            <v>0</v>
          </cell>
        </row>
        <row r="23">
          <cell r="AW23">
            <v>0</v>
          </cell>
          <cell r="AX23">
            <v>249540.58</v>
          </cell>
          <cell r="AY23">
            <v>628320</v>
          </cell>
          <cell r="AZ23">
            <v>353056</v>
          </cell>
          <cell r="BA23">
            <v>1230916.58</v>
          </cell>
          <cell r="BB23">
            <v>1230916.58</v>
          </cell>
          <cell r="BC23">
            <v>5</v>
          </cell>
          <cell r="BD23">
            <v>353056</v>
          </cell>
          <cell r="BE23">
            <v>628320</v>
          </cell>
          <cell r="BF23">
            <v>249540.58</v>
          </cell>
          <cell r="BG23">
            <v>0</v>
          </cell>
          <cell r="BH23">
            <v>0</v>
          </cell>
          <cell r="BI23">
            <v>1230916.58</v>
          </cell>
          <cell r="BJ23">
            <v>0</v>
          </cell>
        </row>
        <row r="23">
          <cell r="BL23">
            <v>1230916.58</v>
          </cell>
          <cell r="BM23">
            <v>0</v>
          </cell>
          <cell r="BN23">
            <v>-499999.999999998</v>
          </cell>
          <cell r="BO23">
            <v>205152.763333333</v>
          </cell>
        </row>
        <row r="24">
          <cell r="B24" t="str">
            <v>S413107</v>
          </cell>
          <cell r="C24" t="str">
            <v>黄骅市赵福增运输队</v>
          </cell>
          <cell r="D24" t="str">
            <v>金属件/座椅/后视镜</v>
          </cell>
          <cell r="E24" t="str">
            <v>运输</v>
          </cell>
          <cell r="F24">
            <v>90</v>
          </cell>
          <cell r="G24" t="str">
            <v>否</v>
          </cell>
          <cell r="H24">
            <v>30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4">
          <cell r="AE24">
            <v>0</v>
          </cell>
          <cell r="AF24">
            <v>0</v>
          </cell>
          <cell r="AG24">
            <v>0</v>
          </cell>
          <cell r="AH24">
            <v>0</v>
          </cell>
        </row>
        <row r="24">
          <cell r="AJ24">
            <v>0</v>
          </cell>
        </row>
        <row r="24">
          <cell r="AP24">
            <v>248983.29</v>
          </cell>
          <cell r="AQ24">
            <v>338484.35</v>
          </cell>
          <cell r="AR24">
            <v>287456.78</v>
          </cell>
          <cell r="AS24">
            <v>194760.36</v>
          </cell>
          <cell r="AT24">
            <v>289946.82</v>
          </cell>
          <cell r="AU24">
            <v>272858.84</v>
          </cell>
          <cell r="AV24">
            <v>381788.82</v>
          </cell>
          <cell r="AW24">
            <v>319914.55</v>
          </cell>
          <cell r="AX24">
            <v>238449.23</v>
          </cell>
          <cell r="AY24">
            <v>199043.55</v>
          </cell>
          <cell r="AZ24">
            <v>155749.04</v>
          </cell>
          <cell r="BA24">
            <v>2927435.63</v>
          </cell>
          <cell r="BB24">
            <v>2334193.81</v>
          </cell>
          <cell r="BC24">
            <v>6</v>
          </cell>
          <cell r="BD24">
            <v>319914.55</v>
          </cell>
          <cell r="BE24">
            <v>381788.82</v>
          </cell>
          <cell r="BF24">
            <v>272858.84</v>
          </cell>
          <cell r="BG24">
            <v>289946.82</v>
          </cell>
          <cell r="BH24">
            <v>194760.36</v>
          </cell>
          <cell r="BI24">
            <v>1567804.03</v>
          </cell>
          <cell r="BJ24">
            <v>593241.82</v>
          </cell>
        </row>
        <row r="24">
          <cell r="BL24">
            <v>2927435.63</v>
          </cell>
          <cell r="BM24">
            <v>0</v>
          </cell>
          <cell r="BN24">
            <v>0</v>
          </cell>
          <cell r="BO24">
            <v>261300.671666667</v>
          </cell>
        </row>
        <row r="25">
          <cell r="B25" t="str">
            <v>S413055</v>
          </cell>
          <cell r="C25" t="str">
            <v>黄骅市广亿汽车部件有限公司</v>
          </cell>
          <cell r="D25" t="str">
            <v>座椅</v>
          </cell>
          <cell r="E25" t="str">
            <v>正常供货</v>
          </cell>
          <cell r="F25">
            <v>60</v>
          </cell>
          <cell r="G25" t="str">
            <v>是</v>
          </cell>
          <cell r="H25">
            <v>60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5">
          <cell r="AB25">
            <v>0</v>
          </cell>
          <cell r="AC25">
            <v>0</v>
          </cell>
        </row>
        <row r="25">
          <cell r="AG25">
            <v>56541.21</v>
          </cell>
          <cell r="AH25">
            <v>0</v>
          </cell>
          <cell r="AI25">
            <v>263153.7</v>
          </cell>
          <cell r="AJ25">
            <v>0</v>
          </cell>
          <cell r="AK25">
            <v>286534.27</v>
          </cell>
          <cell r="AL25">
            <v>0</v>
          </cell>
          <cell r="AM25">
            <v>340626.58</v>
          </cell>
          <cell r="AN25">
            <v>124942.91</v>
          </cell>
          <cell r="AO25">
            <v>119400</v>
          </cell>
          <cell r="AP25">
            <v>143900</v>
          </cell>
          <cell r="AQ25">
            <v>169142.49</v>
          </cell>
          <cell r="AR25">
            <v>107954.59</v>
          </cell>
          <cell r="AS25">
            <v>82996.09</v>
          </cell>
          <cell r="AT25">
            <v>173999.58</v>
          </cell>
          <cell r="AU25">
            <v>104375.09</v>
          </cell>
          <cell r="AV25">
            <v>193512.89</v>
          </cell>
          <cell r="AW25">
            <v>165061.63</v>
          </cell>
          <cell r="AX25">
            <v>74032.49</v>
          </cell>
          <cell r="AY25">
            <v>94644.34</v>
          </cell>
          <cell r="AZ25">
            <v>110473.46</v>
          </cell>
          <cell r="BA25">
            <v>2611291.32</v>
          </cell>
          <cell r="BB25">
            <v>2406173.52</v>
          </cell>
          <cell r="BC25">
            <v>6</v>
          </cell>
          <cell r="BD25">
            <v>74032.49</v>
          </cell>
          <cell r="BE25">
            <v>165061.63</v>
          </cell>
          <cell r="BF25">
            <v>193512.89</v>
          </cell>
          <cell r="BG25">
            <v>104375.09</v>
          </cell>
          <cell r="BH25">
            <v>173999.58</v>
          </cell>
          <cell r="BI25">
            <v>742099.9</v>
          </cell>
          <cell r="BJ25">
            <v>205117.8</v>
          </cell>
        </row>
        <row r="25">
          <cell r="BL25">
            <v>2611291.32</v>
          </cell>
          <cell r="BM25">
            <v>0</v>
          </cell>
          <cell r="BN25">
            <v>-10237.5</v>
          </cell>
          <cell r="BO25">
            <v>123683.316666667</v>
          </cell>
        </row>
        <row r="26">
          <cell r="B26" t="str">
            <v>S443004</v>
          </cell>
          <cell r="C26" t="str">
            <v>湘乡简美新材料科技有限公司</v>
          </cell>
          <cell r="D26" t="str">
            <v>座椅</v>
          </cell>
          <cell r="E26" t="str">
            <v>正常供货</v>
          </cell>
          <cell r="F26">
            <v>60</v>
          </cell>
          <cell r="G26" t="str">
            <v>否</v>
          </cell>
          <cell r="H26">
            <v>60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6">
          <cell r="Y26">
            <v>0</v>
          </cell>
          <cell r="Z26">
            <v>0</v>
          </cell>
          <cell r="AA26">
            <v>0</v>
          </cell>
        </row>
        <row r="26"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</row>
        <row r="26">
          <cell r="AO26">
            <v>0</v>
          </cell>
          <cell r="AP26">
            <v>187187.92</v>
          </cell>
          <cell r="AQ26">
            <v>339685.97</v>
          </cell>
          <cell r="AR26">
            <v>783921.1</v>
          </cell>
          <cell r="AS26">
            <v>0</v>
          </cell>
          <cell r="AT26">
            <v>782083.94</v>
          </cell>
          <cell r="AU26">
            <v>252144.23</v>
          </cell>
          <cell r="AV26">
            <v>514912.6</v>
          </cell>
          <cell r="AW26">
            <v>274931.76</v>
          </cell>
          <cell r="AX26">
            <v>132412.76</v>
          </cell>
          <cell r="AY26">
            <v>0</v>
          </cell>
          <cell r="AZ26">
            <v>754411.49</v>
          </cell>
          <cell r="BA26">
            <v>4021691.77</v>
          </cell>
          <cell r="BB26">
            <v>3267280.28</v>
          </cell>
          <cell r="BC26">
            <v>6</v>
          </cell>
          <cell r="BD26">
            <v>132412.76</v>
          </cell>
          <cell r="BE26">
            <v>274931.76</v>
          </cell>
          <cell r="BF26">
            <v>514912.6</v>
          </cell>
          <cell r="BG26">
            <v>252144.23</v>
          </cell>
          <cell r="BH26">
            <v>782083.94</v>
          </cell>
          <cell r="BI26">
            <v>1928812.84</v>
          </cell>
          <cell r="BJ26">
            <v>754411.49</v>
          </cell>
        </row>
        <row r="26">
          <cell r="BL26">
            <v>4021691.77</v>
          </cell>
          <cell r="BM26">
            <v>0</v>
          </cell>
          <cell r="BN26">
            <v>-499999.999999998</v>
          </cell>
          <cell r="BO26">
            <v>321468.806666667</v>
          </cell>
        </row>
        <row r="27">
          <cell r="B27" t="str">
            <v>S432014</v>
          </cell>
          <cell r="C27" t="str">
            <v>江苏万金汽车零部件制造有限公司</v>
          </cell>
          <cell r="D27" t="str">
            <v>金属件</v>
          </cell>
          <cell r="E27" t="str">
            <v>正常供货</v>
          </cell>
          <cell r="F27">
            <v>60</v>
          </cell>
          <cell r="G27" t="str">
            <v>是</v>
          </cell>
          <cell r="H27">
            <v>60</v>
          </cell>
        </row>
        <row r="27"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7">
          <cell r="U27">
            <v>0</v>
          </cell>
        </row>
        <row r="27">
          <cell r="AI27">
            <v>0</v>
          </cell>
          <cell r="AJ27">
            <v>9143.81</v>
          </cell>
          <cell r="AK27">
            <v>75399.59</v>
          </cell>
          <cell r="AL27">
            <v>83307.89</v>
          </cell>
          <cell r="AM27">
            <v>65175.17</v>
          </cell>
          <cell r="AN27">
            <v>61180.09</v>
          </cell>
          <cell r="AO27">
            <v>82000</v>
          </cell>
          <cell r="AP27">
            <v>0</v>
          </cell>
          <cell r="AQ27">
            <v>70593.25</v>
          </cell>
          <cell r="AR27">
            <v>72796.35</v>
          </cell>
          <cell r="AS27">
            <v>107378.5</v>
          </cell>
          <cell r="AT27">
            <v>127594.58</v>
          </cell>
          <cell r="AU27">
            <v>207038.5</v>
          </cell>
          <cell r="AV27">
            <v>155235.86</v>
          </cell>
          <cell r="AW27">
            <v>102653.88</v>
          </cell>
          <cell r="AX27">
            <v>83647.84</v>
          </cell>
          <cell r="AY27">
            <v>62438.38</v>
          </cell>
          <cell r="AZ27">
            <v>72262.94</v>
          </cell>
          <cell r="BA27">
            <v>1437846.63</v>
          </cell>
          <cell r="BB27">
            <v>1303145.31</v>
          </cell>
          <cell r="BC27">
            <v>6</v>
          </cell>
          <cell r="BD27">
            <v>83647.84</v>
          </cell>
          <cell r="BE27">
            <v>102653.88</v>
          </cell>
          <cell r="BF27">
            <v>155235.86</v>
          </cell>
          <cell r="BG27">
            <v>207038.5</v>
          </cell>
          <cell r="BH27">
            <v>127594.58</v>
          </cell>
          <cell r="BI27">
            <v>683277.4</v>
          </cell>
          <cell r="BJ27">
            <v>134701.32</v>
          </cell>
        </row>
        <row r="27">
          <cell r="BL27">
            <v>1437846.63</v>
          </cell>
          <cell r="BM27">
            <v>0</v>
          </cell>
          <cell r="BN27">
            <v>-99999.9999999998</v>
          </cell>
          <cell r="BO27">
            <v>113879.566666667</v>
          </cell>
        </row>
        <row r="28">
          <cell r="B28" t="str">
            <v>S413033</v>
          </cell>
          <cell r="C28" t="str">
            <v>黄骅市再兴汽车配件有限公司</v>
          </cell>
          <cell r="D28" t="str">
            <v>金属件/后视镜</v>
          </cell>
          <cell r="E28" t="str">
            <v>正常供货</v>
          </cell>
          <cell r="F28">
            <v>60</v>
          </cell>
          <cell r="G28" t="str">
            <v>是</v>
          </cell>
          <cell r="H28">
            <v>60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8"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86424.23</v>
          </cell>
          <cell r="AI28">
            <v>177168.87</v>
          </cell>
          <cell r="AJ28">
            <v>239953.1</v>
          </cell>
          <cell r="AK28">
            <v>123289.19</v>
          </cell>
          <cell r="AL28">
            <v>122638.49</v>
          </cell>
          <cell r="AM28">
            <v>55959.09</v>
          </cell>
          <cell r="AN28">
            <v>111910.16</v>
          </cell>
          <cell r="AO28">
            <v>139000</v>
          </cell>
          <cell r="AP28">
            <v>141000</v>
          </cell>
          <cell r="AQ28">
            <v>156563.19</v>
          </cell>
          <cell r="AR28">
            <v>126402.14</v>
          </cell>
          <cell r="AS28">
            <v>130455</v>
          </cell>
          <cell r="AT28">
            <v>276604.94</v>
          </cell>
          <cell r="AU28">
            <v>125390.28</v>
          </cell>
          <cell r="AV28">
            <v>104108</v>
          </cell>
          <cell r="AW28">
            <v>72315.96</v>
          </cell>
          <cell r="AX28">
            <v>185619.19</v>
          </cell>
          <cell r="AY28">
            <v>52328.45</v>
          </cell>
          <cell r="AZ28">
            <v>0</v>
          </cell>
          <cell r="BA28">
            <v>2427130.28</v>
          </cell>
          <cell r="BB28">
            <v>2374801.83</v>
          </cell>
          <cell r="BC28">
            <v>6</v>
          </cell>
          <cell r="BD28">
            <v>185619.19</v>
          </cell>
          <cell r="BE28">
            <v>72315.96</v>
          </cell>
          <cell r="BF28">
            <v>104108</v>
          </cell>
          <cell r="BG28">
            <v>125390.28</v>
          </cell>
          <cell r="BH28">
            <v>276604.94</v>
          </cell>
          <cell r="BI28">
            <v>539761.88</v>
          </cell>
          <cell r="BJ28">
            <v>52328.4500000002</v>
          </cell>
        </row>
        <row r="28">
          <cell r="BL28">
            <v>2427130.28</v>
          </cell>
          <cell r="BM28">
            <v>0</v>
          </cell>
          <cell r="BN28">
            <v>-29316.94</v>
          </cell>
          <cell r="BO28">
            <v>89960.3133333333</v>
          </cell>
        </row>
        <row r="29">
          <cell r="B29" t="str">
            <v>S413047</v>
          </cell>
          <cell r="C29" t="str">
            <v>黄骅市正大纺织机械配件厂</v>
          </cell>
          <cell r="D29" t="str">
            <v>金属件/座椅/后视镜</v>
          </cell>
          <cell r="E29" t="str">
            <v>正常供货</v>
          </cell>
          <cell r="F29">
            <v>60</v>
          </cell>
          <cell r="G29" t="str">
            <v>是</v>
          </cell>
          <cell r="H29">
            <v>60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29"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29"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200786.47</v>
          </cell>
          <cell r="AJ29">
            <v>0</v>
          </cell>
          <cell r="AK29">
            <v>0</v>
          </cell>
          <cell r="AL29">
            <v>187757.44</v>
          </cell>
          <cell r="AM29">
            <v>0</v>
          </cell>
          <cell r="AN29">
            <v>460641.37</v>
          </cell>
          <cell r="AO29">
            <v>615500</v>
          </cell>
          <cell r="AP29">
            <v>0</v>
          </cell>
          <cell r="AQ29">
            <v>160532.68</v>
          </cell>
          <cell r="AR29">
            <v>0</v>
          </cell>
          <cell r="AS29">
            <v>190575.44</v>
          </cell>
          <cell r="AT29">
            <v>0</v>
          </cell>
          <cell r="AU29">
            <v>0</v>
          </cell>
          <cell r="AV29">
            <v>9647.69</v>
          </cell>
          <cell r="AW29">
            <v>0</v>
          </cell>
          <cell r="AX29">
            <v>0</v>
          </cell>
          <cell r="AY29">
            <v>0</v>
          </cell>
        </row>
        <row r="29">
          <cell r="BA29">
            <v>1825441.09</v>
          </cell>
          <cell r="BB29">
            <v>1825441.09</v>
          </cell>
          <cell r="BC29">
            <v>5</v>
          </cell>
          <cell r="BD29">
            <v>0</v>
          </cell>
          <cell r="BE29">
            <v>0</v>
          </cell>
          <cell r="BF29">
            <v>9647.69</v>
          </cell>
          <cell r="BG29">
            <v>0</v>
          </cell>
          <cell r="BH29">
            <v>0</v>
          </cell>
          <cell r="BI29">
            <v>9647.69</v>
          </cell>
          <cell r="BJ29">
            <v>0</v>
          </cell>
        </row>
        <row r="29">
          <cell r="BL29">
            <v>1825441.09</v>
          </cell>
          <cell r="BM29">
            <v>0</v>
          </cell>
          <cell r="BN29">
            <v>0</v>
          </cell>
          <cell r="BO29">
            <v>1607.94833333333</v>
          </cell>
        </row>
        <row r="30">
          <cell r="B30" t="str">
            <v>S437004</v>
          </cell>
          <cell r="C30" t="str">
            <v>青岛福基纺织有限公司</v>
          </cell>
          <cell r="D30" t="str">
            <v>座椅</v>
          </cell>
          <cell r="E30" t="str">
            <v>正常供货</v>
          </cell>
          <cell r="F30">
            <v>60</v>
          </cell>
          <cell r="G30" t="str">
            <v>否</v>
          </cell>
          <cell r="H30">
            <v>60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0"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241058.12</v>
          </cell>
          <cell r="AT30">
            <v>367231.17</v>
          </cell>
          <cell r="AU30">
            <v>0</v>
          </cell>
          <cell r="AV30">
            <v>71190.61</v>
          </cell>
          <cell r="AW30">
            <v>105342.81</v>
          </cell>
          <cell r="AX30">
            <v>115506.87</v>
          </cell>
          <cell r="AY30">
            <v>75240.36</v>
          </cell>
          <cell r="AZ30">
            <v>88710.79</v>
          </cell>
          <cell r="BA30">
            <v>1064280.73</v>
          </cell>
          <cell r="BB30">
            <v>900329.58</v>
          </cell>
          <cell r="BC30">
            <v>6</v>
          </cell>
          <cell r="BD30">
            <v>115506.87</v>
          </cell>
          <cell r="BE30">
            <v>105342.81</v>
          </cell>
          <cell r="BF30">
            <v>71190.61</v>
          </cell>
          <cell r="BG30">
            <v>0</v>
          </cell>
          <cell r="BH30">
            <v>367231.17</v>
          </cell>
          <cell r="BI30">
            <v>455991.44</v>
          </cell>
          <cell r="BJ30">
            <v>163951.15</v>
          </cell>
        </row>
        <row r="30">
          <cell r="BL30">
            <v>1064280.73</v>
          </cell>
          <cell r="BM30">
            <v>0</v>
          </cell>
          <cell r="BN30">
            <v>0</v>
          </cell>
          <cell r="BO30">
            <v>75998.5733333333</v>
          </cell>
        </row>
        <row r="31">
          <cell r="B31" t="str">
            <v>S413084</v>
          </cell>
          <cell r="C31" t="str">
            <v>黄骅市常郭镇街西纸箱厂</v>
          </cell>
          <cell r="D31" t="str">
            <v>金属件/座椅/后视镜</v>
          </cell>
          <cell r="E31" t="str">
            <v>正常供货</v>
          </cell>
          <cell r="F31">
            <v>60</v>
          </cell>
          <cell r="G31" t="str">
            <v>是</v>
          </cell>
          <cell r="H31">
            <v>60</v>
          </cell>
          <cell r="I31">
            <v>0</v>
          </cell>
          <cell r="J31">
            <v>0</v>
          </cell>
        </row>
        <row r="31"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112158.31</v>
          </cell>
          <cell r="V31">
            <v>0</v>
          </cell>
          <cell r="W31">
            <v>78582.9399999999</v>
          </cell>
          <cell r="X31">
            <v>0</v>
          </cell>
          <cell r="Y31">
            <v>18137.96</v>
          </cell>
          <cell r="Z31">
            <v>109553.59</v>
          </cell>
          <cell r="AA31">
            <v>40359.4099999999</v>
          </cell>
          <cell r="AB31">
            <v>72716.78</v>
          </cell>
          <cell r="AC31">
            <v>104319.57</v>
          </cell>
          <cell r="AD31">
            <v>91228.98</v>
          </cell>
          <cell r="AE31">
            <v>24270.69</v>
          </cell>
          <cell r="AF31">
            <v>119988.44</v>
          </cell>
          <cell r="AG31">
            <v>50624.54</v>
          </cell>
          <cell r="AH31">
            <v>45882.35</v>
          </cell>
          <cell r="AI31">
            <v>79661.13</v>
          </cell>
          <cell r="AJ31">
            <v>90607.27</v>
          </cell>
          <cell r="AK31">
            <v>51611.47</v>
          </cell>
          <cell r="AL31">
            <v>47570.89</v>
          </cell>
          <cell r="AM31">
            <v>33607.06</v>
          </cell>
          <cell r="AN31">
            <v>37862.13</v>
          </cell>
          <cell r="AO31">
            <v>36800</v>
          </cell>
          <cell r="AP31">
            <v>37400</v>
          </cell>
          <cell r="AQ31">
            <v>46036.4</v>
          </cell>
          <cell r="AR31">
            <v>36676.82</v>
          </cell>
          <cell r="AS31">
            <v>30501.73</v>
          </cell>
          <cell r="AT31">
            <v>49398.07</v>
          </cell>
          <cell r="AU31">
            <v>21560</v>
          </cell>
          <cell r="AV31">
            <v>86728.39</v>
          </cell>
          <cell r="AW31">
            <v>9599.58</v>
          </cell>
          <cell r="AX31">
            <v>85052.73</v>
          </cell>
          <cell r="AY31">
            <v>42165.48</v>
          </cell>
          <cell r="AZ31">
            <v>17503.3</v>
          </cell>
          <cell r="BA31">
            <v>1708166.01</v>
          </cell>
          <cell r="BB31">
            <v>1648497.23</v>
          </cell>
          <cell r="BC31">
            <v>6</v>
          </cell>
          <cell r="BD31">
            <v>85052.73</v>
          </cell>
          <cell r="BE31">
            <v>9599.58</v>
          </cell>
          <cell r="BF31">
            <v>86728.39</v>
          </cell>
          <cell r="BG31">
            <v>21560</v>
          </cell>
          <cell r="BH31">
            <v>49398.07</v>
          </cell>
          <cell r="BI31">
            <v>262609.48</v>
          </cell>
          <cell r="BJ31">
            <v>59668.78</v>
          </cell>
        </row>
        <row r="31">
          <cell r="BL31">
            <v>1708166.01</v>
          </cell>
          <cell r="BM31">
            <v>0</v>
          </cell>
          <cell r="BN31">
            <v>-0.0899999996181577</v>
          </cell>
          <cell r="BO31">
            <v>43768.2466666667</v>
          </cell>
        </row>
        <row r="32">
          <cell r="B32" t="str">
            <v>S413078</v>
          </cell>
          <cell r="C32" t="str">
            <v>文安县德实汽车配件有限公司</v>
          </cell>
          <cell r="D32" t="str">
            <v>金属件/座椅</v>
          </cell>
          <cell r="E32" t="str">
            <v>正常供货</v>
          </cell>
          <cell r="F32">
            <v>60</v>
          </cell>
          <cell r="G32" t="str">
            <v>否</v>
          </cell>
          <cell r="H32">
            <v>60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2"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89367.52</v>
          </cell>
          <cell r="AP32">
            <v>352000</v>
          </cell>
          <cell r="AQ32">
            <v>425266.94</v>
          </cell>
          <cell r="AR32">
            <v>345337.35</v>
          </cell>
          <cell r="AS32">
            <v>308833.87</v>
          </cell>
          <cell r="AT32">
            <v>406314.03</v>
          </cell>
          <cell r="AU32">
            <v>220273.69</v>
          </cell>
          <cell r="AV32">
            <v>365186.68</v>
          </cell>
          <cell r="AW32">
            <v>223782.45</v>
          </cell>
          <cell r="AX32">
            <v>238439.03</v>
          </cell>
          <cell r="AY32">
            <v>207481.61</v>
          </cell>
          <cell r="AZ32">
            <v>183288.16</v>
          </cell>
          <cell r="BA32">
            <v>3365571.33</v>
          </cell>
          <cell r="BB32">
            <v>2974801.56</v>
          </cell>
          <cell r="BC32">
            <v>6</v>
          </cell>
          <cell r="BD32">
            <v>238439.03</v>
          </cell>
          <cell r="BE32">
            <v>223782.45</v>
          </cell>
          <cell r="BF32">
            <v>365186.68</v>
          </cell>
          <cell r="BG32">
            <v>220273.69</v>
          </cell>
          <cell r="BH32">
            <v>406314.03</v>
          </cell>
          <cell r="BI32">
            <v>1438451.62</v>
          </cell>
          <cell r="BJ32">
            <v>390769.77</v>
          </cell>
        </row>
        <row r="32">
          <cell r="BL32">
            <v>3365571.33</v>
          </cell>
          <cell r="BM32">
            <v>0</v>
          </cell>
          <cell r="BN32">
            <v>-263232.48</v>
          </cell>
          <cell r="BO32">
            <v>239741.936666667</v>
          </cell>
        </row>
        <row r="33">
          <cell r="B33" t="str">
            <v>S411017</v>
          </cell>
          <cell r="C33" t="str">
            <v>北京奇美玉隆商贸有限责任公司</v>
          </cell>
          <cell r="D33" t="str">
            <v>后视镜</v>
          </cell>
          <cell r="E33" t="str">
            <v>大宗物料</v>
          </cell>
          <cell r="F33">
            <v>30</v>
          </cell>
          <cell r="G33" t="str">
            <v>是</v>
          </cell>
          <cell r="H33">
            <v>30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3"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455206.3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248200</v>
          </cell>
          <cell r="AP33">
            <v>0</v>
          </cell>
          <cell r="AQ33">
            <v>185500</v>
          </cell>
          <cell r="AR33">
            <v>342439.95</v>
          </cell>
          <cell r="AS33">
            <v>208897.43</v>
          </cell>
          <cell r="AT33">
            <v>132500</v>
          </cell>
          <cell r="AU33">
            <v>0</v>
          </cell>
        </row>
        <row r="33">
          <cell r="AW33">
            <v>0</v>
          </cell>
          <cell r="AX33">
            <v>0</v>
          </cell>
          <cell r="AY33">
            <v>0</v>
          </cell>
        </row>
        <row r="33">
          <cell r="BA33">
            <v>1572743.68</v>
          </cell>
          <cell r="BB33">
            <v>1572743.68</v>
          </cell>
          <cell r="BC33">
            <v>4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</row>
        <row r="33">
          <cell r="BL33">
            <v>1572743.68</v>
          </cell>
          <cell r="BM33">
            <v>0</v>
          </cell>
          <cell r="BN33">
            <v>0</v>
          </cell>
          <cell r="BO33">
            <v>0</v>
          </cell>
        </row>
        <row r="34">
          <cell r="B34" t="str">
            <v>S413066</v>
          </cell>
          <cell r="C34" t="str">
            <v>河北新强力机械制造有限公司</v>
          </cell>
          <cell r="D34" t="str">
            <v>金属件/座椅</v>
          </cell>
          <cell r="E34" t="str">
            <v>正常供货</v>
          </cell>
          <cell r="F34">
            <v>90</v>
          </cell>
          <cell r="G34" t="str">
            <v>是</v>
          </cell>
          <cell r="H34">
            <v>90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4"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4">
          <cell r="AG34">
            <v>0</v>
          </cell>
          <cell r="AH34">
            <v>111903.22</v>
          </cell>
          <cell r="AI34">
            <v>122728.09</v>
          </cell>
          <cell r="AJ34">
            <v>122905.29</v>
          </cell>
          <cell r="AK34">
            <v>0</v>
          </cell>
          <cell r="AL34">
            <v>94567.72</v>
          </cell>
          <cell r="AM34">
            <v>60816.82</v>
          </cell>
          <cell r="AN34">
            <v>34267.15</v>
          </cell>
          <cell r="AO34">
            <v>83500</v>
          </cell>
          <cell r="AP34">
            <v>77000</v>
          </cell>
          <cell r="AQ34">
            <v>77137.29</v>
          </cell>
          <cell r="AR34">
            <v>67357.01</v>
          </cell>
          <cell r="AS34">
            <v>0</v>
          </cell>
          <cell r="AT34">
            <v>52526.87</v>
          </cell>
          <cell r="AU34">
            <v>161997.79</v>
          </cell>
          <cell r="AV34">
            <v>135262.52</v>
          </cell>
          <cell r="AW34">
            <v>0</v>
          </cell>
          <cell r="AX34">
            <v>140963.25</v>
          </cell>
          <cell r="AY34">
            <v>54820.9</v>
          </cell>
          <cell r="AZ34">
            <v>30781.57</v>
          </cell>
          <cell r="BA34">
            <v>1428535.49</v>
          </cell>
          <cell r="BB34">
            <v>1201969.77</v>
          </cell>
          <cell r="BC34">
            <v>6</v>
          </cell>
          <cell r="BD34">
            <v>0</v>
          </cell>
          <cell r="BE34">
            <v>135262.52</v>
          </cell>
          <cell r="BF34">
            <v>161997.79</v>
          </cell>
          <cell r="BG34">
            <v>52526.87</v>
          </cell>
          <cell r="BH34">
            <v>0</v>
          </cell>
          <cell r="BI34">
            <v>523826.03</v>
          </cell>
          <cell r="BJ34">
            <v>226565.72</v>
          </cell>
        </row>
        <row r="34">
          <cell r="BL34">
            <v>1428535.49</v>
          </cell>
          <cell r="BM34">
            <v>0</v>
          </cell>
          <cell r="BN34">
            <v>-866.62</v>
          </cell>
          <cell r="BO34">
            <v>87304.3383333333</v>
          </cell>
        </row>
        <row r="35">
          <cell r="B35" t="str">
            <v>S413065</v>
          </cell>
          <cell r="C35" t="str">
            <v>河北锦泽丰泰国际贸易有限公司</v>
          </cell>
          <cell r="D35" t="str">
            <v>金属件</v>
          </cell>
          <cell r="E35" t="str">
            <v>大宗物料</v>
          </cell>
          <cell r="F35">
            <v>0</v>
          </cell>
          <cell r="G35" t="str">
            <v>否</v>
          </cell>
          <cell r="H35">
            <v>30</v>
          </cell>
        </row>
        <row r="35">
          <cell r="AC35">
            <v>0</v>
          </cell>
          <cell r="AD35">
            <v>0</v>
          </cell>
          <cell r="AE35">
            <v>0</v>
          </cell>
        </row>
        <row r="35"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5">
          <cell r="AR35">
            <v>0</v>
          </cell>
          <cell r="AS35">
            <v>0</v>
          </cell>
          <cell r="AT35">
            <v>0</v>
          </cell>
          <cell r="AU35">
            <v>0</v>
          </cell>
        </row>
        <row r="35">
          <cell r="AW35">
            <v>958864.06</v>
          </cell>
          <cell r="AX35">
            <v>450619.81</v>
          </cell>
          <cell r="AY35">
            <v>0</v>
          </cell>
          <cell r="AZ35">
            <v>401574.9</v>
          </cell>
          <cell r="BA35">
            <v>1811058.77</v>
          </cell>
          <cell r="BB35">
            <v>1811058.77</v>
          </cell>
          <cell r="BC35">
            <v>5</v>
          </cell>
          <cell r="BD35">
            <v>401574.9</v>
          </cell>
          <cell r="BE35">
            <v>0</v>
          </cell>
          <cell r="BF35">
            <v>450619.81</v>
          </cell>
          <cell r="BG35">
            <v>958864.06</v>
          </cell>
          <cell r="BH35">
            <v>0</v>
          </cell>
          <cell r="BI35">
            <v>1811058.77</v>
          </cell>
          <cell r="BJ35">
            <v>0</v>
          </cell>
        </row>
        <row r="35">
          <cell r="BL35">
            <v>1811058.77</v>
          </cell>
          <cell r="BM35">
            <v>0</v>
          </cell>
          <cell r="BN35">
            <v>-54509.37</v>
          </cell>
          <cell r="BO35">
            <v>301843.128333333</v>
          </cell>
        </row>
        <row r="36">
          <cell r="B36" t="str">
            <v>S433001</v>
          </cell>
          <cell r="C36" t="str">
            <v>宁波精成车业有限公司</v>
          </cell>
          <cell r="D36" t="str">
            <v>后视镜</v>
          </cell>
          <cell r="E36" t="str">
            <v>正常供货</v>
          </cell>
          <cell r="F36">
            <v>60</v>
          </cell>
          <cell r="G36" t="str">
            <v>否</v>
          </cell>
          <cell r="H36">
            <v>60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6"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6">
          <cell r="AP36">
            <v>0</v>
          </cell>
          <cell r="AQ36">
            <v>0</v>
          </cell>
          <cell r="AR36">
            <v>0</v>
          </cell>
        </row>
        <row r="36">
          <cell r="AU36">
            <v>0</v>
          </cell>
        </row>
        <row r="36">
          <cell r="AW36">
            <v>7884.53</v>
          </cell>
          <cell r="AX36">
            <v>109933.63</v>
          </cell>
          <cell r="AY36">
            <v>327052.56</v>
          </cell>
          <cell r="AZ36">
            <v>26957.75</v>
          </cell>
          <cell r="BA36">
            <v>471828.47</v>
          </cell>
          <cell r="BB36">
            <v>117818.16</v>
          </cell>
          <cell r="BC36">
            <v>5</v>
          </cell>
          <cell r="BD36">
            <v>109933.63</v>
          </cell>
          <cell r="BE36">
            <v>7884.53</v>
          </cell>
          <cell r="BF36">
            <v>0</v>
          </cell>
          <cell r="BG36">
            <v>0</v>
          </cell>
          <cell r="BH36">
            <v>0</v>
          </cell>
          <cell r="BI36">
            <v>471828.47</v>
          </cell>
          <cell r="BJ36">
            <v>354010.31</v>
          </cell>
        </row>
        <row r="36">
          <cell r="BL36">
            <v>471828.47</v>
          </cell>
          <cell r="BM36">
            <v>0</v>
          </cell>
          <cell r="BN36">
            <v>0</v>
          </cell>
          <cell r="BO36">
            <v>78638.0783333333</v>
          </cell>
        </row>
        <row r="37">
          <cell r="B37" t="str">
            <v>S432020</v>
          </cell>
          <cell r="C37" t="str">
            <v>恺博（常熟）座椅机械部件有限公司</v>
          </cell>
          <cell r="D37" t="str">
            <v>座椅</v>
          </cell>
          <cell r="E37" t="str">
            <v>正常供货</v>
          </cell>
          <cell r="F37">
            <v>60</v>
          </cell>
          <cell r="G37" t="str">
            <v>是</v>
          </cell>
          <cell r="H37">
            <v>60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7">
          <cell r="AD37">
            <v>0</v>
          </cell>
          <cell r="AE37">
            <v>0</v>
          </cell>
          <cell r="AF37">
            <v>0</v>
          </cell>
        </row>
        <row r="37">
          <cell r="AI37">
            <v>0</v>
          </cell>
          <cell r="AJ37">
            <v>0</v>
          </cell>
          <cell r="AK37">
            <v>0</v>
          </cell>
        </row>
        <row r="37">
          <cell r="AM37">
            <v>0</v>
          </cell>
          <cell r="AN37">
            <v>334845.69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100994.88</v>
          </cell>
          <cell r="AT37">
            <v>0</v>
          </cell>
          <cell r="AU37">
            <v>0</v>
          </cell>
          <cell r="AV37">
            <v>100994.88</v>
          </cell>
          <cell r="AW37">
            <v>504974.4</v>
          </cell>
          <cell r="AX37">
            <v>201989.76</v>
          </cell>
          <cell r="AY37">
            <v>0</v>
          </cell>
          <cell r="AZ37">
            <v>100994.88</v>
          </cell>
          <cell r="BA37">
            <v>1344794.49</v>
          </cell>
          <cell r="BB37">
            <v>1243799.61</v>
          </cell>
          <cell r="BC37">
            <v>6</v>
          </cell>
          <cell r="BD37">
            <v>201989.76</v>
          </cell>
          <cell r="BE37">
            <v>504974.4</v>
          </cell>
          <cell r="BF37">
            <v>100994.88</v>
          </cell>
          <cell r="BG37">
            <v>0</v>
          </cell>
          <cell r="BH37">
            <v>0</v>
          </cell>
          <cell r="BI37">
            <v>908953.92</v>
          </cell>
          <cell r="BJ37">
            <v>100994.88</v>
          </cell>
        </row>
        <row r="37">
          <cell r="BL37">
            <v>1344794.49</v>
          </cell>
          <cell r="BM37">
            <v>0</v>
          </cell>
          <cell r="BN37">
            <v>0</v>
          </cell>
          <cell r="BO37">
            <v>151492.32</v>
          </cell>
        </row>
        <row r="38">
          <cell r="B38" t="str">
            <v>S412001</v>
          </cell>
          <cell r="C38" t="str">
            <v>天津生隆纤维材料股份有限公司</v>
          </cell>
          <cell r="D38" t="str">
            <v>座椅</v>
          </cell>
          <cell r="E38" t="str">
            <v>正常供货</v>
          </cell>
          <cell r="F38">
            <v>90</v>
          </cell>
          <cell r="G38" t="str">
            <v>是</v>
          </cell>
          <cell r="H38">
            <v>90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8"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90435.82</v>
          </cell>
          <cell r="AL38">
            <v>0</v>
          </cell>
          <cell r="AM38">
            <v>311154.09</v>
          </cell>
          <cell r="AN38">
            <v>144144</v>
          </cell>
          <cell r="AO38">
            <v>178600</v>
          </cell>
          <cell r="AP38">
            <v>186200</v>
          </cell>
          <cell r="AQ38">
            <v>0</v>
          </cell>
          <cell r="AR38">
            <v>386548.67</v>
          </cell>
          <cell r="AS38">
            <v>0</v>
          </cell>
          <cell r="AT38">
            <v>0</v>
          </cell>
          <cell r="AU38">
            <v>144815.85</v>
          </cell>
          <cell r="AV38">
            <v>75145.41</v>
          </cell>
          <cell r="AW38">
            <v>21060.84</v>
          </cell>
          <cell r="AX38">
            <v>55566.62</v>
          </cell>
          <cell r="AY38">
            <v>0</v>
          </cell>
        </row>
        <row r="38">
          <cell r="BA38">
            <v>1593671.3</v>
          </cell>
          <cell r="BB38">
            <v>1538104.68</v>
          </cell>
          <cell r="BC38">
            <v>5</v>
          </cell>
          <cell r="BD38">
            <v>21060.84</v>
          </cell>
          <cell r="BE38">
            <v>75145.41</v>
          </cell>
          <cell r="BF38">
            <v>144815.85</v>
          </cell>
          <cell r="BG38">
            <v>0</v>
          </cell>
          <cell r="BH38">
            <v>0</v>
          </cell>
          <cell r="BI38">
            <v>296588.72</v>
          </cell>
          <cell r="BJ38">
            <v>55566.6200000001</v>
          </cell>
        </row>
        <row r="38">
          <cell r="BL38">
            <v>1593671.3</v>
          </cell>
          <cell r="BM38">
            <v>0</v>
          </cell>
          <cell r="BN38">
            <v>0</v>
          </cell>
          <cell r="BO38">
            <v>49431.4533333333</v>
          </cell>
        </row>
        <row r="39">
          <cell r="B39" t="str">
            <v>S433003</v>
          </cell>
          <cell r="C39" t="str">
            <v>浙江松原汽车安全系统股份有限公司</v>
          </cell>
          <cell r="D39" t="str">
            <v>座椅</v>
          </cell>
          <cell r="E39" t="str">
            <v>正常供货</v>
          </cell>
          <cell r="F39">
            <v>90</v>
          </cell>
          <cell r="G39" t="str">
            <v>否</v>
          </cell>
          <cell r="H39">
            <v>90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39">
          <cell r="AI39">
            <v>0</v>
          </cell>
        </row>
        <row r="39">
          <cell r="AN39">
            <v>0</v>
          </cell>
        </row>
        <row r="39">
          <cell r="AP39">
            <v>0</v>
          </cell>
        </row>
        <row r="39">
          <cell r="AS39">
            <v>358346.22</v>
          </cell>
          <cell r="AT39">
            <v>0</v>
          </cell>
          <cell r="AU39">
            <v>285452.6</v>
          </cell>
        </row>
        <row r="39">
          <cell r="AW39">
            <v>32420.83</v>
          </cell>
          <cell r="AX39">
            <v>349766.64</v>
          </cell>
          <cell r="AY39">
            <v>267275.51</v>
          </cell>
          <cell r="AZ39">
            <v>0</v>
          </cell>
          <cell r="BA39">
            <v>1293261.8</v>
          </cell>
          <cell r="BB39">
            <v>676219.65</v>
          </cell>
          <cell r="BC39">
            <v>5</v>
          </cell>
          <cell r="BD39">
            <v>32420.83</v>
          </cell>
          <cell r="BE39">
            <v>0</v>
          </cell>
          <cell r="BF39">
            <v>285452.6</v>
          </cell>
          <cell r="BG39">
            <v>0</v>
          </cell>
          <cell r="BH39">
            <v>358346.22</v>
          </cell>
          <cell r="BI39">
            <v>934915.58</v>
          </cell>
          <cell r="BJ39">
            <v>617042.15</v>
          </cell>
        </row>
        <row r="39">
          <cell r="BL39">
            <v>1293261.8</v>
          </cell>
          <cell r="BM39">
            <v>0</v>
          </cell>
          <cell r="BN39">
            <v>-64477.25</v>
          </cell>
          <cell r="BO39">
            <v>155819.263333333</v>
          </cell>
        </row>
        <row r="40">
          <cell r="B40" t="str">
            <v>S437023</v>
          </cell>
          <cell r="C40" t="str">
            <v>高唐强盛机械有限公司</v>
          </cell>
          <cell r="D40" t="str">
            <v>金属件</v>
          </cell>
          <cell r="E40" t="str">
            <v>正常供货</v>
          </cell>
          <cell r="F40">
            <v>60</v>
          </cell>
          <cell r="G40" t="str">
            <v>是</v>
          </cell>
          <cell r="H40">
            <v>90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0">
          <cell r="N40">
            <v>0</v>
          </cell>
          <cell r="O40">
            <v>0</v>
          </cell>
          <cell r="P40">
            <v>132666.63</v>
          </cell>
          <cell r="Q40">
            <v>295046.31</v>
          </cell>
          <cell r="R40">
            <v>0</v>
          </cell>
          <cell r="S40">
            <v>0</v>
          </cell>
          <cell r="T40">
            <v>158493.38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0"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196661.45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33763.07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</row>
        <row r="40">
          <cell r="AW40">
            <v>0</v>
          </cell>
          <cell r="AX40">
            <v>0</v>
          </cell>
          <cell r="AY40">
            <v>0</v>
          </cell>
        </row>
        <row r="40">
          <cell r="BA40">
            <v>816630.84</v>
          </cell>
          <cell r="BB40">
            <v>816630.84</v>
          </cell>
          <cell r="BC40">
            <v>4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</row>
        <row r="40">
          <cell r="BL40">
            <v>816630.84</v>
          </cell>
          <cell r="BM40">
            <v>0</v>
          </cell>
          <cell r="BN40">
            <v>0</v>
          </cell>
          <cell r="BO40">
            <v>0</v>
          </cell>
        </row>
        <row r="41">
          <cell r="B41" t="str">
            <v>S422002</v>
          </cell>
          <cell r="C41" t="str">
            <v>长春市天利得科技有限公司</v>
          </cell>
          <cell r="D41" t="str">
            <v>座椅</v>
          </cell>
          <cell r="E41" t="str">
            <v>正常供货</v>
          </cell>
          <cell r="F41">
            <v>60</v>
          </cell>
          <cell r="G41" t="str">
            <v>否</v>
          </cell>
          <cell r="H41">
            <v>90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</row>
        <row r="41">
          <cell r="AQ41">
            <v>0</v>
          </cell>
          <cell r="AR41">
            <v>11571.09</v>
          </cell>
          <cell r="AS41">
            <v>216321.56</v>
          </cell>
          <cell r="AT41">
            <v>206975.89</v>
          </cell>
          <cell r="AU41">
            <v>171745.31</v>
          </cell>
          <cell r="AV41">
            <v>213981.32</v>
          </cell>
          <cell r="AW41">
            <v>186978.84</v>
          </cell>
          <cell r="AX41">
            <v>33080.75</v>
          </cell>
          <cell r="AY41">
            <v>0</v>
          </cell>
          <cell r="AZ41">
            <v>51443.25</v>
          </cell>
          <cell r="BA41">
            <v>1092098.01</v>
          </cell>
          <cell r="BB41">
            <v>1040654.76</v>
          </cell>
          <cell r="BC41">
            <v>6</v>
          </cell>
          <cell r="BD41">
            <v>33080.75</v>
          </cell>
          <cell r="BE41">
            <v>186978.84</v>
          </cell>
          <cell r="BF41">
            <v>213981.32</v>
          </cell>
          <cell r="BG41">
            <v>171745.31</v>
          </cell>
          <cell r="BH41">
            <v>206975.89</v>
          </cell>
          <cell r="BI41">
            <v>657229.47</v>
          </cell>
          <cell r="BJ41">
            <v>51443.25</v>
          </cell>
        </row>
        <row r="41">
          <cell r="BL41">
            <v>1092098.01</v>
          </cell>
          <cell r="BM41">
            <v>0</v>
          </cell>
          <cell r="BN41">
            <v>-146485.4</v>
          </cell>
          <cell r="BO41">
            <v>109538.245</v>
          </cell>
        </row>
        <row r="42">
          <cell r="B42" t="str">
            <v>S437019</v>
          </cell>
          <cell r="C42" t="str">
            <v>日照浩利橡塑有限公司</v>
          </cell>
          <cell r="D42" t="str">
            <v>金属件/座椅</v>
          </cell>
          <cell r="E42" t="str">
            <v>正常供货</v>
          </cell>
          <cell r="F42">
            <v>60</v>
          </cell>
          <cell r="G42" t="str">
            <v>否</v>
          </cell>
          <cell r="H42">
            <v>60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2">
          <cell r="AQ42">
            <v>0</v>
          </cell>
          <cell r="AR42">
            <v>155321.86</v>
          </cell>
          <cell r="AS42">
            <v>128935.26</v>
          </cell>
          <cell r="AT42">
            <v>600916.49</v>
          </cell>
          <cell r="AU42">
            <v>234670.04</v>
          </cell>
          <cell r="AV42">
            <v>520798.5</v>
          </cell>
          <cell r="AW42">
            <v>239833.74</v>
          </cell>
          <cell r="AX42">
            <v>194183.49</v>
          </cell>
          <cell r="AY42">
            <v>38487.91</v>
          </cell>
          <cell r="AZ42">
            <v>7469.31</v>
          </cell>
          <cell r="BA42">
            <v>2120616.6</v>
          </cell>
          <cell r="BB42">
            <v>2074659.38</v>
          </cell>
          <cell r="BC42">
            <v>6</v>
          </cell>
          <cell r="BD42">
            <v>194183.49</v>
          </cell>
          <cell r="BE42">
            <v>239833.74</v>
          </cell>
          <cell r="BF42">
            <v>520798.5</v>
          </cell>
          <cell r="BG42">
            <v>234670.04</v>
          </cell>
          <cell r="BH42">
            <v>600916.49</v>
          </cell>
          <cell r="BI42">
            <v>1235442.99</v>
          </cell>
          <cell r="BJ42">
            <v>45957.22</v>
          </cell>
        </row>
        <row r="42">
          <cell r="BL42">
            <v>2120616.6</v>
          </cell>
          <cell r="BM42">
            <v>0</v>
          </cell>
          <cell r="BN42">
            <v>-14687.05</v>
          </cell>
          <cell r="BO42">
            <v>205907.165</v>
          </cell>
        </row>
        <row r="43">
          <cell r="B43" t="str">
            <v>S413090</v>
          </cell>
          <cell r="C43" t="str">
            <v>黄骅市津华汽车部件有限公司</v>
          </cell>
          <cell r="D43" t="str">
            <v>金属件/座椅</v>
          </cell>
          <cell r="E43" t="str">
            <v>更名创合</v>
          </cell>
          <cell r="F43">
            <v>60</v>
          </cell>
          <cell r="G43" t="str">
            <v>是</v>
          </cell>
          <cell r="H43">
            <v>90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149198.92</v>
          </cell>
          <cell r="Z43">
            <v>0</v>
          </cell>
          <cell r="AA43">
            <v>0</v>
          </cell>
        </row>
        <row r="43">
          <cell r="AC43">
            <v>378139.64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</row>
        <row r="43">
          <cell r="AW43">
            <v>0</v>
          </cell>
          <cell r="AX43">
            <v>0</v>
          </cell>
          <cell r="AY43">
            <v>0</v>
          </cell>
        </row>
        <row r="43">
          <cell r="BA43">
            <v>527338.56</v>
          </cell>
          <cell r="BB43">
            <v>527338.56</v>
          </cell>
          <cell r="BC43">
            <v>4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</row>
        <row r="43">
          <cell r="BL43">
            <v>527338.56</v>
          </cell>
          <cell r="BM43">
            <v>0</v>
          </cell>
          <cell r="BN43">
            <v>0</v>
          </cell>
          <cell r="BO43">
            <v>0</v>
          </cell>
        </row>
        <row r="44">
          <cell r="B44" t="str">
            <v>S413051</v>
          </cell>
          <cell r="C44" t="str">
            <v>黄骅市京港机电设备有限公司</v>
          </cell>
          <cell r="D44" t="str">
            <v>座椅/后视镜</v>
          </cell>
          <cell r="E44" t="str">
            <v>正常供货</v>
          </cell>
          <cell r="F44">
            <v>60</v>
          </cell>
          <cell r="G44" t="str">
            <v>是</v>
          </cell>
          <cell r="H44">
            <v>60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4"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46830.9</v>
          </cell>
          <cell r="S44">
            <v>0</v>
          </cell>
          <cell r="T44">
            <v>212817.59</v>
          </cell>
          <cell r="U44">
            <v>0</v>
          </cell>
          <cell r="V44">
            <v>98690.6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4"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25457.29</v>
          </cell>
          <cell r="AH44">
            <v>102625.95</v>
          </cell>
          <cell r="AI44">
            <v>61039.55</v>
          </cell>
          <cell r="AJ44">
            <v>0</v>
          </cell>
          <cell r="AK44">
            <v>7579.72</v>
          </cell>
          <cell r="AL44">
            <v>187.99</v>
          </cell>
          <cell r="AM44">
            <v>123.67</v>
          </cell>
          <cell r="AN44">
            <v>7479.33</v>
          </cell>
          <cell r="AO44">
            <v>21400</v>
          </cell>
          <cell r="AP44">
            <v>10500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4">
          <cell r="AW44">
            <v>0</v>
          </cell>
          <cell r="AX44">
            <v>0</v>
          </cell>
          <cell r="AY44">
            <v>0</v>
          </cell>
        </row>
        <row r="44">
          <cell r="BA44">
            <v>594732.59</v>
          </cell>
          <cell r="BB44">
            <v>594732.59</v>
          </cell>
          <cell r="BC44">
            <v>4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</row>
        <row r="44">
          <cell r="BL44">
            <v>594732.59</v>
          </cell>
          <cell r="BM44">
            <v>0</v>
          </cell>
          <cell r="BN44">
            <v>0</v>
          </cell>
          <cell r="BO44">
            <v>0</v>
          </cell>
        </row>
        <row r="45">
          <cell r="B45" t="str">
            <v>S413132</v>
          </cell>
          <cell r="C45" t="str">
            <v>霸州市政锦五金制品有限公司</v>
          </cell>
          <cell r="D45" t="str">
            <v>金属件</v>
          </cell>
          <cell r="E45" t="str">
            <v>正常供货</v>
          </cell>
          <cell r="F45">
            <v>90</v>
          </cell>
          <cell r="G45" t="str">
            <v>否</v>
          </cell>
          <cell r="H45">
            <v>90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5"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5">
          <cell r="AP45">
            <v>0</v>
          </cell>
          <cell r="AQ45">
            <v>0</v>
          </cell>
          <cell r="AR45">
            <v>221288.45</v>
          </cell>
          <cell r="AS45">
            <v>0</v>
          </cell>
          <cell r="AT45">
            <v>302273.52</v>
          </cell>
          <cell r="AU45">
            <v>158299.7</v>
          </cell>
          <cell r="AV45">
            <v>437642.97</v>
          </cell>
          <cell r="AW45">
            <v>278504.72</v>
          </cell>
          <cell r="AX45">
            <v>0</v>
          </cell>
          <cell r="AY45">
            <v>189345.06</v>
          </cell>
          <cell r="AZ45">
            <v>173552.41</v>
          </cell>
          <cell r="BA45">
            <v>1760906.83</v>
          </cell>
          <cell r="BB45">
            <v>1398009.36</v>
          </cell>
          <cell r="BC45">
            <v>6</v>
          </cell>
          <cell r="BD45">
            <v>278504.72</v>
          </cell>
          <cell r="BE45">
            <v>437642.97</v>
          </cell>
          <cell r="BF45">
            <v>158299.7</v>
          </cell>
          <cell r="BG45">
            <v>302273.52</v>
          </cell>
          <cell r="BH45">
            <v>0</v>
          </cell>
          <cell r="BI45">
            <v>1237344.86</v>
          </cell>
          <cell r="BJ45">
            <v>362897.47</v>
          </cell>
        </row>
        <row r="45">
          <cell r="BL45">
            <v>1760906.83</v>
          </cell>
          <cell r="BM45">
            <v>0</v>
          </cell>
          <cell r="BN45">
            <v>-34065.99</v>
          </cell>
          <cell r="BO45">
            <v>206224.143333333</v>
          </cell>
        </row>
        <row r="46">
          <cell r="B46" t="str">
            <v>S411010</v>
          </cell>
          <cell r="C46" t="str">
            <v>北京多宾城建筑机械有限公司</v>
          </cell>
          <cell r="D46" t="str">
            <v>后视镜</v>
          </cell>
          <cell r="E46" t="str">
            <v>正常供货</v>
          </cell>
          <cell r="F46">
            <v>60</v>
          </cell>
          <cell r="G46" t="str">
            <v>是</v>
          </cell>
          <cell r="H46">
            <v>90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6"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71209.49</v>
          </cell>
          <cell r="AK46">
            <v>45180.06</v>
          </cell>
          <cell r="AL46">
            <v>102833.86</v>
          </cell>
          <cell r="AM46">
            <v>74741.32</v>
          </cell>
          <cell r="AN46">
            <v>85589.88</v>
          </cell>
          <cell r="AO46">
            <v>93000</v>
          </cell>
          <cell r="AP46">
            <v>47900</v>
          </cell>
          <cell r="AQ46">
            <v>89492.64</v>
          </cell>
          <cell r="AR46">
            <v>86878.44</v>
          </cell>
          <cell r="AS46">
            <v>28025.03</v>
          </cell>
          <cell r="AT46">
            <v>12685.55</v>
          </cell>
          <cell r="AU46">
            <v>0</v>
          </cell>
          <cell r="AV46">
            <v>131554.62</v>
          </cell>
          <cell r="AW46">
            <v>104450.84</v>
          </cell>
          <cell r="AX46">
            <v>39953.84</v>
          </cell>
          <cell r="AY46">
            <v>665.95</v>
          </cell>
          <cell r="AZ46">
            <v>26816.45</v>
          </cell>
          <cell r="BA46">
            <v>1040977.97</v>
          </cell>
          <cell r="BB46">
            <v>1013495.57</v>
          </cell>
          <cell r="BC46">
            <v>6</v>
          </cell>
          <cell r="BD46">
            <v>39953.84</v>
          </cell>
          <cell r="BE46">
            <v>104450.84</v>
          </cell>
          <cell r="BF46">
            <v>131554.62</v>
          </cell>
          <cell r="BG46">
            <v>0</v>
          </cell>
          <cell r="BH46">
            <v>12685.55</v>
          </cell>
          <cell r="BI46">
            <v>303441.7</v>
          </cell>
          <cell r="BJ46">
            <v>27482.3999999999</v>
          </cell>
        </row>
        <row r="46">
          <cell r="BL46">
            <v>1040977.97</v>
          </cell>
          <cell r="BM46">
            <v>0</v>
          </cell>
          <cell r="BN46">
            <v>0</v>
          </cell>
          <cell r="BO46">
            <v>50573.6166666667</v>
          </cell>
        </row>
        <row r="47">
          <cell r="B47" t="str">
            <v>S432021</v>
          </cell>
          <cell r="C47" t="str">
            <v>江苏艾文德悦达汽车内饰有限责任公司</v>
          </cell>
          <cell r="D47" t="str">
            <v>座椅</v>
          </cell>
          <cell r="E47" t="str">
            <v>诉讼</v>
          </cell>
          <cell r="F47">
            <v>60</v>
          </cell>
          <cell r="G47" t="str">
            <v>否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7"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7"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</row>
        <row r="47">
          <cell r="AW47">
            <v>0</v>
          </cell>
          <cell r="AX47">
            <v>0</v>
          </cell>
          <cell r="AY47">
            <v>0</v>
          </cell>
        </row>
        <row r="47">
          <cell r="BA47">
            <v>0</v>
          </cell>
          <cell r="BB47">
            <v>0</v>
          </cell>
          <cell r="BC47">
            <v>4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</row>
        <row r="47">
          <cell r="BL47">
            <v>0</v>
          </cell>
          <cell r="BM47">
            <v>0</v>
          </cell>
          <cell r="BN47">
            <v>0</v>
          </cell>
          <cell r="BO47">
            <v>0</v>
          </cell>
        </row>
        <row r="48">
          <cell r="B48" t="str">
            <v>S433010</v>
          </cell>
          <cell r="C48" t="str">
            <v>台州市黄岩佩雷希模具有限公司</v>
          </cell>
          <cell r="D48">
            <v>0</v>
          </cell>
          <cell r="E48" t="str">
            <v>固定资产</v>
          </cell>
          <cell r="F48">
            <v>0</v>
          </cell>
          <cell r="G48" t="str">
            <v>否</v>
          </cell>
        </row>
        <row r="48"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8"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</row>
        <row r="48">
          <cell r="AW48">
            <v>0</v>
          </cell>
          <cell r="AX48">
            <v>0</v>
          </cell>
          <cell r="AY48">
            <v>0</v>
          </cell>
        </row>
        <row r="48">
          <cell r="BA48">
            <v>0</v>
          </cell>
          <cell r="BB48">
            <v>0</v>
          </cell>
          <cell r="BC48">
            <v>4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</row>
        <row r="48">
          <cell r="BL48">
            <v>0</v>
          </cell>
          <cell r="BM48">
            <v>0</v>
          </cell>
          <cell r="BN48">
            <v>-180800</v>
          </cell>
          <cell r="BO48">
            <v>0</v>
          </cell>
        </row>
        <row r="49">
          <cell r="B49" t="str">
            <v>S413161</v>
          </cell>
          <cell r="C49" t="str">
            <v>河北利达金属制品集团有限公司</v>
          </cell>
          <cell r="D49" t="str">
            <v>金属件</v>
          </cell>
          <cell r="E49" t="str">
            <v>正常供货</v>
          </cell>
          <cell r="F49">
            <v>90</v>
          </cell>
          <cell r="G49" t="str">
            <v>否</v>
          </cell>
          <cell r="H49">
            <v>90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49">
          <cell r="AH49">
            <v>0</v>
          </cell>
          <cell r="AI49">
            <v>0</v>
          </cell>
          <cell r="AJ49">
            <v>0</v>
          </cell>
        </row>
        <row r="49"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1631760.23</v>
          </cell>
          <cell r="AR49">
            <v>759580.68</v>
          </cell>
          <cell r="AS49">
            <v>0</v>
          </cell>
          <cell r="AT49">
            <v>0</v>
          </cell>
          <cell r="AU49">
            <v>1943731.72</v>
          </cell>
          <cell r="AV49">
            <v>731857.32</v>
          </cell>
          <cell r="AW49">
            <v>424300.31</v>
          </cell>
          <cell r="AX49">
            <v>303136.17</v>
          </cell>
          <cell r="AY49">
            <v>289205.66</v>
          </cell>
          <cell r="AZ49">
            <v>182394.51</v>
          </cell>
          <cell r="BA49">
            <v>6265966.6</v>
          </cell>
          <cell r="BB49">
            <v>5491230.26</v>
          </cell>
          <cell r="BC49">
            <v>6</v>
          </cell>
          <cell r="BD49">
            <v>424300.31</v>
          </cell>
          <cell r="BE49">
            <v>731857.32</v>
          </cell>
          <cell r="BF49">
            <v>1943731.72</v>
          </cell>
          <cell r="BG49">
            <v>0</v>
          </cell>
          <cell r="BH49">
            <v>0</v>
          </cell>
          <cell r="BI49">
            <v>3874625.69</v>
          </cell>
          <cell r="BJ49">
            <v>774736.34</v>
          </cell>
        </row>
        <row r="49">
          <cell r="BL49">
            <v>6265966.6</v>
          </cell>
          <cell r="BM49">
            <v>0</v>
          </cell>
          <cell r="BN49">
            <v>-280000</v>
          </cell>
          <cell r="BO49">
            <v>645770.948333333</v>
          </cell>
        </row>
        <row r="50">
          <cell r="B50" t="str">
            <v>S412015</v>
          </cell>
          <cell r="C50" t="str">
            <v>天津亚铁科技有限公司</v>
          </cell>
          <cell r="D50" t="str">
            <v>金属件</v>
          </cell>
          <cell r="E50" t="str">
            <v>老账</v>
          </cell>
          <cell r="F50">
            <v>0</v>
          </cell>
          <cell r="G50" t="str">
            <v>否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0">
          <cell r="U50">
            <v>0</v>
          </cell>
          <cell r="V50">
            <v>0</v>
          </cell>
          <cell r="W50">
            <v>96094.65</v>
          </cell>
          <cell r="X50">
            <v>0</v>
          </cell>
          <cell r="Y50">
            <v>0</v>
          </cell>
          <cell r="Z50">
            <v>0</v>
          </cell>
          <cell r="AA50">
            <v>74592</v>
          </cell>
        </row>
        <row r="50"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</row>
        <row r="50">
          <cell r="AW50">
            <v>0</v>
          </cell>
          <cell r="AX50">
            <v>0</v>
          </cell>
          <cell r="AY50">
            <v>0</v>
          </cell>
        </row>
        <row r="50">
          <cell r="BA50">
            <v>170686.65</v>
          </cell>
          <cell r="BB50">
            <v>170686.65</v>
          </cell>
          <cell r="BC50">
            <v>4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</row>
        <row r="50">
          <cell r="BL50">
            <v>170686.65</v>
          </cell>
          <cell r="BM50">
            <v>0</v>
          </cell>
          <cell r="BN50">
            <v>0</v>
          </cell>
          <cell r="BO50">
            <v>0</v>
          </cell>
        </row>
        <row r="51">
          <cell r="B51" t="str">
            <v>S437015</v>
          </cell>
          <cell r="C51" t="str">
            <v>山东金达汽车部件制造股份有限公司</v>
          </cell>
          <cell r="D51" t="str">
            <v>座椅</v>
          </cell>
          <cell r="E51" t="str">
            <v>正常供货</v>
          </cell>
          <cell r="F51">
            <v>60</v>
          </cell>
          <cell r="G51" t="str">
            <v>否</v>
          </cell>
          <cell r="H51">
            <v>90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1"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1"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418241.73</v>
          </cell>
          <cell r="AU51">
            <v>291316.14</v>
          </cell>
          <cell r="AV51">
            <v>689636.32</v>
          </cell>
          <cell r="AW51">
            <v>406031.42</v>
          </cell>
          <cell r="AX51">
            <v>460103.74</v>
          </cell>
          <cell r="AY51">
            <v>0</v>
          </cell>
          <cell r="AZ51">
            <v>0</v>
          </cell>
          <cell r="BA51">
            <v>2265329.35</v>
          </cell>
          <cell r="BB51">
            <v>2265329.35</v>
          </cell>
          <cell r="BC51">
            <v>6</v>
          </cell>
          <cell r="BD51">
            <v>460103.74</v>
          </cell>
          <cell r="BE51">
            <v>406031.42</v>
          </cell>
          <cell r="BF51">
            <v>689636.32</v>
          </cell>
          <cell r="BG51">
            <v>291316.14</v>
          </cell>
          <cell r="BH51">
            <v>418241.73</v>
          </cell>
          <cell r="BI51">
            <v>1847087.62</v>
          </cell>
          <cell r="BJ51">
            <v>0</v>
          </cell>
        </row>
        <row r="51">
          <cell r="BL51">
            <v>2265329.35</v>
          </cell>
          <cell r="BM51">
            <v>0</v>
          </cell>
          <cell r="BN51">
            <v>-482349.19</v>
          </cell>
          <cell r="BO51">
            <v>307847.936666667</v>
          </cell>
        </row>
        <row r="52">
          <cell r="B52" t="str">
            <v>S433027</v>
          </cell>
          <cell r="C52" t="str">
            <v>浙江泰极信汽车部件有限公司</v>
          </cell>
          <cell r="D52" t="str">
            <v>金属件</v>
          </cell>
          <cell r="E52" t="str">
            <v>诉讼</v>
          </cell>
          <cell r="F52">
            <v>60</v>
          </cell>
          <cell r="G52" t="str">
            <v>否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2">
          <cell r="S52">
            <v>0</v>
          </cell>
        </row>
        <row r="52"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</row>
        <row r="52">
          <cell r="AW52">
            <v>0</v>
          </cell>
          <cell r="AX52">
            <v>0</v>
          </cell>
          <cell r="AY52">
            <v>0</v>
          </cell>
        </row>
        <row r="52">
          <cell r="BA52">
            <v>0</v>
          </cell>
          <cell r="BB52">
            <v>0</v>
          </cell>
          <cell r="BC52">
            <v>4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</row>
        <row r="52">
          <cell r="BL52">
            <v>0</v>
          </cell>
          <cell r="BM52">
            <v>0</v>
          </cell>
          <cell r="BN52">
            <v>0</v>
          </cell>
          <cell r="BO52">
            <v>0</v>
          </cell>
        </row>
        <row r="53">
          <cell r="B53" t="str">
            <v>S543001</v>
          </cell>
          <cell r="C53" t="str">
            <v>湖南精正设备制造有限公司</v>
          </cell>
          <cell r="D53" t="str">
            <v>座椅</v>
          </cell>
          <cell r="E53" t="str">
            <v>固定资产</v>
          </cell>
          <cell r="F53" t="str">
            <v>预付</v>
          </cell>
          <cell r="G53" t="str">
            <v>否</v>
          </cell>
        </row>
        <row r="53">
          <cell r="I53">
            <v>470027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3"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</row>
        <row r="53">
          <cell r="AW53">
            <v>0</v>
          </cell>
          <cell r="AX53">
            <v>0</v>
          </cell>
          <cell r="AY53">
            <v>0</v>
          </cell>
        </row>
        <row r="53">
          <cell r="BA53">
            <v>470027</v>
          </cell>
          <cell r="BB53">
            <v>470027</v>
          </cell>
          <cell r="BC53">
            <v>4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</row>
        <row r="53">
          <cell r="BL53">
            <v>470027</v>
          </cell>
          <cell r="BM53">
            <v>0</v>
          </cell>
          <cell r="BN53">
            <v>0</v>
          </cell>
          <cell r="BO53">
            <v>0</v>
          </cell>
        </row>
        <row r="54">
          <cell r="B54" t="str">
            <v>S433020</v>
          </cell>
          <cell r="C54" t="str">
            <v>宁波市北仑屹昌机械有限公司</v>
          </cell>
          <cell r="D54" t="str">
            <v>后视镜</v>
          </cell>
          <cell r="E54" t="str">
            <v>老账</v>
          </cell>
          <cell r="F54">
            <v>90</v>
          </cell>
          <cell r="G54" t="str">
            <v>是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4">
          <cell r="AC54">
            <v>0</v>
          </cell>
          <cell r="AD54">
            <v>0</v>
          </cell>
          <cell r="AE54">
            <v>0</v>
          </cell>
          <cell r="AF54">
            <v>8156.28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</row>
        <row r="54">
          <cell r="AW54">
            <v>139274.43</v>
          </cell>
          <cell r="AX54">
            <v>111466.48</v>
          </cell>
          <cell r="AY54">
            <v>50522.19</v>
          </cell>
          <cell r="AZ54">
            <v>126873.58</v>
          </cell>
          <cell r="BA54">
            <v>436292.96</v>
          </cell>
          <cell r="BB54">
            <v>147430.71</v>
          </cell>
          <cell r="BC54">
            <v>5</v>
          </cell>
          <cell r="BD54">
            <v>139274.43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428136.68</v>
          </cell>
          <cell r="BJ54">
            <v>288862.25</v>
          </cell>
        </row>
        <row r="54">
          <cell r="BL54">
            <v>436292.96</v>
          </cell>
          <cell r="BM54">
            <v>0</v>
          </cell>
          <cell r="BN54">
            <v>-50000.0000000001</v>
          </cell>
          <cell r="BO54">
            <v>71356.1133333333</v>
          </cell>
        </row>
        <row r="55">
          <cell r="B55" t="str">
            <v>S432009</v>
          </cell>
          <cell r="C55" t="str">
            <v>江苏力乐汽车部件股份有限公司</v>
          </cell>
          <cell r="D55" t="str">
            <v>金属件/座椅</v>
          </cell>
          <cell r="E55" t="str">
            <v>正常供货</v>
          </cell>
          <cell r="F55">
            <v>60</v>
          </cell>
          <cell r="G55" t="str">
            <v>否</v>
          </cell>
          <cell r="H55">
            <v>90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5"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</row>
        <row r="55">
          <cell r="AP55">
            <v>0</v>
          </cell>
          <cell r="AQ55">
            <v>0</v>
          </cell>
          <cell r="AR55">
            <v>0</v>
          </cell>
          <cell r="AS55">
            <v>336212.46</v>
          </cell>
          <cell r="AT55">
            <v>1890526.64</v>
          </cell>
          <cell r="AU55">
            <v>871702.16</v>
          </cell>
          <cell r="AV55">
            <v>1127828</v>
          </cell>
          <cell r="AW55">
            <v>509297.24</v>
          </cell>
          <cell r="AX55">
            <v>722625.9</v>
          </cell>
          <cell r="AY55">
            <v>498859.07</v>
          </cell>
          <cell r="AZ55">
            <v>561777.13</v>
          </cell>
          <cell r="BA55">
            <v>6518828.6</v>
          </cell>
          <cell r="BB55">
            <v>5458192.4</v>
          </cell>
          <cell r="BC55">
            <v>6</v>
          </cell>
          <cell r="BD55">
            <v>722625.9</v>
          </cell>
          <cell r="BE55">
            <v>509297.24</v>
          </cell>
          <cell r="BF55">
            <v>1127828</v>
          </cell>
          <cell r="BG55">
            <v>871702.16</v>
          </cell>
          <cell r="BH55">
            <v>1890526.64</v>
          </cell>
          <cell r="BI55">
            <v>4292089.5</v>
          </cell>
          <cell r="BJ55">
            <v>1060636.2</v>
          </cell>
        </row>
        <row r="55">
          <cell r="BL55">
            <v>6518828.6</v>
          </cell>
          <cell r="BM55">
            <v>0</v>
          </cell>
          <cell r="BN55">
            <v>-637322.66</v>
          </cell>
          <cell r="BO55">
            <v>715348.25</v>
          </cell>
        </row>
        <row r="56">
          <cell r="B56" t="str">
            <v>S432025</v>
          </cell>
          <cell r="C56" t="str">
            <v>苏州高登威科技股份有限公司</v>
          </cell>
          <cell r="D56">
            <v>0</v>
          </cell>
          <cell r="E56" t="str">
            <v>固定资产</v>
          </cell>
          <cell r="F56">
            <v>0</v>
          </cell>
          <cell r="G56" t="str">
            <v>否</v>
          </cell>
        </row>
        <row r="56">
          <cell r="I56">
            <v>526700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6"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</row>
        <row r="56">
          <cell r="AW56">
            <v>0</v>
          </cell>
          <cell r="AX56">
            <v>0</v>
          </cell>
          <cell r="AY56">
            <v>0</v>
          </cell>
        </row>
        <row r="56">
          <cell r="BA56">
            <v>526700</v>
          </cell>
          <cell r="BB56">
            <v>526700</v>
          </cell>
          <cell r="BC56">
            <v>4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</row>
        <row r="56">
          <cell r="BL56">
            <v>526700</v>
          </cell>
          <cell r="BM56">
            <v>0</v>
          </cell>
          <cell r="BN56">
            <v>0</v>
          </cell>
          <cell r="BO56">
            <v>0</v>
          </cell>
        </row>
        <row r="57">
          <cell r="B57" t="str">
            <v>S423001</v>
          </cell>
          <cell r="C57" t="str">
            <v>哈尔滨三迪工控工程有限公司</v>
          </cell>
          <cell r="D57" t="str">
            <v>座椅</v>
          </cell>
          <cell r="E57" t="str">
            <v>固定资产-老账</v>
          </cell>
          <cell r="F57" t="str">
            <v>预付</v>
          </cell>
          <cell r="G57" t="str">
            <v>否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236900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7"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</row>
        <row r="57">
          <cell r="AW57">
            <v>0</v>
          </cell>
          <cell r="AX57">
            <v>0</v>
          </cell>
          <cell r="AY57">
            <v>0</v>
          </cell>
        </row>
        <row r="57">
          <cell r="BA57">
            <v>236900</v>
          </cell>
          <cell r="BB57">
            <v>236900</v>
          </cell>
          <cell r="BC57">
            <v>4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</row>
        <row r="57">
          <cell r="BL57">
            <v>236900</v>
          </cell>
          <cell r="BM57">
            <v>0</v>
          </cell>
          <cell r="BN57">
            <v>0</v>
          </cell>
          <cell r="BO57">
            <v>0</v>
          </cell>
        </row>
        <row r="58">
          <cell r="B58" t="str">
            <v>S432006</v>
          </cell>
          <cell r="C58" t="str">
            <v>江阴长青工艺品有限公司</v>
          </cell>
          <cell r="D58" t="str">
            <v>座椅</v>
          </cell>
          <cell r="E58" t="str">
            <v>固定资产-老账</v>
          </cell>
          <cell r="F58" t="str">
            <v>预付</v>
          </cell>
          <cell r="G58" t="str">
            <v>是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8"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264354.28</v>
          </cell>
          <cell r="AL58">
            <v>213000</v>
          </cell>
          <cell r="AM58">
            <v>0</v>
          </cell>
          <cell r="AN58">
            <v>52500</v>
          </cell>
          <cell r="AO58">
            <v>0</v>
          </cell>
          <cell r="AP58">
            <v>0</v>
          </cell>
          <cell r="AQ58">
            <v>35000</v>
          </cell>
          <cell r="AR58">
            <v>67500</v>
          </cell>
          <cell r="AS58">
            <v>0</v>
          </cell>
          <cell r="AT58">
            <v>0</v>
          </cell>
          <cell r="AU58">
            <v>0</v>
          </cell>
        </row>
        <row r="58">
          <cell r="AW58">
            <v>0</v>
          </cell>
          <cell r="AX58">
            <v>0</v>
          </cell>
          <cell r="AY58">
            <v>0</v>
          </cell>
        </row>
        <row r="58">
          <cell r="BA58">
            <v>632354.28</v>
          </cell>
          <cell r="BB58">
            <v>632354.28</v>
          </cell>
          <cell r="BC58">
            <v>4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</row>
        <row r="58">
          <cell r="BL58">
            <v>632354.28</v>
          </cell>
          <cell r="BM58">
            <v>0</v>
          </cell>
          <cell r="BN58">
            <v>0</v>
          </cell>
          <cell r="BO58">
            <v>0</v>
          </cell>
        </row>
        <row r="59">
          <cell r="B59" t="str">
            <v>S413056</v>
          </cell>
          <cell r="C59" t="str">
            <v>黄骅市瑞丰五金制品有限公司</v>
          </cell>
          <cell r="D59" t="str">
            <v>金属件/后视镜</v>
          </cell>
          <cell r="E59" t="str">
            <v>正常供货</v>
          </cell>
          <cell r="F59">
            <v>60</v>
          </cell>
          <cell r="G59" t="str">
            <v>是</v>
          </cell>
          <cell r="H59">
            <v>90</v>
          </cell>
          <cell r="I59">
            <v>0</v>
          </cell>
          <cell r="J59">
            <v>0</v>
          </cell>
          <cell r="K59">
            <v>0</v>
          </cell>
        </row>
        <row r="59"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59"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59">
          <cell r="AC59">
            <v>83925.31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88742.37</v>
          </cell>
          <cell r="AI59">
            <v>74722.74</v>
          </cell>
          <cell r="AJ59">
            <v>0</v>
          </cell>
          <cell r="AK59">
            <v>0</v>
          </cell>
          <cell r="AL59">
            <v>0</v>
          </cell>
          <cell r="AM59">
            <v>133483.42</v>
          </cell>
          <cell r="AN59">
            <v>45058.73</v>
          </cell>
          <cell r="AO59">
            <v>0</v>
          </cell>
          <cell r="AP59">
            <v>103500</v>
          </cell>
          <cell r="AQ59">
            <v>52898.42</v>
          </cell>
          <cell r="AR59">
            <v>76633.02</v>
          </cell>
          <cell r="AS59">
            <v>23283.37</v>
          </cell>
          <cell r="AT59">
            <v>0</v>
          </cell>
          <cell r="AU59">
            <v>74609.93</v>
          </cell>
          <cell r="AV59">
            <v>40908.05</v>
          </cell>
          <cell r="AW59">
            <v>43787.68</v>
          </cell>
          <cell r="AX59">
            <v>32137.45</v>
          </cell>
          <cell r="AY59">
            <v>18175.48</v>
          </cell>
          <cell r="AZ59">
            <v>11089.3</v>
          </cell>
          <cell r="BA59">
            <v>902955.27</v>
          </cell>
          <cell r="BB59">
            <v>873690.49</v>
          </cell>
          <cell r="BC59">
            <v>6</v>
          </cell>
          <cell r="BD59">
            <v>32137.45</v>
          </cell>
          <cell r="BE59">
            <v>43787.68</v>
          </cell>
          <cell r="BF59">
            <v>40908.05</v>
          </cell>
          <cell r="BG59">
            <v>74609.93</v>
          </cell>
          <cell r="BH59">
            <v>0</v>
          </cell>
          <cell r="BI59">
            <v>220707.89</v>
          </cell>
          <cell r="BJ59">
            <v>29264.78</v>
          </cell>
        </row>
        <row r="59">
          <cell r="BL59">
            <v>902955.27</v>
          </cell>
          <cell r="BM59">
            <v>0</v>
          </cell>
          <cell r="BN59">
            <v>-20000.0000000001</v>
          </cell>
          <cell r="BO59">
            <v>36784.6483333333</v>
          </cell>
        </row>
        <row r="60">
          <cell r="B60" t="str">
            <v>S413071</v>
          </cell>
          <cell r="C60" t="str">
            <v>黄骅市顺亿汽车部件有限公司</v>
          </cell>
          <cell r="D60" t="str">
            <v>金属件/座椅/后视镜</v>
          </cell>
          <cell r="E60" t="str">
            <v>正常供货</v>
          </cell>
          <cell r="F60">
            <v>90</v>
          </cell>
          <cell r="G60" t="str">
            <v>是</v>
          </cell>
          <cell r="H60">
            <v>90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0"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40397.47</v>
          </cell>
          <cell r="AF60">
            <v>27046.89</v>
          </cell>
          <cell r="AG60">
            <v>44354.57</v>
          </cell>
          <cell r="AH60">
            <v>45109.77</v>
          </cell>
          <cell r="AI60">
            <v>56004.97</v>
          </cell>
          <cell r="AJ60">
            <v>67923.96</v>
          </cell>
          <cell r="AK60">
            <v>56994.88</v>
          </cell>
          <cell r="AL60">
            <v>56144.64</v>
          </cell>
          <cell r="AM60">
            <v>26984.55</v>
          </cell>
          <cell r="AN60">
            <v>31650.85</v>
          </cell>
          <cell r="AO60">
            <v>31400</v>
          </cell>
          <cell r="AP60">
            <v>48000</v>
          </cell>
          <cell r="AQ60">
            <v>43591.48</v>
          </cell>
          <cell r="AR60">
            <v>35027.19</v>
          </cell>
          <cell r="AS60">
            <v>25666.08</v>
          </cell>
          <cell r="AT60">
            <v>0</v>
          </cell>
          <cell r="AU60">
            <v>42989.99</v>
          </cell>
          <cell r="AV60">
            <v>54605.88</v>
          </cell>
          <cell r="AW60">
            <v>0</v>
          </cell>
          <cell r="AX60">
            <v>36246.32</v>
          </cell>
          <cell r="AY60">
            <v>55898.64</v>
          </cell>
          <cell r="AZ60">
            <v>49922.96</v>
          </cell>
          <cell r="BA60">
            <v>875961.09</v>
          </cell>
          <cell r="BB60">
            <v>733893.17</v>
          </cell>
          <cell r="BC60">
            <v>6</v>
          </cell>
          <cell r="BD60">
            <v>0</v>
          </cell>
          <cell r="BE60">
            <v>54605.88</v>
          </cell>
          <cell r="BF60">
            <v>42989.99</v>
          </cell>
          <cell r="BG60">
            <v>0</v>
          </cell>
          <cell r="BH60">
            <v>25666.08</v>
          </cell>
          <cell r="BI60">
            <v>239663.79</v>
          </cell>
          <cell r="BJ60">
            <v>142067.92</v>
          </cell>
        </row>
        <row r="60">
          <cell r="BL60">
            <v>875961.09</v>
          </cell>
          <cell r="BM60">
            <v>0</v>
          </cell>
          <cell r="BN60">
            <v>-16199.21</v>
          </cell>
          <cell r="BO60">
            <v>39943.965</v>
          </cell>
        </row>
        <row r="61">
          <cell r="B61" t="str">
            <v>S432037</v>
          </cell>
          <cell r="C61" t="str">
            <v>苏世博(南京)减振系统有限公司</v>
          </cell>
          <cell r="D61" t="str">
            <v>金属件</v>
          </cell>
          <cell r="E61" t="str">
            <v>正常供货</v>
          </cell>
          <cell r="F61">
            <v>60</v>
          </cell>
          <cell r="G61" t="str">
            <v>否</v>
          </cell>
          <cell r="H61">
            <v>90</v>
          </cell>
        </row>
        <row r="61"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39822.23</v>
          </cell>
          <cell r="AS61">
            <v>0</v>
          </cell>
          <cell r="AT61">
            <v>0</v>
          </cell>
          <cell r="AU61">
            <v>885251.05</v>
          </cell>
          <cell r="AV61">
            <v>679356</v>
          </cell>
          <cell r="AW61">
            <v>676097.08</v>
          </cell>
          <cell r="AX61">
            <v>0</v>
          </cell>
          <cell r="AY61">
            <v>0</v>
          </cell>
        </row>
        <row r="61">
          <cell r="BA61">
            <v>2280526.36</v>
          </cell>
          <cell r="BB61">
            <v>2280526.36</v>
          </cell>
          <cell r="BC61">
            <v>5</v>
          </cell>
          <cell r="BD61">
            <v>0</v>
          </cell>
          <cell r="BE61">
            <v>676097.08</v>
          </cell>
          <cell r="BF61">
            <v>679356</v>
          </cell>
          <cell r="BG61">
            <v>885251.05</v>
          </cell>
          <cell r="BH61">
            <v>0</v>
          </cell>
          <cell r="BI61">
            <v>2240704.13</v>
          </cell>
          <cell r="BJ61">
            <v>0</v>
          </cell>
        </row>
        <row r="61">
          <cell r="BL61">
            <v>2280526.36</v>
          </cell>
          <cell r="BM61">
            <v>0</v>
          </cell>
          <cell r="BN61">
            <v>-142849.05</v>
          </cell>
          <cell r="BO61">
            <v>373450.688333333</v>
          </cell>
        </row>
        <row r="62">
          <cell r="B62" t="str">
            <v>S412012</v>
          </cell>
          <cell r="C62" t="str">
            <v>天津琪安科技有限公司</v>
          </cell>
          <cell r="D62" t="str">
            <v>座椅</v>
          </cell>
          <cell r="E62" t="str">
            <v>正常供货</v>
          </cell>
          <cell r="F62">
            <v>90</v>
          </cell>
          <cell r="G62" t="str">
            <v>是</v>
          </cell>
          <cell r="H62">
            <v>90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2"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35029.77</v>
          </cell>
          <cell r="AF62">
            <v>0</v>
          </cell>
          <cell r="AG62">
            <v>156100.05</v>
          </cell>
          <cell r="AH62">
            <v>26790.04</v>
          </cell>
          <cell r="AI62">
            <v>60885.41</v>
          </cell>
          <cell r="AJ62">
            <v>165910.83</v>
          </cell>
          <cell r="AK62">
            <v>33628.8</v>
          </cell>
          <cell r="AL62">
            <v>84291.79</v>
          </cell>
          <cell r="AM62">
            <v>90649.77</v>
          </cell>
          <cell r="AN62">
            <v>28624.07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364412.38</v>
          </cell>
          <cell r="AT62">
            <v>97168.7</v>
          </cell>
          <cell r="AU62">
            <v>0</v>
          </cell>
          <cell r="AV62">
            <v>85355.12</v>
          </cell>
          <cell r="AW62">
            <v>63059.24</v>
          </cell>
          <cell r="AX62">
            <v>65455.93</v>
          </cell>
          <cell r="AY62">
            <v>58567.14</v>
          </cell>
          <cell r="AZ62">
            <v>157539.59</v>
          </cell>
          <cell r="BA62">
            <v>1573468.63</v>
          </cell>
          <cell r="BB62">
            <v>1291905.97</v>
          </cell>
          <cell r="BC62">
            <v>6</v>
          </cell>
          <cell r="BD62">
            <v>63059.24</v>
          </cell>
          <cell r="BE62">
            <v>85355.12</v>
          </cell>
          <cell r="BF62">
            <v>0</v>
          </cell>
          <cell r="BG62">
            <v>97168.7</v>
          </cell>
          <cell r="BH62">
            <v>364412.38</v>
          </cell>
          <cell r="BI62">
            <v>429977.02</v>
          </cell>
          <cell r="BJ62">
            <v>281562.66</v>
          </cell>
        </row>
        <row r="62">
          <cell r="BL62">
            <v>1573468.63</v>
          </cell>
          <cell r="BM62">
            <v>0</v>
          </cell>
          <cell r="BN62">
            <v>0</v>
          </cell>
          <cell r="BO62">
            <v>71662.8366666667</v>
          </cell>
        </row>
        <row r="63">
          <cell r="B63" t="str">
            <v>S432035</v>
          </cell>
          <cell r="C63" t="str">
            <v>江阴市宏丰塑业有限公司</v>
          </cell>
          <cell r="D63" t="str">
            <v>后视镜</v>
          </cell>
          <cell r="E63" t="str">
            <v>大宗物料</v>
          </cell>
          <cell r="F63">
            <v>90</v>
          </cell>
          <cell r="G63" t="str">
            <v>是</v>
          </cell>
          <cell r="H63">
            <v>90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</row>
        <row r="63">
          <cell r="AA63">
            <v>0</v>
          </cell>
          <cell r="AB63">
            <v>0</v>
          </cell>
          <cell r="AC63">
            <v>0</v>
          </cell>
          <cell r="AD63">
            <v>809.99</v>
          </cell>
          <cell r="AE63">
            <v>0</v>
          </cell>
          <cell r="AF63">
            <v>79100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</row>
        <row r="63">
          <cell r="AW63">
            <v>0</v>
          </cell>
          <cell r="AX63">
            <v>0</v>
          </cell>
          <cell r="AY63">
            <v>0</v>
          </cell>
        </row>
        <row r="63">
          <cell r="BA63">
            <v>79909.99</v>
          </cell>
          <cell r="BB63">
            <v>79909.99</v>
          </cell>
          <cell r="BC63">
            <v>4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</row>
        <row r="63">
          <cell r="BL63">
            <v>79909.99</v>
          </cell>
          <cell r="BM63">
            <v>0</v>
          </cell>
          <cell r="BN63">
            <v>0</v>
          </cell>
          <cell r="BO63">
            <v>0</v>
          </cell>
        </row>
        <row r="64">
          <cell r="B64" t="str">
            <v>S511032</v>
          </cell>
          <cell r="C64" t="str">
            <v>中机科（北京）车辆检测工程研究院有限公司</v>
          </cell>
          <cell r="D64" t="str">
            <v>座椅</v>
          </cell>
          <cell r="E64" t="str">
            <v>实验费-老帐</v>
          </cell>
          <cell r="F64">
            <v>0</v>
          </cell>
          <cell r="G64" t="str">
            <v>否</v>
          </cell>
        </row>
        <row r="64"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61869</v>
          </cell>
          <cell r="AP64">
            <v>0</v>
          </cell>
          <cell r="AQ64">
            <v>228201</v>
          </cell>
          <cell r="AR64">
            <v>4337.5</v>
          </cell>
          <cell r="AS64">
            <v>0</v>
          </cell>
          <cell r="AT64">
            <v>0</v>
          </cell>
          <cell r="AU64">
            <v>3905</v>
          </cell>
        </row>
        <row r="64">
          <cell r="AW64">
            <v>0</v>
          </cell>
          <cell r="AX64">
            <v>0</v>
          </cell>
          <cell r="AY64">
            <v>0</v>
          </cell>
          <cell r="AZ64">
            <v>1687.5</v>
          </cell>
          <cell r="BA64">
            <v>300000</v>
          </cell>
          <cell r="BB64">
            <v>300000</v>
          </cell>
          <cell r="BC64">
            <v>5</v>
          </cell>
          <cell r="BD64">
            <v>1687.5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5592.5</v>
          </cell>
          <cell r="BJ64">
            <v>0</v>
          </cell>
        </row>
        <row r="64">
          <cell r="BL64">
            <v>300000</v>
          </cell>
          <cell r="BM64">
            <v>0</v>
          </cell>
          <cell r="BN64">
            <v>-1687.5</v>
          </cell>
          <cell r="BO64">
            <v>932.083333333333</v>
          </cell>
        </row>
        <row r="65">
          <cell r="B65" t="str">
            <v>S421002</v>
          </cell>
          <cell r="C65" t="str">
            <v>大连浩煜新材料科技有限公司</v>
          </cell>
          <cell r="D65" t="str">
            <v>座椅</v>
          </cell>
          <cell r="E65" t="str">
            <v>大宗物料</v>
          </cell>
          <cell r="F65">
            <v>60</v>
          </cell>
          <cell r="G65" t="str">
            <v>否</v>
          </cell>
          <cell r="H65">
            <v>60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5">
          <cell r="AK65">
            <v>0</v>
          </cell>
          <cell r="AL65">
            <v>0</v>
          </cell>
          <cell r="AM65">
            <v>0</v>
          </cell>
        </row>
        <row r="65">
          <cell r="AO65">
            <v>0</v>
          </cell>
          <cell r="AP65">
            <v>0</v>
          </cell>
        </row>
        <row r="65">
          <cell r="AR65">
            <v>0</v>
          </cell>
          <cell r="AS65">
            <v>1011969.82</v>
          </cell>
          <cell r="AT65">
            <v>678240</v>
          </cell>
          <cell r="AU65">
            <v>962640</v>
          </cell>
          <cell r="AV65">
            <v>869760</v>
          </cell>
          <cell r="AW65">
            <v>659400</v>
          </cell>
          <cell r="AX65">
            <v>326760</v>
          </cell>
          <cell r="AY65">
            <v>0</v>
          </cell>
          <cell r="AZ65">
            <v>333984</v>
          </cell>
          <cell r="BA65">
            <v>4842753.82</v>
          </cell>
          <cell r="BB65">
            <v>4508769.82</v>
          </cell>
          <cell r="BC65">
            <v>6</v>
          </cell>
          <cell r="BD65">
            <v>326760</v>
          </cell>
          <cell r="BE65">
            <v>659400</v>
          </cell>
          <cell r="BF65">
            <v>869760</v>
          </cell>
          <cell r="BG65">
            <v>962640</v>
          </cell>
          <cell r="BH65">
            <v>678240</v>
          </cell>
          <cell r="BI65">
            <v>3152544</v>
          </cell>
          <cell r="BJ65">
            <v>333984</v>
          </cell>
        </row>
        <row r="65">
          <cell r="BL65">
            <v>4842753.82</v>
          </cell>
          <cell r="BM65">
            <v>0</v>
          </cell>
          <cell r="BN65">
            <v>-7790.18</v>
          </cell>
          <cell r="BO65">
            <v>525424</v>
          </cell>
        </row>
        <row r="66">
          <cell r="B66" t="str">
            <v>S413168</v>
          </cell>
          <cell r="C66" t="str">
            <v>黄骅市旗锐塑料制品有限公司</v>
          </cell>
          <cell r="D66" t="str">
            <v>座椅/后视镜</v>
          </cell>
          <cell r="E66" t="str">
            <v>正常供货</v>
          </cell>
          <cell r="F66">
            <v>60</v>
          </cell>
          <cell r="G66" t="str">
            <v>否</v>
          </cell>
          <cell r="H66">
            <v>90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6"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23595.36</v>
          </cell>
          <cell r="AT66">
            <v>66484.39</v>
          </cell>
          <cell r="AU66">
            <v>28145.33</v>
          </cell>
          <cell r="AV66">
            <v>87002.92</v>
          </cell>
          <cell r="AW66">
            <v>77516.59</v>
          </cell>
          <cell r="AX66">
            <v>48153.34</v>
          </cell>
          <cell r="AY66">
            <v>42362.3</v>
          </cell>
          <cell r="AZ66">
            <v>1191.32</v>
          </cell>
          <cell r="BA66">
            <v>374451.55</v>
          </cell>
          <cell r="BB66">
            <v>330897.93</v>
          </cell>
          <cell r="BC66">
            <v>6</v>
          </cell>
          <cell r="BD66">
            <v>48153.34</v>
          </cell>
          <cell r="BE66">
            <v>77516.59</v>
          </cell>
          <cell r="BF66">
            <v>87002.92</v>
          </cell>
          <cell r="BG66">
            <v>28145.33</v>
          </cell>
          <cell r="BH66">
            <v>66484.39</v>
          </cell>
          <cell r="BI66">
            <v>284371.8</v>
          </cell>
          <cell r="BJ66">
            <v>43553.62</v>
          </cell>
        </row>
        <row r="66">
          <cell r="BL66">
            <v>374451.55</v>
          </cell>
          <cell r="BM66">
            <v>0</v>
          </cell>
          <cell r="BN66">
            <v>-19999.9999999999</v>
          </cell>
          <cell r="BO66">
            <v>47395.3</v>
          </cell>
        </row>
        <row r="67">
          <cell r="B67" t="str">
            <v>S535001</v>
          </cell>
          <cell r="C67" t="str">
            <v>厦门市三友和机械有限公司</v>
          </cell>
          <cell r="D67" t="str">
            <v>座椅</v>
          </cell>
          <cell r="E67" t="str">
            <v>固定资产-老账</v>
          </cell>
          <cell r="F67" t="str">
            <v>预付</v>
          </cell>
          <cell r="G67" t="str">
            <v>否</v>
          </cell>
        </row>
        <row r="67">
          <cell r="I67">
            <v>222035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60000</v>
          </cell>
          <cell r="Y67">
            <v>0</v>
          </cell>
          <cell r="Z67">
            <v>0</v>
          </cell>
          <cell r="AA67">
            <v>11965</v>
          </cell>
        </row>
        <row r="67"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</row>
        <row r="67">
          <cell r="AW67">
            <v>0</v>
          </cell>
          <cell r="AX67">
            <v>0</v>
          </cell>
          <cell r="AY67">
            <v>0</v>
          </cell>
        </row>
        <row r="67">
          <cell r="BA67">
            <v>294000</v>
          </cell>
          <cell r="BB67">
            <v>294000</v>
          </cell>
          <cell r="BC67">
            <v>4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</row>
        <row r="67">
          <cell r="BL67">
            <v>294000</v>
          </cell>
          <cell r="BM67">
            <v>0</v>
          </cell>
          <cell r="BN67">
            <v>0</v>
          </cell>
          <cell r="BO67">
            <v>0</v>
          </cell>
        </row>
        <row r="68">
          <cell r="B68" t="str">
            <v>S433009</v>
          </cell>
          <cell r="C68" t="str">
            <v>浙江路得坦摩汽车部件股份有限公司</v>
          </cell>
          <cell r="D68" t="str">
            <v>金属件</v>
          </cell>
          <cell r="E68" t="str">
            <v>正常供货</v>
          </cell>
          <cell r="F68">
            <v>60</v>
          </cell>
          <cell r="G68" t="str">
            <v>否</v>
          </cell>
          <cell r="H68">
            <v>60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8"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8">
          <cell r="AT68">
            <v>584969.57</v>
          </cell>
          <cell r="AU68">
            <v>156597.75</v>
          </cell>
          <cell r="AV68">
            <v>855585.49</v>
          </cell>
          <cell r="AW68">
            <v>560550.06</v>
          </cell>
          <cell r="AX68">
            <v>57743.57</v>
          </cell>
          <cell r="AY68">
            <v>0</v>
          </cell>
          <cell r="AZ68">
            <v>508871.54</v>
          </cell>
          <cell r="BA68">
            <v>2724317.98</v>
          </cell>
          <cell r="BB68">
            <v>2215446.44</v>
          </cell>
          <cell r="BC68">
            <v>6</v>
          </cell>
          <cell r="BD68">
            <v>57743.57</v>
          </cell>
          <cell r="BE68">
            <v>560550.06</v>
          </cell>
          <cell r="BF68">
            <v>855585.49</v>
          </cell>
          <cell r="BG68">
            <v>156597.75</v>
          </cell>
          <cell r="BH68">
            <v>584969.57</v>
          </cell>
          <cell r="BI68">
            <v>2139348.41</v>
          </cell>
          <cell r="BJ68">
            <v>508871.54</v>
          </cell>
        </row>
        <row r="68">
          <cell r="BL68">
            <v>2724317.98</v>
          </cell>
          <cell r="BM68">
            <v>0</v>
          </cell>
          <cell r="BN68">
            <v>-406580.69</v>
          </cell>
          <cell r="BO68">
            <v>356558.068333333</v>
          </cell>
        </row>
        <row r="69">
          <cell r="B69" t="str">
            <v>S434002</v>
          </cell>
          <cell r="C69" t="str">
            <v>芜湖星火软轴控制索制造有限公司</v>
          </cell>
          <cell r="D69" t="str">
            <v>金属件/座椅</v>
          </cell>
          <cell r="E69" t="str">
            <v>正常供货</v>
          </cell>
          <cell r="F69">
            <v>60</v>
          </cell>
          <cell r="G69" t="str">
            <v>是</v>
          </cell>
          <cell r="H69">
            <v>60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69">
          <cell r="V69">
            <v>0</v>
          </cell>
        </row>
        <row r="69">
          <cell r="X69">
            <v>0</v>
          </cell>
        </row>
        <row r="69">
          <cell r="AJ69">
            <v>0</v>
          </cell>
          <cell r="AK69">
            <v>0</v>
          </cell>
          <cell r="AL69">
            <v>36101.19</v>
          </cell>
          <cell r="AM69">
            <v>110872.52</v>
          </cell>
          <cell r="AN69">
            <v>64759.78</v>
          </cell>
          <cell r="AO69">
            <v>28900</v>
          </cell>
          <cell r="AP69">
            <v>14400</v>
          </cell>
          <cell r="AQ69">
            <v>0</v>
          </cell>
          <cell r="AR69">
            <v>673.35</v>
          </cell>
          <cell r="AS69">
            <v>16414.49</v>
          </cell>
          <cell r="AT69">
            <v>0</v>
          </cell>
          <cell r="AU69">
            <v>0</v>
          </cell>
        </row>
        <row r="69">
          <cell r="AW69">
            <v>4096.37</v>
          </cell>
          <cell r="AX69">
            <v>1885.35</v>
          </cell>
          <cell r="AY69">
            <v>0</v>
          </cell>
        </row>
        <row r="69">
          <cell r="BA69">
            <v>278103.05</v>
          </cell>
          <cell r="BB69">
            <v>278103.05</v>
          </cell>
          <cell r="BC69">
            <v>4</v>
          </cell>
          <cell r="BD69">
            <v>1885.35</v>
          </cell>
          <cell r="BE69">
            <v>4096.37</v>
          </cell>
          <cell r="BF69">
            <v>0</v>
          </cell>
          <cell r="BG69">
            <v>0</v>
          </cell>
          <cell r="BH69">
            <v>0</v>
          </cell>
          <cell r="BI69">
            <v>5981.72</v>
          </cell>
          <cell r="BJ69">
            <v>0</v>
          </cell>
        </row>
        <row r="69">
          <cell r="BL69">
            <v>278103.05</v>
          </cell>
          <cell r="BM69">
            <v>0</v>
          </cell>
          <cell r="BN69">
            <v>0</v>
          </cell>
          <cell r="BO69">
            <v>996.953333333333</v>
          </cell>
        </row>
        <row r="70">
          <cell r="B70" t="str">
            <v>S413053</v>
          </cell>
          <cell r="C70" t="str">
            <v>黄骅市益海五金制造有限公司</v>
          </cell>
          <cell r="D70" t="str">
            <v>座椅</v>
          </cell>
          <cell r="E70" t="str">
            <v>正常供货</v>
          </cell>
          <cell r="F70">
            <v>90</v>
          </cell>
          <cell r="G70" t="str">
            <v>是</v>
          </cell>
          <cell r="H70">
            <v>90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70">
          <cell r="AE70">
            <v>0</v>
          </cell>
          <cell r="AF70">
            <v>0</v>
          </cell>
        </row>
        <row r="70"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24665.94</v>
          </cell>
          <cell r="AM70">
            <v>0</v>
          </cell>
          <cell r="AN70">
            <v>112570.89</v>
          </cell>
          <cell r="AO70">
            <v>7500</v>
          </cell>
          <cell r="AP70">
            <v>17600</v>
          </cell>
          <cell r="AQ70">
            <v>24286.2</v>
          </cell>
          <cell r="AR70">
            <v>31266.25</v>
          </cell>
          <cell r="AS70">
            <v>28633.12</v>
          </cell>
          <cell r="AT70">
            <v>20920.74</v>
          </cell>
          <cell r="AU70">
            <v>0</v>
          </cell>
          <cell r="AV70">
            <v>65364.24</v>
          </cell>
          <cell r="AW70">
            <v>0</v>
          </cell>
          <cell r="AX70">
            <v>115402.47</v>
          </cell>
          <cell r="AY70">
            <v>41121.55</v>
          </cell>
          <cell r="AZ70">
            <v>43728.66</v>
          </cell>
          <cell r="BA70">
            <v>533060.06</v>
          </cell>
          <cell r="BB70">
            <v>332807.38</v>
          </cell>
          <cell r="BC70">
            <v>6</v>
          </cell>
          <cell r="BD70">
            <v>0</v>
          </cell>
          <cell r="BE70">
            <v>65364.24</v>
          </cell>
          <cell r="BF70">
            <v>0</v>
          </cell>
          <cell r="BG70">
            <v>20920.74</v>
          </cell>
          <cell r="BH70">
            <v>28633.12</v>
          </cell>
          <cell r="BI70">
            <v>265616.92</v>
          </cell>
          <cell r="BJ70">
            <v>200252.68</v>
          </cell>
        </row>
        <row r="70">
          <cell r="BL70">
            <v>533060.06</v>
          </cell>
          <cell r="BM70">
            <v>0</v>
          </cell>
          <cell r="BN70">
            <v>0</v>
          </cell>
          <cell r="BO70">
            <v>44269.4866666667</v>
          </cell>
        </row>
        <row r="71">
          <cell r="B71" t="str">
            <v>S411037</v>
          </cell>
          <cell r="C71" t="str">
            <v>北京博路荣国际贸易有限公司</v>
          </cell>
          <cell r="D71" t="str">
            <v>后视镜</v>
          </cell>
          <cell r="E71" t="str">
            <v>大宗物料</v>
          </cell>
          <cell r="F71">
            <v>90</v>
          </cell>
          <cell r="G71" t="str">
            <v>是</v>
          </cell>
          <cell r="H71">
            <v>90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11705.6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</row>
        <row r="71">
          <cell r="AW71">
            <v>0</v>
          </cell>
          <cell r="AX71">
            <v>0</v>
          </cell>
          <cell r="AY71">
            <v>0</v>
          </cell>
        </row>
        <row r="71">
          <cell r="BA71">
            <v>11705.6</v>
          </cell>
          <cell r="BB71">
            <v>11705.6</v>
          </cell>
          <cell r="BC71">
            <v>4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</row>
        <row r="71">
          <cell r="BL71">
            <v>11705.6</v>
          </cell>
          <cell r="BM71">
            <v>0</v>
          </cell>
          <cell r="BN71">
            <v>-2.36468622460961e-11</v>
          </cell>
          <cell r="BO71">
            <v>0</v>
          </cell>
        </row>
        <row r="72">
          <cell r="B72" t="str">
            <v>S413042</v>
          </cell>
          <cell r="C72" t="str">
            <v>黄骅市祯祥金属制品有限责任公司</v>
          </cell>
          <cell r="D72" t="str">
            <v>金属件</v>
          </cell>
        </row>
        <row r="72">
          <cell r="F72">
            <v>0</v>
          </cell>
          <cell r="G72" t="str">
            <v>否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2"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</row>
        <row r="72">
          <cell r="AV72">
            <v>0</v>
          </cell>
          <cell r="AW72">
            <v>41750.82</v>
          </cell>
          <cell r="AX72">
            <v>195821.52</v>
          </cell>
          <cell r="AY72">
            <v>0</v>
          </cell>
          <cell r="AZ72">
            <v>309984.15</v>
          </cell>
          <cell r="BA72">
            <v>547556.49</v>
          </cell>
          <cell r="BB72">
            <v>547556.49</v>
          </cell>
          <cell r="BC72">
            <v>5</v>
          </cell>
          <cell r="BD72">
            <v>309984.15</v>
          </cell>
          <cell r="BE72">
            <v>0</v>
          </cell>
          <cell r="BF72">
            <v>195821.52</v>
          </cell>
          <cell r="BG72">
            <v>41750.82</v>
          </cell>
          <cell r="BH72">
            <v>0</v>
          </cell>
          <cell r="BI72">
            <v>547556.49</v>
          </cell>
          <cell r="BJ72">
            <v>0</v>
          </cell>
        </row>
        <row r="72">
          <cell r="BL72">
            <v>547556.49</v>
          </cell>
          <cell r="BM72">
            <v>0</v>
          </cell>
          <cell r="BN72">
            <v>-300000</v>
          </cell>
          <cell r="BO72">
            <v>91259.415</v>
          </cell>
        </row>
        <row r="73">
          <cell r="B73" t="str">
            <v>S413021</v>
          </cell>
          <cell r="C73" t="str">
            <v>河北锐翰汽车零部件有限公司</v>
          </cell>
          <cell r="D73" t="str">
            <v>金属件</v>
          </cell>
          <cell r="E73" t="str">
            <v>正常供货</v>
          </cell>
          <cell r="F73">
            <v>60</v>
          </cell>
          <cell r="G73" t="str">
            <v>是</v>
          </cell>
          <cell r="H73">
            <v>90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3">
          <cell r="Y73">
            <v>0</v>
          </cell>
          <cell r="Z73">
            <v>0</v>
          </cell>
        </row>
        <row r="73">
          <cell r="AC73">
            <v>0</v>
          </cell>
          <cell r="AD73">
            <v>0</v>
          </cell>
          <cell r="AE73">
            <v>0</v>
          </cell>
          <cell r="AF73">
            <v>40790.23</v>
          </cell>
          <cell r="AG73">
            <v>24527.94</v>
          </cell>
          <cell r="AH73">
            <v>39551.94</v>
          </cell>
          <cell r="AI73">
            <v>25151.95</v>
          </cell>
          <cell r="AJ73">
            <v>58223.89</v>
          </cell>
          <cell r="AK73">
            <v>27767.94</v>
          </cell>
          <cell r="AL73">
            <v>36863.95</v>
          </cell>
          <cell r="AM73">
            <v>26735.96</v>
          </cell>
          <cell r="AN73">
            <v>42047.93</v>
          </cell>
          <cell r="AO73">
            <v>32300</v>
          </cell>
          <cell r="AP73">
            <v>33100</v>
          </cell>
          <cell r="AQ73">
            <v>33839.94</v>
          </cell>
          <cell r="AR73">
            <v>42527.94</v>
          </cell>
          <cell r="AS73">
            <v>28175.95</v>
          </cell>
          <cell r="AT73">
            <v>50999.9</v>
          </cell>
          <cell r="AU73">
            <v>36719.93</v>
          </cell>
          <cell r="AV73">
            <v>17255.97</v>
          </cell>
          <cell r="AW73">
            <v>14495.98</v>
          </cell>
          <cell r="AX73">
            <v>28055.95</v>
          </cell>
          <cell r="AY73">
            <v>7199.99</v>
          </cell>
          <cell r="AZ73">
            <v>11519.98</v>
          </cell>
          <cell r="BA73">
            <v>657853.26</v>
          </cell>
          <cell r="BB73">
            <v>639133.29</v>
          </cell>
          <cell r="BC73">
            <v>6</v>
          </cell>
          <cell r="BD73">
            <v>28055.95</v>
          </cell>
          <cell r="BE73">
            <v>14495.98</v>
          </cell>
          <cell r="BF73">
            <v>17255.97</v>
          </cell>
          <cell r="BG73">
            <v>36719.93</v>
          </cell>
          <cell r="BH73">
            <v>50999.9</v>
          </cell>
          <cell r="BI73">
            <v>115247.8</v>
          </cell>
          <cell r="BJ73">
            <v>18719.97</v>
          </cell>
        </row>
        <row r="73">
          <cell r="BL73">
            <v>657853.26</v>
          </cell>
          <cell r="BM73">
            <v>0</v>
          </cell>
          <cell r="BN73">
            <v>0</v>
          </cell>
          <cell r="BO73">
            <v>19207.9666666667</v>
          </cell>
        </row>
        <row r="74">
          <cell r="B74" t="str">
            <v>S411021</v>
          </cell>
          <cell r="C74" t="str">
            <v>北京鹏宇兴业精密模具制造有限公司</v>
          </cell>
          <cell r="D74">
            <v>0</v>
          </cell>
          <cell r="E74" t="str">
            <v>固定资产-老账</v>
          </cell>
          <cell r="F74">
            <v>0</v>
          </cell>
          <cell r="G74" t="str">
            <v>否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4"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20459.99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</row>
        <row r="74">
          <cell r="AW74">
            <v>0</v>
          </cell>
          <cell r="AX74">
            <v>0</v>
          </cell>
          <cell r="AY74">
            <v>0</v>
          </cell>
        </row>
        <row r="74">
          <cell r="BA74">
            <v>20459.99</v>
          </cell>
          <cell r="BB74">
            <v>20459.99</v>
          </cell>
          <cell r="BC74">
            <v>4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</row>
        <row r="74">
          <cell r="BL74">
            <v>20459.9900000001</v>
          </cell>
          <cell r="BM74">
            <v>9.82254277914762e-11</v>
          </cell>
          <cell r="BN74">
            <v>1.0550138540566e-10</v>
          </cell>
          <cell r="BO74">
            <v>0</v>
          </cell>
        </row>
        <row r="75">
          <cell r="B75" t="str">
            <v>S435004</v>
          </cell>
          <cell r="C75" t="str">
            <v>厦门市鑫荣飞工贸有限公司</v>
          </cell>
          <cell r="D75" t="str">
            <v>金属件</v>
          </cell>
          <cell r="E75" t="str">
            <v>正常供货</v>
          </cell>
          <cell r="F75">
            <v>90</v>
          </cell>
          <cell r="G75" t="str">
            <v>否</v>
          </cell>
          <cell r="H75">
            <v>90</v>
          </cell>
        </row>
        <row r="75">
          <cell r="AI75">
            <v>0</v>
          </cell>
          <cell r="AJ75">
            <v>0</v>
          </cell>
          <cell r="AK75">
            <v>0</v>
          </cell>
          <cell r="AL75">
            <v>0</v>
          </cell>
        </row>
        <row r="75">
          <cell r="AP75">
            <v>57324.55</v>
          </cell>
          <cell r="AQ75">
            <v>109169.3</v>
          </cell>
          <cell r="AR75">
            <v>129850.56</v>
          </cell>
          <cell r="AS75">
            <v>0</v>
          </cell>
          <cell r="AT75">
            <v>57024.32</v>
          </cell>
          <cell r="AU75">
            <v>117158.4</v>
          </cell>
          <cell r="AV75">
            <v>460969.94</v>
          </cell>
          <cell r="AW75">
            <v>0</v>
          </cell>
          <cell r="AX75">
            <v>262494.48</v>
          </cell>
          <cell r="AY75">
            <v>0</v>
          </cell>
          <cell r="AZ75">
            <v>78105.6</v>
          </cell>
          <cell r="BA75">
            <v>1272097.15</v>
          </cell>
          <cell r="BB75">
            <v>931497.07</v>
          </cell>
          <cell r="BC75">
            <v>6</v>
          </cell>
          <cell r="BD75">
            <v>0</v>
          </cell>
          <cell r="BE75">
            <v>460969.94</v>
          </cell>
          <cell r="BF75">
            <v>117158.4</v>
          </cell>
          <cell r="BG75">
            <v>57024.32</v>
          </cell>
          <cell r="BH75">
            <v>0</v>
          </cell>
          <cell r="BI75">
            <v>918728.42</v>
          </cell>
          <cell r="BJ75">
            <v>340600.08</v>
          </cell>
        </row>
        <row r="75">
          <cell r="BL75">
            <v>1272097.15</v>
          </cell>
          <cell r="BM75">
            <v>0</v>
          </cell>
          <cell r="BN75">
            <v>-73775.45</v>
          </cell>
          <cell r="BO75">
            <v>153121.403333333</v>
          </cell>
        </row>
        <row r="76">
          <cell r="B76" t="str">
            <v>S444012</v>
          </cell>
          <cell r="C76" t="str">
            <v>东莞皓永汽车配件有限公司</v>
          </cell>
          <cell r="D76" t="str">
            <v>后视镜</v>
          </cell>
          <cell r="E76" t="str">
            <v>正常供货</v>
          </cell>
          <cell r="F76">
            <v>30</v>
          </cell>
          <cell r="G76" t="str">
            <v>是</v>
          </cell>
          <cell r="H76">
            <v>30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6">
          <cell r="AA76">
            <v>0</v>
          </cell>
        </row>
        <row r="76">
          <cell r="AC76">
            <v>0</v>
          </cell>
          <cell r="AD76">
            <v>0</v>
          </cell>
          <cell r="AE76">
            <v>0</v>
          </cell>
        </row>
        <row r="76">
          <cell r="AH76">
            <v>0</v>
          </cell>
          <cell r="AI76">
            <v>122592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</row>
        <row r="76">
          <cell r="AW76">
            <v>0</v>
          </cell>
          <cell r="AX76">
            <v>0</v>
          </cell>
          <cell r="AY76">
            <v>0</v>
          </cell>
        </row>
        <row r="76">
          <cell r="BA76">
            <v>122592</v>
          </cell>
          <cell r="BB76">
            <v>122592</v>
          </cell>
          <cell r="BC76">
            <v>4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</row>
        <row r="76">
          <cell r="BL76">
            <v>122592</v>
          </cell>
          <cell r="BM76">
            <v>0</v>
          </cell>
          <cell r="BN76">
            <v>0</v>
          </cell>
          <cell r="BO76">
            <v>0</v>
          </cell>
        </row>
        <row r="77">
          <cell r="B77" t="str">
            <v>S431001</v>
          </cell>
          <cell r="C77" t="str">
            <v>纳新塑化（上海）有限公司</v>
          </cell>
          <cell r="D77" t="str">
            <v>后视镜</v>
          </cell>
          <cell r="E77" t="str">
            <v>大宗物料</v>
          </cell>
          <cell r="F77">
            <v>60</v>
          </cell>
          <cell r="G77" t="str">
            <v>否</v>
          </cell>
          <cell r="H77">
            <v>60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7"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</row>
        <row r="77">
          <cell r="AW77">
            <v>0</v>
          </cell>
          <cell r="AX77">
            <v>25425</v>
          </cell>
          <cell r="AY77">
            <v>6102</v>
          </cell>
        </row>
        <row r="77">
          <cell r="BA77">
            <v>31527</v>
          </cell>
          <cell r="BB77">
            <v>25425</v>
          </cell>
          <cell r="BC77">
            <v>4</v>
          </cell>
          <cell r="BD77">
            <v>25425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31527</v>
          </cell>
          <cell r="BJ77">
            <v>6102</v>
          </cell>
        </row>
        <row r="77">
          <cell r="BL77">
            <v>31527</v>
          </cell>
          <cell r="BM77">
            <v>0</v>
          </cell>
          <cell r="BN77">
            <v>0</v>
          </cell>
          <cell r="BO77">
            <v>5254.5</v>
          </cell>
        </row>
        <row r="78">
          <cell r="B78" t="str">
            <v>S434003</v>
          </cell>
          <cell r="C78" t="str">
            <v>芜湖市卓人汽车配件有限责任公司</v>
          </cell>
          <cell r="D78" t="str">
            <v>座椅/后视镜</v>
          </cell>
          <cell r="E78" t="str">
            <v>正常供货</v>
          </cell>
          <cell r="F78">
            <v>90</v>
          </cell>
          <cell r="G78" t="str">
            <v>否</v>
          </cell>
          <cell r="H78">
            <v>90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8">
          <cell r="AC78">
            <v>0</v>
          </cell>
          <cell r="AD78">
            <v>0</v>
          </cell>
          <cell r="AE78">
            <v>0</v>
          </cell>
        </row>
        <row r="78"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48664.79</v>
          </cell>
          <cell r="AX78">
            <v>35636.02</v>
          </cell>
          <cell r="AY78">
            <v>82699.38</v>
          </cell>
          <cell r="AZ78">
            <v>14190.77</v>
          </cell>
          <cell r="BA78">
            <v>181190.96</v>
          </cell>
          <cell r="BB78">
            <v>48664.79</v>
          </cell>
          <cell r="BC78">
            <v>6</v>
          </cell>
          <cell r="BD78">
            <v>48664.79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181190.96</v>
          </cell>
          <cell r="BJ78">
            <v>132526.17</v>
          </cell>
        </row>
        <row r="78">
          <cell r="BL78">
            <v>181190.96</v>
          </cell>
          <cell r="BM78">
            <v>0</v>
          </cell>
          <cell r="BN78">
            <v>-49999.9999999998</v>
          </cell>
          <cell r="BO78">
            <v>30198.4933333333</v>
          </cell>
        </row>
        <row r="79">
          <cell r="B79" t="str">
            <v>S434001</v>
          </cell>
          <cell r="C79" t="str">
            <v>合肥光码科技有限公司</v>
          </cell>
          <cell r="D79" t="str">
            <v>后视镜</v>
          </cell>
          <cell r="E79" t="str">
            <v>正常供货</v>
          </cell>
          <cell r="F79">
            <v>60</v>
          </cell>
          <cell r="G79" t="str">
            <v>是</v>
          </cell>
          <cell r="H79">
            <v>60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79">
          <cell r="V79">
            <v>0</v>
          </cell>
          <cell r="W79">
            <v>0</v>
          </cell>
          <cell r="X79">
            <v>0</v>
          </cell>
          <cell r="Y79">
            <v>12403.21</v>
          </cell>
          <cell r="Z79">
            <v>0</v>
          </cell>
          <cell r="AA79">
            <v>0</v>
          </cell>
        </row>
        <row r="79">
          <cell r="AC79">
            <v>0</v>
          </cell>
          <cell r="AD79">
            <v>0</v>
          </cell>
          <cell r="AE79">
            <v>9282.96</v>
          </cell>
          <cell r="AF79">
            <v>2488.41</v>
          </cell>
          <cell r="AG79">
            <v>10579.78</v>
          </cell>
          <cell r="AH79">
            <v>18862.96</v>
          </cell>
          <cell r="AI79">
            <v>0</v>
          </cell>
          <cell r="AJ79">
            <v>21414.7</v>
          </cell>
          <cell r="AK79">
            <v>0</v>
          </cell>
          <cell r="AL79">
            <v>25002.26</v>
          </cell>
          <cell r="AM79">
            <v>0</v>
          </cell>
          <cell r="AN79">
            <v>23556.33</v>
          </cell>
          <cell r="AO79">
            <v>0</v>
          </cell>
          <cell r="AP79">
            <v>55500</v>
          </cell>
          <cell r="AQ79">
            <v>0</v>
          </cell>
          <cell r="AR79">
            <v>36477.82</v>
          </cell>
          <cell r="AS79">
            <v>8752.09</v>
          </cell>
          <cell r="AT79">
            <v>0</v>
          </cell>
          <cell r="AU79">
            <v>6458.4</v>
          </cell>
        </row>
        <row r="79">
          <cell r="AW79">
            <v>0</v>
          </cell>
          <cell r="AX79">
            <v>16135.92</v>
          </cell>
          <cell r="AY79">
            <v>592</v>
          </cell>
          <cell r="AZ79">
            <v>67815.6</v>
          </cell>
          <cell r="BA79">
            <v>315322.44</v>
          </cell>
          <cell r="BB79">
            <v>246914.84</v>
          </cell>
          <cell r="BC79">
            <v>5</v>
          </cell>
          <cell r="BD79">
            <v>16135.92</v>
          </cell>
          <cell r="BE79">
            <v>0</v>
          </cell>
          <cell r="BF79">
            <v>0</v>
          </cell>
          <cell r="BG79">
            <v>6458.4</v>
          </cell>
          <cell r="BH79">
            <v>0</v>
          </cell>
          <cell r="BI79">
            <v>91001.92</v>
          </cell>
          <cell r="BJ79">
            <v>68407.6</v>
          </cell>
        </row>
        <row r="79">
          <cell r="BL79">
            <v>315322.44</v>
          </cell>
          <cell r="BM79">
            <v>0</v>
          </cell>
          <cell r="BN79">
            <v>0</v>
          </cell>
          <cell r="BO79">
            <v>15166.9866666667</v>
          </cell>
        </row>
        <row r="80">
          <cell r="B80" t="str">
            <v>S413061</v>
          </cell>
          <cell r="C80" t="str">
            <v>黄骅市氦普气体销售有限公司</v>
          </cell>
          <cell r="D80" t="str">
            <v>金属件</v>
          </cell>
          <cell r="E80" t="str">
            <v>正常供货</v>
          </cell>
          <cell r="F80">
            <v>90</v>
          </cell>
          <cell r="G80" t="str">
            <v>是</v>
          </cell>
          <cell r="H80">
            <v>90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0">
          <cell r="Z80">
            <v>0</v>
          </cell>
          <cell r="AA80">
            <v>0</v>
          </cell>
        </row>
        <row r="80">
          <cell r="AC80">
            <v>0</v>
          </cell>
          <cell r="AD80">
            <v>0</v>
          </cell>
        </row>
        <row r="80"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165042.63</v>
          </cell>
          <cell r="AO80">
            <v>0</v>
          </cell>
          <cell r="AP80">
            <v>0</v>
          </cell>
          <cell r="AQ80">
            <v>119714.71</v>
          </cell>
          <cell r="AR80">
            <v>0</v>
          </cell>
          <cell r="AS80">
            <v>147635.45</v>
          </cell>
          <cell r="AT80">
            <v>175374.06</v>
          </cell>
          <cell r="AU80">
            <v>0</v>
          </cell>
        </row>
        <row r="80">
          <cell r="AW80">
            <v>0</v>
          </cell>
          <cell r="AX80">
            <v>29063.41</v>
          </cell>
          <cell r="AY80">
            <v>0</v>
          </cell>
          <cell r="AZ80">
            <v>58789.28</v>
          </cell>
          <cell r="BA80">
            <v>695619.54</v>
          </cell>
          <cell r="BB80">
            <v>607766.85</v>
          </cell>
          <cell r="BC80">
            <v>5</v>
          </cell>
          <cell r="BD80">
            <v>0</v>
          </cell>
          <cell r="BE80">
            <v>0</v>
          </cell>
          <cell r="BF80">
            <v>0</v>
          </cell>
          <cell r="BG80">
            <v>175374.06</v>
          </cell>
          <cell r="BH80">
            <v>147635.45</v>
          </cell>
          <cell r="BI80">
            <v>87852.69</v>
          </cell>
          <cell r="BJ80">
            <v>87852.6900000001</v>
          </cell>
        </row>
        <row r="80">
          <cell r="BL80">
            <v>695619.54</v>
          </cell>
          <cell r="BM80">
            <v>0</v>
          </cell>
          <cell r="BN80">
            <v>-42905.62</v>
          </cell>
          <cell r="BO80">
            <v>14642.115</v>
          </cell>
        </row>
        <row r="81">
          <cell r="B81" t="str">
            <v>S413067</v>
          </cell>
          <cell r="C81" t="str">
            <v>沧州庆方汽车部件有限公司</v>
          </cell>
          <cell r="D81" t="str">
            <v>座椅</v>
          </cell>
          <cell r="E81" t="str">
            <v>正常供货</v>
          </cell>
          <cell r="F81">
            <v>60</v>
          </cell>
          <cell r="G81" t="str">
            <v>否</v>
          </cell>
          <cell r="H81">
            <v>60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1"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1285.3</v>
          </cell>
          <cell r="AP81">
            <v>21300</v>
          </cell>
          <cell r="AQ81">
            <v>34175.29</v>
          </cell>
          <cell r="AR81">
            <v>40827.84</v>
          </cell>
          <cell r="AS81">
            <v>37579.05</v>
          </cell>
          <cell r="AT81">
            <v>30551.27</v>
          </cell>
          <cell r="AU81">
            <v>8419.33</v>
          </cell>
          <cell r="AV81">
            <v>21651.16</v>
          </cell>
          <cell r="AW81">
            <v>47236.26</v>
          </cell>
          <cell r="AX81">
            <v>25485.53</v>
          </cell>
          <cell r="AY81">
            <v>28399.4</v>
          </cell>
          <cell r="AZ81">
            <v>32691.11</v>
          </cell>
          <cell r="BA81">
            <v>329601.54</v>
          </cell>
          <cell r="BB81">
            <v>268511.03</v>
          </cell>
          <cell r="BC81">
            <v>6</v>
          </cell>
          <cell r="BD81">
            <v>25485.53</v>
          </cell>
          <cell r="BE81">
            <v>47236.26</v>
          </cell>
          <cell r="BF81">
            <v>21651.16</v>
          </cell>
          <cell r="BG81">
            <v>8419.33</v>
          </cell>
          <cell r="BH81">
            <v>30551.27</v>
          </cell>
          <cell r="BI81">
            <v>163882.79</v>
          </cell>
          <cell r="BJ81">
            <v>61090.51</v>
          </cell>
        </row>
        <row r="81">
          <cell r="BL81">
            <v>329601.54</v>
          </cell>
          <cell r="BM81">
            <v>0</v>
          </cell>
          <cell r="BN81">
            <v>0</v>
          </cell>
          <cell r="BO81">
            <v>27313.7983333333</v>
          </cell>
        </row>
        <row r="82">
          <cell r="B82" t="str">
            <v>S431026</v>
          </cell>
          <cell r="C82" t="str">
            <v>上海桓毅实业发展有限公司</v>
          </cell>
          <cell r="D82" t="str">
            <v>后视镜</v>
          </cell>
          <cell r="E82" t="str">
            <v>正常供货</v>
          </cell>
          <cell r="F82">
            <v>60</v>
          </cell>
          <cell r="G82" t="str">
            <v>是</v>
          </cell>
          <cell r="H82">
            <v>60</v>
          </cell>
        </row>
        <row r="82">
          <cell r="AE82">
            <v>0</v>
          </cell>
          <cell r="AF82">
            <v>105106.54</v>
          </cell>
          <cell r="AG82">
            <v>8542.8</v>
          </cell>
          <cell r="AH82">
            <v>0</v>
          </cell>
          <cell r="AI82">
            <v>0</v>
          </cell>
          <cell r="AJ82">
            <v>83088.9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</row>
        <row r="82">
          <cell r="AW82">
            <v>0</v>
          </cell>
          <cell r="AX82">
            <v>0</v>
          </cell>
          <cell r="AY82">
            <v>0</v>
          </cell>
        </row>
        <row r="82">
          <cell r="BA82">
            <v>196738.24</v>
          </cell>
          <cell r="BB82">
            <v>196738.24</v>
          </cell>
          <cell r="BC82">
            <v>4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</row>
        <row r="82">
          <cell r="BL82">
            <v>196738.24</v>
          </cell>
          <cell r="BM82">
            <v>0</v>
          </cell>
          <cell r="BN82">
            <v>-13208.08</v>
          </cell>
          <cell r="BO82">
            <v>0</v>
          </cell>
        </row>
        <row r="83">
          <cell r="B83" t="str">
            <v>S431024</v>
          </cell>
          <cell r="C83" t="str">
            <v>上海霏济科技有限公司</v>
          </cell>
          <cell r="D83" t="str">
            <v>金属件</v>
          </cell>
          <cell r="E83" t="str">
            <v>电泳漆</v>
          </cell>
          <cell r="F83">
            <v>0</v>
          </cell>
          <cell r="G83" t="str">
            <v>否</v>
          </cell>
          <cell r="H83">
            <v>30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3"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</row>
        <row r="83"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108957.65</v>
          </cell>
          <cell r="AW83">
            <v>0</v>
          </cell>
          <cell r="AX83">
            <v>98798.16</v>
          </cell>
          <cell r="AY83">
            <v>0</v>
          </cell>
          <cell r="AZ83">
            <v>92913.12</v>
          </cell>
          <cell r="BA83">
            <v>300668.93</v>
          </cell>
          <cell r="BB83">
            <v>300668.93</v>
          </cell>
          <cell r="BC83">
            <v>6</v>
          </cell>
          <cell r="BD83">
            <v>92913.12</v>
          </cell>
          <cell r="BE83">
            <v>0</v>
          </cell>
          <cell r="BF83">
            <v>98798.16</v>
          </cell>
          <cell r="BG83">
            <v>0</v>
          </cell>
          <cell r="BH83">
            <v>108957.65</v>
          </cell>
          <cell r="BI83">
            <v>300668.93</v>
          </cell>
          <cell r="BJ83">
            <v>0</v>
          </cell>
        </row>
        <row r="83">
          <cell r="BL83">
            <v>300668.93</v>
          </cell>
          <cell r="BM83">
            <v>0</v>
          </cell>
          <cell r="BN83">
            <v>0</v>
          </cell>
          <cell r="BO83">
            <v>50111.4883333333</v>
          </cell>
        </row>
        <row r="84">
          <cell r="B84" t="str">
            <v>S444004</v>
          </cell>
          <cell r="C84" t="str">
            <v>佛山市顺德区聚达汽车部件有限公司</v>
          </cell>
          <cell r="D84" t="str">
            <v>后视镜</v>
          </cell>
          <cell r="E84" t="str">
            <v>老账</v>
          </cell>
          <cell r="F84">
            <v>60</v>
          </cell>
          <cell r="G84" t="str">
            <v>否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29047.96</v>
          </cell>
          <cell r="W84">
            <v>0</v>
          </cell>
          <cell r="X84">
            <v>98700.98</v>
          </cell>
          <cell r="Y84">
            <v>0</v>
          </cell>
          <cell r="Z84">
            <v>0</v>
          </cell>
          <cell r="AA84">
            <v>0</v>
          </cell>
        </row>
        <row r="84"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</row>
        <row r="84">
          <cell r="AW84">
            <v>4251.06</v>
          </cell>
          <cell r="AX84">
            <v>0</v>
          </cell>
          <cell r="AY84">
            <v>0</v>
          </cell>
        </row>
        <row r="84">
          <cell r="BA84">
            <v>132000</v>
          </cell>
          <cell r="BB84">
            <v>132000</v>
          </cell>
          <cell r="BC84">
            <v>4</v>
          </cell>
          <cell r="BD84">
            <v>0</v>
          </cell>
          <cell r="BE84">
            <v>4251.06</v>
          </cell>
          <cell r="BF84">
            <v>0</v>
          </cell>
          <cell r="BG84">
            <v>0</v>
          </cell>
          <cell r="BH84">
            <v>0</v>
          </cell>
          <cell r="BI84">
            <v>4251.06</v>
          </cell>
          <cell r="BJ84">
            <v>0</v>
          </cell>
        </row>
        <row r="84">
          <cell r="BL84">
            <v>132000</v>
          </cell>
          <cell r="BM84">
            <v>0</v>
          </cell>
          <cell r="BN84">
            <v>0</v>
          </cell>
          <cell r="BO84">
            <v>708.51</v>
          </cell>
        </row>
        <row r="85">
          <cell r="B85" t="str">
            <v>S413007</v>
          </cell>
          <cell r="C85" t="str">
            <v>雄县华增汽车饰件有限公司</v>
          </cell>
          <cell r="D85" t="str">
            <v>金属件/座椅</v>
          </cell>
          <cell r="E85" t="str">
            <v>正常供货</v>
          </cell>
          <cell r="F85">
            <v>60</v>
          </cell>
          <cell r="G85" t="str">
            <v>是</v>
          </cell>
          <cell r="H85">
            <v>60</v>
          </cell>
          <cell r="I85">
            <v>0</v>
          </cell>
          <cell r="J85">
            <v>0</v>
          </cell>
          <cell r="K85">
            <v>0</v>
          </cell>
        </row>
        <row r="85">
          <cell r="N85">
            <v>0</v>
          </cell>
          <cell r="O85">
            <v>0</v>
          </cell>
        </row>
        <row r="85">
          <cell r="Q85">
            <v>5167.69</v>
          </cell>
          <cell r="R85">
            <v>8528.57000000001</v>
          </cell>
          <cell r="S85">
            <v>9497.45000000001</v>
          </cell>
          <cell r="T85">
            <v>11995.55</v>
          </cell>
          <cell r="U85">
            <v>0</v>
          </cell>
          <cell r="V85">
            <v>35938.32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33094.61</v>
          </cell>
        </row>
        <row r="85">
          <cell r="AC85">
            <v>0</v>
          </cell>
          <cell r="AD85">
            <v>24584.46</v>
          </cell>
          <cell r="AE85">
            <v>9690.07</v>
          </cell>
          <cell r="AF85">
            <v>7739.09</v>
          </cell>
          <cell r="AG85">
            <v>0</v>
          </cell>
          <cell r="AH85">
            <v>13711.46</v>
          </cell>
          <cell r="AI85">
            <v>21353.47</v>
          </cell>
          <cell r="AJ85">
            <v>31916.12</v>
          </cell>
          <cell r="AK85">
            <v>8333.53</v>
          </cell>
          <cell r="AL85">
            <v>15572.25</v>
          </cell>
          <cell r="AM85">
            <v>9576.61</v>
          </cell>
          <cell r="AN85">
            <v>15004.33</v>
          </cell>
          <cell r="AO85">
            <v>16800</v>
          </cell>
          <cell r="AP85">
            <v>21100</v>
          </cell>
          <cell r="AQ85">
            <v>23873.91</v>
          </cell>
          <cell r="AR85">
            <v>20626.8</v>
          </cell>
          <cell r="AS85">
            <v>10799.45</v>
          </cell>
          <cell r="AT85">
            <v>16941.96</v>
          </cell>
          <cell r="AU85">
            <v>16400.31</v>
          </cell>
          <cell r="AV85">
            <v>20258.85</v>
          </cell>
          <cell r="AW85">
            <v>12390.03</v>
          </cell>
          <cell r="AX85">
            <v>16626.26</v>
          </cell>
          <cell r="AY85">
            <v>11616.89</v>
          </cell>
          <cell r="AZ85">
            <v>10447.85</v>
          </cell>
          <cell r="BA85">
            <v>459585.89</v>
          </cell>
          <cell r="BB85">
            <v>437521.15</v>
          </cell>
          <cell r="BC85">
            <v>6</v>
          </cell>
          <cell r="BD85">
            <v>16626.26</v>
          </cell>
          <cell r="BE85">
            <v>12390.03</v>
          </cell>
          <cell r="BF85">
            <v>20258.85</v>
          </cell>
          <cell r="BG85">
            <v>16400.31</v>
          </cell>
          <cell r="BH85">
            <v>16941.96</v>
          </cell>
          <cell r="BI85">
            <v>87740.19</v>
          </cell>
          <cell r="BJ85">
            <v>22064.74</v>
          </cell>
        </row>
        <row r="85">
          <cell r="BL85">
            <v>459585.89</v>
          </cell>
          <cell r="BM85">
            <v>0</v>
          </cell>
          <cell r="BN85">
            <v>0</v>
          </cell>
          <cell r="BO85">
            <v>14623.365</v>
          </cell>
        </row>
        <row r="86">
          <cell r="B86" t="str">
            <v>S432007</v>
          </cell>
          <cell r="C86" t="str">
            <v>江阴市信佳科贸有限公司</v>
          </cell>
          <cell r="D86" t="str">
            <v>座椅</v>
          </cell>
          <cell r="E86" t="str">
            <v>诉讼-7月底付清货款</v>
          </cell>
          <cell r="F86">
            <v>60</v>
          </cell>
          <cell r="G86" t="str">
            <v>否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6"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</row>
        <row r="86">
          <cell r="AW86">
            <v>0</v>
          </cell>
          <cell r="AX86">
            <v>0</v>
          </cell>
          <cell r="AY86">
            <v>0</v>
          </cell>
        </row>
        <row r="86">
          <cell r="BA86">
            <v>0</v>
          </cell>
          <cell r="BB86">
            <v>0</v>
          </cell>
          <cell r="BC86">
            <v>4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</row>
        <row r="86">
          <cell r="BL86">
            <v>0</v>
          </cell>
          <cell r="BM86">
            <v>0</v>
          </cell>
          <cell r="BN86">
            <v>0</v>
          </cell>
          <cell r="BO86">
            <v>0</v>
          </cell>
        </row>
        <row r="87">
          <cell r="B87" t="str">
            <v>S412017</v>
          </cell>
          <cell r="C87" t="str">
            <v>天津博容包装制品有限公司</v>
          </cell>
          <cell r="D87" t="str">
            <v>座椅</v>
          </cell>
          <cell r="E87" t="str">
            <v>诉讼</v>
          </cell>
          <cell r="F87" t="str">
            <v>预付/60</v>
          </cell>
          <cell r="G87" t="str">
            <v>否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7"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</row>
        <row r="87">
          <cell r="AW87">
            <v>0</v>
          </cell>
          <cell r="AX87">
            <v>0</v>
          </cell>
          <cell r="AY87">
            <v>0</v>
          </cell>
        </row>
        <row r="87">
          <cell r="BA87">
            <v>0</v>
          </cell>
          <cell r="BB87">
            <v>0</v>
          </cell>
          <cell r="BC87">
            <v>4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</row>
        <row r="87">
          <cell r="BL87">
            <v>0</v>
          </cell>
          <cell r="BM87">
            <v>0</v>
          </cell>
          <cell r="BN87">
            <v>0</v>
          </cell>
          <cell r="BO87">
            <v>0</v>
          </cell>
        </row>
        <row r="88">
          <cell r="B88" t="str">
            <v>S413060</v>
          </cell>
          <cell r="C88" t="str">
            <v>黄骅市正祥车辆部件有限公司</v>
          </cell>
          <cell r="D88" t="str">
            <v>金属件</v>
          </cell>
          <cell r="E88" t="str">
            <v>正常供货</v>
          </cell>
          <cell r="F88">
            <v>60</v>
          </cell>
          <cell r="G88" t="str">
            <v>是</v>
          </cell>
          <cell r="H88">
            <v>60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8"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26325.65</v>
          </cell>
          <cell r="Z88">
            <v>0</v>
          </cell>
          <cell r="AA88">
            <v>0</v>
          </cell>
        </row>
        <row r="88"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204220.19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9000</v>
          </cell>
          <cell r="AQ88">
            <v>0</v>
          </cell>
          <cell r="AR88">
            <v>358521.6</v>
          </cell>
          <cell r="AS88">
            <v>0</v>
          </cell>
          <cell r="AT88">
            <v>0</v>
          </cell>
          <cell r="AU88">
            <v>0</v>
          </cell>
        </row>
        <row r="88">
          <cell r="AW88">
            <v>0</v>
          </cell>
          <cell r="AX88">
            <v>0</v>
          </cell>
          <cell r="AY88">
            <v>0</v>
          </cell>
        </row>
        <row r="88">
          <cell r="BA88">
            <v>598067.44</v>
          </cell>
          <cell r="BB88">
            <v>598067.44</v>
          </cell>
          <cell r="BC88">
            <v>4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</row>
        <row r="88">
          <cell r="BL88">
            <v>598067.44</v>
          </cell>
          <cell r="BM88">
            <v>0</v>
          </cell>
          <cell r="BN88">
            <v>0</v>
          </cell>
          <cell r="BO88">
            <v>0</v>
          </cell>
        </row>
        <row r="89">
          <cell r="B89" t="str">
            <v>S413101</v>
          </cell>
          <cell r="C89" t="str">
            <v>黄骅市海生五金模具厂</v>
          </cell>
          <cell r="D89">
            <v>0</v>
          </cell>
          <cell r="E89" t="str">
            <v>老账</v>
          </cell>
          <cell r="F89">
            <v>0</v>
          </cell>
          <cell r="G89" t="str">
            <v>否</v>
          </cell>
        </row>
        <row r="89">
          <cell r="I89">
            <v>48042.77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89"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</row>
        <row r="89">
          <cell r="AW89">
            <v>0</v>
          </cell>
          <cell r="AX89">
            <v>0</v>
          </cell>
          <cell r="AY89">
            <v>0</v>
          </cell>
        </row>
        <row r="89">
          <cell r="BA89">
            <v>48042.77</v>
          </cell>
          <cell r="BB89">
            <v>48042.77</v>
          </cell>
          <cell r="BC89">
            <v>4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</row>
        <row r="89">
          <cell r="BL89">
            <v>48042.77</v>
          </cell>
          <cell r="BM89">
            <v>0</v>
          </cell>
          <cell r="BN89">
            <v>0</v>
          </cell>
          <cell r="BO89">
            <v>0</v>
          </cell>
        </row>
        <row r="90">
          <cell r="B90" t="str">
            <v>S437005</v>
          </cell>
          <cell r="C90" t="str">
            <v>青岛盛有电子科技有限公司</v>
          </cell>
          <cell r="D90" t="str">
            <v>后视镜</v>
          </cell>
          <cell r="E90" t="str">
            <v>大宗物料</v>
          </cell>
          <cell r="F90">
            <v>30</v>
          </cell>
          <cell r="G90" t="str">
            <v>否</v>
          </cell>
          <cell r="H90">
            <v>30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0"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3625.92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</row>
        <row r="90">
          <cell r="AW90">
            <v>0</v>
          </cell>
          <cell r="AX90">
            <v>0</v>
          </cell>
          <cell r="AY90">
            <v>0</v>
          </cell>
        </row>
        <row r="90">
          <cell r="BA90">
            <v>3625.92</v>
          </cell>
          <cell r="BB90">
            <v>3625.92</v>
          </cell>
          <cell r="BC90">
            <v>4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</row>
        <row r="90">
          <cell r="BL90">
            <v>3625.91999999969</v>
          </cell>
          <cell r="BM90">
            <v>-3.10137693304569e-10</v>
          </cell>
          <cell r="BN90">
            <v>-3.0740920919925e-10</v>
          </cell>
          <cell r="BO90">
            <v>0</v>
          </cell>
        </row>
        <row r="91">
          <cell r="B91" t="str">
            <v>S413063</v>
          </cell>
          <cell r="C91" t="str">
            <v>黄骅市洁霸汽车零部件制造有限公司</v>
          </cell>
          <cell r="D91" t="str">
            <v>金属件/座椅</v>
          </cell>
          <cell r="E91" t="str">
            <v>老账</v>
          </cell>
          <cell r="F91">
            <v>60</v>
          </cell>
          <cell r="G91" t="str">
            <v>否</v>
          </cell>
        </row>
        <row r="91">
          <cell r="I91">
            <v>31381.81</v>
          </cell>
          <cell r="J91">
            <v>0</v>
          </cell>
          <cell r="K91">
            <v>147426.87</v>
          </cell>
          <cell r="L91">
            <v>0</v>
          </cell>
          <cell r="M91">
            <v>67211.7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1"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</row>
        <row r="91">
          <cell r="AW91">
            <v>0</v>
          </cell>
          <cell r="AX91">
            <v>0</v>
          </cell>
          <cell r="AY91">
            <v>0</v>
          </cell>
        </row>
        <row r="91">
          <cell r="BA91">
            <v>246020.38</v>
          </cell>
          <cell r="BB91">
            <v>246020.38</v>
          </cell>
          <cell r="BC91">
            <v>4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</row>
        <row r="91">
          <cell r="BL91">
            <v>246020.38</v>
          </cell>
          <cell r="BM91">
            <v>0</v>
          </cell>
          <cell r="BN91">
            <v>0</v>
          </cell>
          <cell r="BO91">
            <v>0</v>
          </cell>
        </row>
        <row r="92">
          <cell r="B92" t="str">
            <v>S435001</v>
          </cell>
          <cell r="C92" t="str">
            <v>厦门凯平化工有限公司</v>
          </cell>
          <cell r="D92" t="str">
            <v>座椅</v>
          </cell>
          <cell r="E92" t="str">
            <v>大宗物料</v>
          </cell>
          <cell r="F92">
            <v>30</v>
          </cell>
          <cell r="G92" t="str">
            <v>否</v>
          </cell>
          <cell r="H92">
            <v>60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2">
          <cell r="AI92">
            <v>0</v>
          </cell>
          <cell r="AJ92">
            <v>0</v>
          </cell>
          <cell r="AK92">
            <v>0</v>
          </cell>
        </row>
        <row r="92">
          <cell r="AM92">
            <v>0</v>
          </cell>
          <cell r="AN92">
            <v>0</v>
          </cell>
          <cell r="AO92">
            <v>0</v>
          </cell>
        </row>
        <row r="92">
          <cell r="AQ92">
            <v>0</v>
          </cell>
          <cell r="AR92">
            <v>0</v>
          </cell>
          <cell r="AS92">
            <v>42777.91</v>
          </cell>
          <cell r="AT92">
            <v>0</v>
          </cell>
          <cell r="AU92">
            <v>212326.06</v>
          </cell>
          <cell r="AV92">
            <v>130768.59</v>
          </cell>
          <cell r="AW92">
            <v>85509.77</v>
          </cell>
          <cell r="AX92">
            <v>78153.33</v>
          </cell>
          <cell r="AY92">
            <v>34262.76</v>
          </cell>
          <cell r="AZ92">
            <v>164691.3</v>
          </cell>
          <cell r="BA92">
            <v>748489.72</v>
          </cell>
          <cell r="BB92">
            <v>583798.42</v>
          </cell>
          <cell r="BC92">
            <v>6</v>
          </cell>
          <cell r="BD92">
            <v>34262.76</v>
          </cell>
          <cell r="BE92">
            <v>78153.33</v>
          </cell>
          <cell r="BF92">
            <v>85509.77</v>
          </cell>
          <cell r="BG92">
            <v>130768.59</v>
          </cell>
          <cell r="BH92">
            <v>212326.06</v>
          </cell>
          <cell r="BI92">
            <v>705711.81</v>
          </cell>
          <cell r="BJ92">
            <v>164691.3</v>
          </cell>
        </row>
        <row r="92">
          <cell r="BL92">
            <v>748489.72</v>
          </cell>
          <cell r="BM92">
            <v>0</v>
          </cell>
          <cell r="BN92">
            <v>-200000</v>
          </cell>
          <cell r="BO92">
            <v>117618.635</v>
          </cell>
        </row>
        <row r="93">
          <cell r="B93" t="str">
            <v>S551001</v>
          </cell>
          <cell r="C93" t="str">
            <v>四川共享物流有限公司</v>
          </cell>
          <cell r="D93" t="str">
            <v>后视镜</v>
          </cell>
          <cell r="E93" t="str">
            <v>老账</v>
          </cell>
          <cell r="F93">
            <v>90</v>
          </cell>
          <cell r="G93" t="str">
            <v>是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32140.57</v>
          </cell>
          <cell r="AE93">
            <v>2400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</row>
        <row r="93">
          <cell r="AW93">
            <v>0</v>
          </cell>
          <cell r="AX93">
            <v>0</v>
          </cell>
          <cell r="AY93">
            <v>174658.42</v>
          </cell>
        </row>
        <row r="93">
          <cell r="BA93">
            <v>209198.99</v>
          </cell>
          <cell r="BB93">
            <v>34540.57</v>
          </cell>
          <cell r="BC93">
            <v>4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174658.42</v>
          </cell>
          <cell r="BJ93">
            <v>174658.42</v>
          </cell>
        </row>
        <row r="93">
          <cell r="BL93">
            <v>209198.99</v>
          </cell>
          <cell r="BM93">
            <v>0</v>
          </cell>
          <cell r="BN93">
            <v>0</v>
          </cell>
          <cell r="BO93">
            <v>29109.7366666667</v>
          </cell>
        </row>
        <row r="94">
          <cell r="B94" t="str">
            <v>S537029</v>
          </cell>
          <cell r="C94" t="str">
            <v>青岛华瑞利工贸有限公司</v>
          </cell>
          <cell r="D94" t="str">
            <v>座椅</v>
          </cell>
          <cell r="E94" t="str">
            <v>销售（三方库）</v>
          </cell>
          <cell r="F94">
            <v>90</v>
          </cell>
          <cell r="G94" t="str">
            <v>是</v>
          </cell>
          <cell r="H94">
            <v>90</v>
          </cell>
        </row>
        <row r="94"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119448.35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</row>
        <row r="94">
          <cell r="AW94">
            <v>0</v>
          </cell>
          <cell r="AX94">
            <v>0</v>
          </cell>
          <cell r="AY94">
            <v>0</v>
          </cell>
        </row>
        <row r="94">
          <cell r="BA94">
            <v>119448.35</v>
          </cell>
          <cell r="BB94">
            <v>119448.35</v>
          </cell>
          <cell r="BC94">
            <v>4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</row>
        <row r="94">
          <cell r="BL94">
            <v>119448.35</v>
          </cell>
          <cell r="BM94">
            <v>0</v>
          </cell>
          <cell r="BN94">
            <v>0</v>
          </cell>
          <cell r="BO94">
            <v>0</v>
          </cell>
        </row>
        <row r="95">
          <cell r="B95" t="str">
            <v>S413015</v>
          </cell>
          <cell r="C95" t="str">
            <v>沧州鑫亿源纸制品有限公司</v>
          </cell>
          <cell r="D95" t="str">
            <v>后视镜</v>
          </cell>
          <cell r="E95" t="str">
            <v>老账</v>
          </cell>
          <cell r="F95">
            <v>60</v>
          </cell>
          <cell r="G95" t="str">
            <v>是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5"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5">
          <cell r="AB95">
            <v>0</v>
          </cell>
          <cell r="AC95">
            <v>10656.6</v>
          </cell>
          <cell r="AD95">
            <v>14575.68</v>
          </cell>
          <cell r="AE95">
            <v>14211.92</v>
          </cell>
          <cell r="AF95">
            <v>0</v>
          </cell>
          <cell r="AG95">
            <v>9273.6</v>
          </cell>
          <cell r="AH95">
            <v>17939.13</v>
          </cell>
          <cell r="AI95">
            <v>0</v>
          </cell>
          <cell r="AJ95">
            <v>35792.04</v>
          </cell>
          <cell r="AK95">
            <v>0</v>
          </cell>
          <cell r="AL95">
            <v>20538.69</v>
          </cell>
          <cell r="AM95">
            <v>0</v>
          </cell>
          <cell r="AN95">
            <v>11307.11</v>
          </cell>
          <cell r="AO95">
            <v>5900</v>
          </cell>
          <cell r="AP95">
            <v>6000</v>
          </cell>
          <cell r="AQ95">
            <v>6275.12</v>
          </cell>
          <cell r="AR95">
            <v>4386.99</v>
          </cell>
          <cell r="AS95">
            <v>1683.48</v>
          </cell>
          <cell r="AT95">
            <v>12318.44</v>
          </cell>
          <cell r="AU95">
            <v>7247.58</v>
          </cell>
          <cell r="AV95">
            <v>11919.23</v>
          </cell>
          <cell r="AW95">
            <v>7656.65</v>
          </cell>
          <cell r="AX95">
            <v>4692.16</v>
          </cell>
          <cell r="AY95">
            <v>4126.15</v>
          </cell>
          <cell r="AZ95">
            <v>1759.87</v>
          </cell>
          <cell r="BA95">
            <v>208260.44</v>
          </cell>
          <cell r="BB95">
            <v>202374.42</v>
          </cell>
          <cell r="BC95">
            <v>6</v>
          </cell>
          <cell r="BD95">
            <v>4692.16</v>
          </cell>
          <cell r="BE95">
            <v>7656.65</v>
          </cell>
          <cell r="BF95">
            <v>11919.23</v>
          </cell>
          <cell r="BG95">
            <v>7247.58</v>
          </cell>
          <cell r="BH95">
            <v>12318.44</v>
          </cell>
          <cell r="BI95">
            <v>37401.64</v>
          </cell>
          <cell r="BJ95">
            <v>5886.01999999999</v>
          </cell>
        </row>
        <row r="95">
          <cell r="BL95">
            <v>208260.44</v>
          </cell>
          <cell r="BM95">
            <v>0</v>
          </cell>
          <cell r="BN95">
            <v>-10000</v>
          </cell>
          <cell r="BO95">
            <v>6233.60666666667</v>
          </cell>
        </row>
        <row r="96">
          <cell r="B96" t="str">
            <v>S513066</v>
          </cell>
          <cell r="C96" t="str">
            <v>荣昌一次性供应商</v>
          </cell>
          <cell r="D96">
            <v>0</v>
          </cell>
          <cell r="E96" t="str">
            <v>老账</v>
          </cell>
          <cell r="F96">
            <v>0</v>
          </cell>
          <cell r="G96" t="str">
            <v>否</v>
          </cell>
        </row>
        <row r="96">
          <cell r="I96">
            <v>215008.44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6"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</row>
        <row r="96">
          <cell r="AW96">
            <v>0</v>
          </cell>
          <cell r="AX96">
            <v>0</v>
          </cell>
          <cell r="AY96">
            <v>0</v>
          </cell>
        </row>
        <row r="96">
          <cell r="BA96">
            <v>215008.44</v>
          </cell>
          <cell r="BB96">
            <v>215008.44</v>
          </cell>
          <cell r="BC96">
            <v>4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</row>
        <row r="96">
          <cell r="BL96">
            <v>215008.44</v>
          </cell>
          <cell r="BM96">
            <v>0</v>
          </cell>
          <cell r="BN96">
            <v>0</v>
          </cell>
          <cell r="BO96">
            <v>0</v>
          </cell>
        </row>
        <row r="97">
          <cell r="B97" t="str">
            <v>S413001</v>
          </cell>
          <cell r="C97" t="str">
            <v>北京吉信气弹簧制品有限公司</v>
          </cell>
          <cell r="D97" t="str">
            <v>座椅</v>
          </cell>
          <cell r="E97" t="str">
            <v>正常供货</v>
          </cell>
          <cell r="F97">
            <v>90</v>
          </cell>
          <cell r="G97" t="str">
            <v>是</v>
          </cell>
          <cell r="H97">
            <v>90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7"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31534.02</v>
          </cell>
          <cell r="AK97">
            <v>0</v>
          </cell>
          <cell r="AL97">
            <v>61593.82</v>
          </cell>
          <cell r="AM97">
            <v>134237.7</v>
          </cell>
          <cell r="AN97">
            <v>0</v>
          </cell>
          <cell r="AO97">
            <v>116100</v>
          </cell>
          <cell r="AP97">
            <v>0</v>
          </cell>
          <cell r="AQ97">
            <v>144574.97</v>
          </cell>
          <cell r="AR97">
            <v>109636.93</v>
          </cell>
          <cell r="AS97">
            <v>0</v>
          </cell>
          <cell r="AT97">
            <v>39472.26</v>
          </cell>
          <cell r="AU97">
            <v>0</v>
          </cell>
          <cell r="AV97">
            <v>49291.4</v>
          </cell>
          <cell r="AW97">
            <v>0</v>
          </cell>
          <cell r="AX97">
            <v>0</v>
          </cell>
          <cell r="AY97">
            <v>0</v>
          </cell>
        </row>
        <row r="97">
          <cell r="BA97">
            <v>686441.1</v>
          </cell>
          <cell r="BB97">
            <v>686441.1</v>
          </cell>
          <cell r="BC97">
            <v>5</v>
          </cell>
          <cell r="BD97">
            <v>0</v>
          </cell>
          <cell r="BE97">
            <v>49291.4</v>
          </cell>
          <cell r="BF97">
            <v>0</v>
          </cell>
          <cell r="BG97">
            <v>39472.26</v>
          </cell>
          <cell r="BH97">
            <v>0</v>
          </cell>
          <cell r="BI97">
            <v>49291.4</v>
          </cell>
          <cell r="BJ97">
            <v>0</v>
          </cell>
        </row>
        <row r="97">
          <cell r="BL97">
            <v>686441.1</v>
          </cell>
          <cell r="BM97">
            <v>0</v>
          </cell>
          <cell r="BN97">
            <v>0</v>
          </cell>
          <cell r="BO97">
            <v>8215.23333333333</v>
          </cell>
        </row>
        <row r="98">
          <cell r="B98" t="str">
            <v>S413040</v>
          </cell>
          <cell r="C98" t="str">
            <v>河北辰丰制管有限公司</v>
          </cell>
          <cell r="D98" t="str">
            <v>金属件</v>
          </cell>
          <cell r="E98" t="str">
            <v>老账</v>
          </cell>
          <cell r="F98">
            <v>0</v>
          </cell>
          <cell r="G98" t="str">
            <v>否</v>
          </cell>
        </row>
        <row r="98">
          <cell r="I98">
            <v>6192.39999999999</v>
          </cell>
          <cell r="J98">
            <v>0</v>
          </cell>
          <cell r="K98">
            <v>118591.25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87300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98"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</row>
        <row r="98">
          <cell r="AW98">
            <v>0</v>
          </cell>
          <cell r="AX98">
            <v>0</v>
          </cell>
          <cell r="AY98">
            <v>0</v>
          </cell>
        </row>
        <row r="98">
          <cell r="BA98">
            <v>212083.65</v>
          </cell>
          <cell r="BB98">
            <v>212083.65</v>
          </cell>
          <cell r="BC98">
            <v>4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</row>
        <row r="98">
          <cell r="BL98">
            <v>212083.65</v>
          </cell>
          <cell r="BM98">
            <v>0</v>
          </cell>
          <cell r="BN98">
            <v>0</v>
          </cell>
          <cell r="BO98">
            <v>0</v>
          </cell>
        </row>
        <row r="99">
          <cell r="B99" t="str">
            <v>S412009</v>
          </cell>
          <cell r="C99" t="str">
            <v>天津市元辉昌钢铁贸易有限公司</v>
          </cell>
          <cell r="D99" t="str">
            <v>金属件</v>
          </cell>
          <cell r="E99" t="str">
            <v>大宗物料</v>
          </cell>
          <cell r="F99">
            <v>0</v>
          </cell>
          <cell r="G99" t="str">
            <v>否</v>
          </cell>
          <cell r="H99">
            <v>30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99"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99">
          <cell r="AV99">
            <v>0</v>
          </cell>
          <cell r="AW99">
            <v>0</v>
          </cell>
          <cell r="AX99">
            <v>15831.84</v>
          </cell>
          <cell r="AY99">
            <v>67743.34</v>
          </cell>
          <cell r="AZ99">
            <v>199034.38</v>
          </cell>
          <cell r="BA99">
            <v>282609.56</v>
          </cell>
          <cell r="BB99">
            <v>282609.56</v>
          </cell>
          <cell r="BC99">
            <v>5</v>
          </cell>
          <cell r="BD99">
            <v>199034.38</v>
          </cell>
          <cell r="BE99">
            <v>67743.34</v>
          </cell>
          <cell r="BF99">
            <v>15831.84</v>
          </cell>
          <cell r="BG99">
            <v>0</v>
          </cell>
          <cell r="BH99">
            <v>0</v>
          </cell>
          <cell r="BI99">
            <v>282609.56</v>
          </cell>
          <cell r="BJ99">
            <v>0</v>
          </cell>
        </row>
        <row r="99">
          <cell r="BL99">
            <v>282609.56</v>
          </cell>
          <cell r="BM99">
            <v>0</v>
          </cell>
          <cell r="BN99">
            <v>-150000</v>
          </cell>
          <cell r="BO99">
            <v>47101.5933333333</v>
          </cell>
        </row>
        <row r="100">
          <cell r="B100" t="str">
            <v>S413069</v>
          </cell>
          <cell r="C100" t="str">
            <v>黄骅市峰霞科技有限公司</v>
          </cell>
          <cell r="D100" t="str">
            <v>金属件</v>
          </cell>
          <cell r="E100" t="str">
            <v>老账</v>
          </cell>
          <cell r="F100">
            <v>90</v>
          </cell>
          <cell r="G100" t="str">
            <v>否</v>
          </cell>
        </row>
        <row r="100">
          <cell r="I100">
            <v>-21480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0"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</row>
        <row r="100">
          <cell r="AW100">
            <v>0</v>
          </cell>
          <cell r="AX100">
            <v>0</v>
          </cell>
          <cell r="AY100">
            <v>0</v>
          </cell>
          <cell r="AZ100">
            <v>21480</v>
          </cell>
          <cell r="BA100">
            <v>0</v>
          </cell>
          <cell r="BB100">
            <v>-21480</v>
          </cell>
          <cell r="BC100">
            <v>5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21480</v>
          </cell>
          <cell r="BJ100">
            <v>21480</v>
          </cell>
        </row>
        <row r="100">
          <cell r="BL100">
            <v>0</v>
          </cell>
          <cell r="BM100">
            <v>0</v>
          </cell>
          <cell r="BN100">
            <v>0</v>
          </cell>
          <cell r="BO100">
            <v>3580</v>
          </cell>
        </row>
        <row r="101">
          <cell r="B101" t="str">
            <v>S511004</v>
          </cell>
          <cell r="C101" t="str">
            <v>北鸿科（天津）科技有限公司</v>
          </cell>
          <cell r="D101" t="str">
            <v>后视镜</v>
          </cell>
          <cell r="E101" t="str">
            <v>大宗物料</v>
          </cell>
          <cell r="F101">
            <v>30</v>
          </cell>
          <cell r="G101" t="str">
            <v>否</v>
          </cell>
          <cell r="H101">
            <v>30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1"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</row>
        <row r="101"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5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</row>
        <row r="101">
          <cell r="BL101">
            <v>0</v>
          </cell>
          <cell r="BM101">
            <v>0</v>
          </cell>
          <cell r="BN101">
            <v>-44250</v>
          </cell>
          <cell r="BO101">
            <v>0</v>
          </cell>
        </row>
        <row r="102">
          <cell r="B102" t="str">
            <v>S432038</v>
          </cell>
          <cell r="C102" t="str">
            <v>常州市正力制镜有限公司</v>
          </cell>
          <cell r="D102" t="str">
            <v>后视镜</v>
          </cell>
          <cell r="E102" t="str">
            <v>正常供货</v>
          </cell>
          <cell r="F102">
            <v>60</v>
          </cell>
          <cell r="G102" t="str">
            <v>是</v>
          </cell>
          <cell r="H102">
            <v>60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2">
          <cell r="AF102">
            <v>0</v>
          </cell>
          <cell r="AG102">
            <v>27164</v>
          </cell>
          <cell r="AH102">
            <v>0</v>
          </cell>
          <cell r="AI102">
            <v>34995.4</v>
          </cell>
          <cell r="AJ102">
            <v>0</v>
          </cell>
          <cell r="AK102">
            <v>0</v>
          </cell>
          <cell r="AL102">
            <v>0</v>
          </cell>
          <cell r="AM102">
            <v>16500</v>
          </cell>
          <cell r="AN102">
            <v>0</v>
          </cell>
          <cell r="AO102">
            <v>0</v>
          </cell>
          <cell r="AP102">
            <v>0</v>
          </cell>
          <cell r="AQ102">
            <v>47477.26</v>
          </cell>
          <cell r="AR102">
            <v>52461.19</v>
          </cell>
          <cell r="AS102">
            <v>65665.3</v>
          </cell>
          <cell r="AT102">
            <v>83881.7</v>
          </cell>
          <cell r="AU102">
            <v>0</v>
          </cell>
          <cell r="AV102">
            <v>42122.16</v>
          </cell>
          <cell r="AW102">
            <v>41211.49</v>
          </cell>
          <cell r="AX102">
            <v>0</v>
          </cell>
          <cell r="AY102">
            <v>65395.14</v>
          </cell>
          <cell r="AZ102">
            <v>36420.47</v>
          </cell>
          <cell r="BA102">
            <v>513294.11</v>
          </cell>
          <cell r="BB102">
            <v>411478.5</v>
          </cell>
          <cell r="BC102">
            <v>6</v>
          </cell>
          <cell r="BD102">
            <v>0</v>
          </cell>
          <cell r="BE102">
            <v>41211.49</v>
          </cell>
          <cell r="BF102">
            <v>42122.16</v>
          </cell>
          <cell r="BG102">
            <v>0</v>
          </cell>
          <cell r="BH102">
            <v>83881.7</v>
          </cell>
          <cell r="BI102">
            <v>185149.26</v>
          </cell>
          <cell r="BJ102">
            <v>101815.61</v>
          </cell>
        </row>
        <row r="102">
          <cell r="BL102">
            <v>513294.11</v>
          </cell>
          <cell r="BM102">
            <v>0</v>
          </cell>
          <cell r="BN102">
            <v>0</v>
          </cell>
          <cell r="BO102">
            <v>30858.21</v>
          </cell>
        </row>
        <row r="103">
          <cell r="B103" t="str">
            <v>S437033</v>
          </cell>
          <cell r="C103" t="str">
            <v>日照联成工程机械有限公司</v>
          </cell>
          <cell r="D103" t="str">
            <v>座椅</v>
          </cell>
          <cell r="E103" t="str">
            <v>正常供货</v>
          </cell>
          <cell r="F103">
            <v>60</v>
          </cell>
          <cell r="G103" t="str">
            <v>否</v>
          </cell>
          <cell r="H103">
            <v>60</v>
          </cell>
        </row>
        <row r="103"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</row>
        <row r="103">
          <cell r="AT103">
            <v>0</v>
          </cell>
          <cell r="AU103">
            <v>0</v>
          </cell>
        </row>
        <row r="103">
          <cell r="AW103">
            <v>0</v>
          </cell>
          <cell r="AX103">
            <v>0</v>
          </cell>
          <cell r="AY103">
            <v>0</v>
          </cell>
        </row>
        <row r="103">
          <cell r="BA103">
            <v>0</v>
          </cell>
          <cell r="BB103">
            <v>0</v>
          </cell>
          <cell r="BC103">
            <v>4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</row>
        <row r="103">
          <cell r="BL103">
            <v>0</v>
          </cell>
          <cell r="BM103">
            <v>0</v>
          </cell>
          <cell r="BN103">
            <v>0</v>
          </cell>
          <cell r="BO103">
            <v>0</v>
          </cell>
        </row>
        <row r="104">
          <cell r="B104" t="str">
            <v>S433023</v>
          </cell>
          <cell r="C104" t="str">
            <v>浙江万里安全器材制造有限公司</v>
          </cell>
          <cell r="D104" t="str">
            <v>座椅</v>
          </cell>
          <cell r="E104" t="str">
            <v>老账</v>
          </cell>
          <cell r="F104">
            <v>90</v>
          </cell>
          <cell r="G104" t="str">
            <v>是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4">
          <cell r="Y104">
            <v>0</v>
          </cell>
          <cell r="Z104">
            <v>0</v>
          </cell>
          <cell r="AA104">
            <v>0</v>
          </cell>
        </row>
        <row r="104"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57595.72</v>
          </cell>
          <cell r="AL104">
            <v>0</v>
          </cell>
          <cell r="AM104">
            <v>0</v>
          </cell>
          <cell r="AN104">
            <v>0</v>
          </cell>
          <cell r="AO104">
            <v>44700</v>
          </cell>
          <cell r="AP104">
            <v>0</v>
          </cell>
          <cell r="AQ104">
            <v>75334.81</v>
          </cell>
          <cell r="AR104">
            <v>16842.77</v>
          </cell>
          <cell r="AS104">
            <v>0</v>
          </cell>
          <cell r="AT104">
            <v>80414.82</v>
          </cell>
          <cell r="AU104">
            <v>15820</v>
          </cell>
          <cell r="AV104">
            <v>53633.81</v>
          </cell>
          <cell r="AW104">
            <v>0</v>
          </cell>
          <cell r="AX104">
            <v>26842.02</v>
          </cell>
          <cell r="AY104">
            <v>0</v>
          </cell>
          <cell r="AZ104">
            <v>17293.47</v>
          </cell>
          <cell r="BA104">
            <v>388477.42</v>
          </cell>
          <cell r="BB104">
            <v>344341.93</v>
          </cell>
          <cell r="BC104">
            <v>6</v>
          </cell>
          <cell r="BD104">
            <v>0</v>
          </cell>
          <cell r="BE104">
            <v>53633.81</v>
          </cell>
          <cell r="BF104">
            <v>15820</v>
          </cell>
          <cell r="BG104">
            <v>80414.82</v>
          </cell>
          <cell r="BH104">
            <v>0</v>
          </cell>
          <cell r="BI104">
            <v>113589.3</v>
          </cell>
          <cell r="BJ104">
            <v>44135.49</v>
          </cell>
        </row>
        <row r="104">
          <cell r="BL104">
            <v>388477.42</v>
          </cell>
          <cell r="BM104">
            <v>0</v>
          </cell>
          <cell r="BN104">
            <v>0</v>
          </cell>
          <cell r="BO104">
            <v>18931.55</v>
          </cell>
        </row>
        <row r="105">
          <cell r="B105" t="str">
            <v>S412010</v>
          </cell>
          <cell r="C105" t="str">
            <v>天津欧尔派斯环保科技发展有限公司</v>
          </cell>
          <cell r="D105" t="str">
            <v>金属件</v>
          </cell>
          <cell r="E105" t="str">
            <v>老账</v>
          </cell>
          <cell r="F105">
            <v>90</v>
          </cell>
          <cell r="G105" t="str">
            <v>否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46406.19</v>
          </cell>
          <cell r="O105">
            <v>69887.93</v>
          </cell>
          <cell r="P105">
            <v>0</v>
          </cell>
          <cell r="Q105">
            <v>0</v>
          </cell>
          <cell r="R105">
            <v>40410.29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5"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</row>
        <row r="105">
          <cell r="AW105">
            <v>0</v>
          </cell>
          <cell r="AX105">
            <v>0</v>
          </cell>
          <cell r="AY105">
            <v>0</v>
          </cell>
        </row>
        <row r="105">
          <cell r="BA105">
            <v>156704.41</v>
          </cell>
          <cell r="BB105">
            <v>156704.41</v>
          </cell>
          <cell r="BC105">
            <v>4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</row>
        <row r="105">
          <cell r="BL105">
            <v>156704.41</v>
          </cell>
          <cell r="BM105">
            <v>0</v>
          </cell>
          <cell r="BN105">
            <v>0</v>
          </cell>
          <cell r="BO105">
            <v>0</v>
          </cell>
        </row>
        <row r="106">
          <cell r="B106" t="str">
            <v>S413004</v>
          </cell>
          <cell r="C106" t="str">
            <v>保定兆龙通用电器塑业有限公司</v>
          </cell>
          <cell r="D106" t="str">
            <v>金属件/座椅</v>
          </cell>
          <cell r="E106" t="str">
            <v>正常供货</v>
          </cell>
          <cell r="F106">
            <v>90</v>
          </cell>
          <cell r="G106" t="str">
            <v>否</v>
          </cell>
          <cell r="H106">
            <v>90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6">
          <cell r="AK106">
            <v>0</v>
          </cell>
          <cell r="AL106">
            <v>0</v>
          </cell>
          <cell r="AM106">
            <v>0</v>
          </cell>
          <cell r="AN106">
            <v>0</v>
          </cell>
        </row>
        <row r="106">
          <cell r="AS106">
            <v>0</v>
          </cell>
          <cell r="AT106">
            <v>20072.12</v>
          </cell>
          <cell r="AU106">
            <v>10815.62</v>
          </cell>
          <cell r="AV106">
            <v>49240.03</v>
          </cell>
          <cell r="AW106">
            <v>61620.18</v>
          </cell>
          <cell r="AX106">
            <v>33416.48</v>
          </cell>
          <cell r="AY106">
            <v>32010.24</v>
          </cell>
          <cell r="AZ106">
            <v>37516.1</v>
          </cell>
          <cell r="BA106">
            <v>244690.77</v>
          </cell>
          <cell r="BB106">
            <v>141747.95</v>
          </cell>
          <cell r="BC106">
            <v>6</v>
          </cell>
          <cell r="BD106">
            <v>61620.18</v>
          </cell>
          <cell r="BE106">
            <v>49240.03</v>
          </cell>
          <cell r="BF106">
            <v>10815.62</v>
          </cell>
          <cell r="BG106">
            <v>20072.12</v>
          </cell>
          <cell r="BH106">
            <v>0</v>
          </cell>
          <cell r="BI106">
            <v>224618.65</v>
          </cell>
          <cell r="BJ106">
            <v>102942.82</v>
          </cell>
        </row>
        <row r="106">
          <cell r="BL106">
            <v>244690.77</v>
          </cell>
          <cell r="BM106">
            <v>0</v>
          </cell>
          <cell r="BN106">
            <v>0</v>
          </cell>
          <cell r="BO106">
            <v>37436.4416666667</v>
          </cell>
        </row>
        <row r="107">
          <cell r="B107" t="str">
            <v>S513016</v>
          </cell>
          <cell r="C107" t="str">
            <v>黄骅市辉煌建筑队</v>
          </cell>
          <cell r="D107" t="str">
            <v>金属件/座椅/后视镜</v>
          </cell>
          <cell r="E107" t="str">
            <v>基建维修-老账</v>
          </cell>
          <cell r="F107">
            <v>0</v>
          </cell>
          <cell r="G107" t="str">
            <v>是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</row>
        <row r="107">
          <cell r="AC107">
            <v>0</v>
          </cell>
          <cell r="AD107">
            <v>0</v>
          </cell>
          <cell r="AE107">
            <v>0</v>
          </cell>
          <cell r="AF107">
            <v>73445.4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5700</v>
          </cell>
          <cell r="AL107">
            <v>9646</v>
          </cell>
          <cell r="AM107">
            <v>34930</v>
          </cell>
          <cell r="AN107">
            <v>27840.9</v>
          </cell>
          <cell r="AO107">
            <v>1900</v>
          </cell>
          <cell r="AP107">
            <v>18400</v>
          </cell>
          <cell r="AQ107">
            <v>2029</v>
          </cell>
          <cell r="AR107">
            <v>32082</v>
          </cell>
          <cell r="AS107">
            <v>1411</v>
          </cell>
          <cell r="AT107">
            <v>0</v>
          </cell>
          <cell r="AU107">
            <v>0</v>
          </cell>
          <cell r="AV107">
            <v>5400</v>
          </cell>
          <cell r="AW107">
            <v>0</v>
          </cell>
          <cell r="AX107">
            <v>1700</v>
          </cell>
          <cell r="AY107">
            <v>22573</v>
          </cell>
          <cell r="AZ107">
            <v>4700</v>
          </cell>
          <cell r="BA107">
            <v>241757.3</v>
          </cell>
          <cell r="BB107">
            <v>241757.3</v>
          </cell>
          <cell r="BC107">
            <v>6</v>
          </cell>
          <cell r="BD107">
            <v>4700</v>
          </cell>
          <cell r="BE107">
            <v>22573</v>
          </cell>
          <cell r="BF107">
            <v>1700</v>
          </cell>
          <cell r="BG107">
            <v>0</v>
          </cell>
          <cell r="BH107">
            <v>5400</v>
          </cell>
          <cell r="BI107">
            <v>34373</v>
          </cell>
          <cell r="BJ107">
            <v>0</v>
          </cell>
        </row>
        <row r="107">
          <cell r="BL107">
            <v>241757.3</v>
          </cell>
          <cell r="BM107">
            <v>0</v>
          </cell>
          <cell r="BN107">
            <v>0</v>
          </cell>
          <cell r="BO107">
            <v>5728.83333333333</v>
          </cell>
        </row>
        <row r="108">
          <cell r="B108" t="str">
            <v>S412005</v>
          </cell>
          <cell r="C108" t="str">
            <v>天津市国际铁工焊接装备有限公司</v>
          </cell>
          <cell r="D108" t="str">
            <v>金属件</v>
          </cell>
          <cell r="E108" t="str">
            <v>固定资产-老账</v>
          </cell>
          <cell r="F108">
            <v>0</v>
          </cell>
          <cell r="G108" t="str">
            <v>是</v>
          </cell>
          <cell r="H108" t="str">
            <v>固定资产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148132.6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8">
          <cell r="AC108">
            <v>0</v>
          </cell>
          <cell r="AD108">
            <v>0</v>
          </cell>
          <cell r="AE108">
            <v>0</v>
          </cell>
          <cell r="AF108">
            <v>12600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</row>
        <row r="108">
          <cell r="AW108">
            <v>0</v>
          </cell>
          <cell r="AX108">
            <v>0</v>
          </cell>
          <cell r="AY108">
            <v>0</v>
          </cell>
        </row>
        <row r="108">
          <cell r="BA108">
            <v>160732.6</v>
          </cell>
          <cell r="BB108">
            <v>160732.6</v>
          </cell>
          <cell r="BC108">
            <v>4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</row>
        <row r="108">
          <cell r="BL108">
            <v>160732.6</v>
          </cell>
          <cell r="BM108">
            <v>0</v>
          </cell>
          <cell r="BN108">
            <v>0</v>
          </cell>
          <cell r="BO108">
            <v>0</v>
          </cell>
        </row>
        <row r="109">
          <cell r="B109" t="str">
            <v>S444008</v>
          </cell>
          <cell r="C109" t="str">
            <v>中山市华胜汽车部件有限公司</v>
          </cell>
          <cell r="D109" t="str">
            <v>后视镜</v>
          </cell>
          <cell r="E109" t="str">
            <v>老账</v>
          </cell>
          <cell r="F109">
            <v>60</v>
          </cell>
          <cell r="G109" t="str">
            <v>是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09">
          <cell r="AC109">
            <v>0</v>
          </cell>
          <cell r="AD109">
            <v>0</v>
          </cell>
          <cell r="AE109">
            <v>0</v>
          </cell>
          <cell r="AF109">
            <v>15918.74</v>
          </cell>
          <cell r="AG109">
            <v>46937.94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32842.32</v>
          </cell>
          <cell r="AV109">
            <v>42334.32</v>
          </cell>
          <cell r="AW109">
            <v>0</v>
          </cell>
          <cell r="AX109">
            <v>0</v>
          </cell>
          <cell r="AY109">
            <v>58091.04</v>
          </cell>
        </row>
        <row r="109">
          <cell r="BA109">
            <v>196124.36</v>
          </cell>
          <cell r="BB109">
            <v>138033.32</v>
          </cell>
          <cell r="BC109">
            <v>5</v>
          </cell>
          <cell r="BD109">
            <v>0</v>
          </cell>
          <cell r="BE109">
            <v>0</v>
          </cell>
          <cell r="BF109">
            <v>42334.32</v>
          </cell>
          <cell r="BG109">
            <v>32842.32</v>
          </cell>
          <cell r="BH109">
            <v>0</v>
          </cell>
          <cell r="BI109">
            <v>133267.68</v>
          </cell>
          <cell r="BJ109">
            <v>58091.04</v>
          </cell>
        </row>
        <row r="109">
          <cell r="BL109">
            <v>196124.36</v>
          </cell>
          <cell r="BM109">
            <v>0</v>
          </cell>
          <cell r="BN109">
            <v>-32843.32</v>
          </cell>
          <cell r="BO109">
            <v>22211.28</v>
          </cell>
        </row>
        <row r="110">
          <cell r="B110" t="str">
            <v>S413073</v>
          </cell>
          <cell r="C110" t="str">
            <v>黄骅市兴岳金属制品有限公司</v>
          </cell>
          <cell r="D110" t="str">
            <v>金属件</v>
          </cell>
          <cell r="E110" t="str">
            <v>正常供货</v>
          </cell>
          <cell r="F110">
            <v>60</v>
          </cell>
          <cell r="G110" t="str">
            <v>否</v>
          </cell>
          <cell r="H110">
            <v>60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0"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0">
          <cell r="AK110">
            <v>0</v>
          </cell>
          <cell r="AL110">
            <v>0</v>
          </cell>
        </row>
        <row r="110">
          <cell r="AO110">
            <v>0</v>
          </cell>
          <cell r="AP110">
            <v>83987.77</v>
          </cell>
          <cell r="AQ110">
            <v>138852.24</v>
          </cell>
          <cell r="AR110">
            <v>82142.48</v>
          </cell>
          <cell r="AS110">
            <v>135618.25</v>
          </cell>
          <cell r="AT110">
            <v>99977.49</v>
          </cell>
          <cell r="AU110">
            <v>74387.99</v>
          </cell>
          <cell r="AV110">
            <v>91730.83</v>
          </cell>
          <cell r="AW110">
            <v>94427.35</v>
          </cell>
          <cell r="AX110">
            <v>39781.19</v>
          </cell>
          <cell r="AY110">
            <v>18206.92</v>
          </cell>
          <cell r="AZ110">
            <v>10946.45</v>
          </cell>
          <cell r="BA110">
            <v>870058.96</v>
          </cell>
          <cell r="BB110">
            <v>839112.51</v>
          </cell>
          <cell r="BC110">
            <v>6</v>
          </cell>
          <cell r="BD110">
            <v>39781.19</v>
          </cell>
          <cell r="BE110">
            <v>94427.35</v>
          </cell>
          <cell r="BF110">
            <v>91730.83</v>
          </cell>
          <cell r="BG110">
            <v>74387.99</v>
          </cell>
          <cell r="BH110">
            <v>99977.49</v>
          </cell>
          <cell r="BI110">
            <v>329480.73</v>
          </cell>
          <cell r="BJ110">
            <v>30946.45</v>
          </cell>
        </row>
        <row r="110">
          <cell r="BL110">
            <v>870058.96</v>
          </cell>
          <cell r="BM110">
            <v>0</v>
          </cell>
          <cell r="BN110">
            <v>0</v>
          </cell>
          <cell r="BO110">
            <v>54913.455</v>
          </cell>
        </row>
        <row r="111">
          <cell r="B111" t="str">
            <v>S413075</v>
          </cell>
          <cell r="C111" t="str">
            <v>沃尔瓦格涂料（廊坊）有限公司</v>
          </cell>
          <cell r="D111" t="str">
            <v>后视镜</v>
          </cell>
          <cell r="E111" t="str">
            <v>大宗物料</v>
          </cell>
          <cell r="F111">
            <v>30</v>
          </cell>
          <cell r="G111" t="str">
            <v>否</v>
          </cell>
          <cell r="H111">
            <v>30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1"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</row>
        <row r="111">
          <cell r="AW111">
            <v>0</v>
          </cell>
          <cell r="AX111">
            <v>0</v>
          </cell>
          <cell r="AY111">
            <v>0</v>
          </cell>
          <cell r="AZ111">
            <v>30446.54</v>
          </cell>
          <cell r="BA111">
            <v>30446.54</v>
          </cell>
          <cell r="BB111">
            <v>0</v>
          </cell>
          <cell r="BC111">
            <v>5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30446.54</v>
          </cell>
          <cell r="BJ111">
            <v>30446.54</v>
          </cell>
        </row>
        <row r="111">
          <cell r="BL111">
            <v>30446.54</v>
          </cell>
          <cell r="BM111">
            <v>0</v>
          </cell>
          <cell r="BN111">
            <v>0</v>
          </cell>
          <cell r="BO111">
            <v>5074.42333333333</v>
          </cell>
        </row>
        <row r="112">
          <cell r="B112" t="str">
            <v>S413072</v>
          </cell>
          <cell r="C112" t="str">
            <v>黄骅市润晨五金制品有限公司</v>
          </cell>
          <cell r="D112" t="str">
            <v>金属件</v>
          </cell>
          <cell r="E112" t="str">
            <v>正常供货</v>
          </cell>
          <cell r="F112">
            <v>60</v>
          </cell>
          <cell r="G112" t="str">
            <v>是</v>
          </cell>
          <cell r="H112">
            <v>60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2">
          <cell r="AE112">
            <v>0</v>
          </cell>
          <cell r="AF112">
            <v>0</v>
          </cell>
          <cell r="AG112">
            <v>0</v>
          </cell>
          <cell r="AH112">
            <v>45281.05</v>
          </cell>
          <cell r="AI112">
            <v>0</v>
          </cell>
          <cell r="AJ112">
            <v>86521.26</v>
          </cell>
          <cell r="AK112">
            <v>0</v>
          </cell>
          <cell r="AL112">
            <v>0</v>
          </cell>
          <cell r="AM112">
            <v>84301.58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</row>
        <row r="112">
          <cell r="AW112">
            <v>0</v>
          </cell>
          <cell r="AX112">
            <v>0</v>
          </cell>
          <cell r="AY112">
            <v>0</v>
          </cell>
        </row>
        <row r="112">
          <cell r="BA112">
            <v>216103.89</v>
          </cell>
          <cell r="BB112">
            <v>216103.89</v>
          </cell>
          <cell r="BC112">
            <v>4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</row>
        <row r="112">
          <cell r="BL112">
            <v>216103.89</v>
          </cell>
          <cell r="BM112">
            <v>0</v>
          </cell>
          <cell r="BN112">
            <v>0</v>
          </cell>
          <cell r="BO112">
            <v>0</v>
          </cell>
        </row>
        <row r="113">
          <cell r="B113" t="str">
            <v>S413171</v>
          </cell>
          <cell r="C113" t="str">
            <v>廊坊东尚金属制品有限公司</v>
          </cell>
          <cell r="D113" t="str">
            <v>后视镜</v>
          </cell>
          <cell r="E113" t="str">
            <v>正常供货</v>
          </cell>
          <cell r="F113">
            <v>0</v>
          </cell>
          <cell r="G113" t="str">
            <v>否</v>
          </cell>
          <cell r="H113">
            <v>90</v>
          </cell>
        </row>
        <row r="113"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</row>
        <row r="113">
          <cell r="AW113">
            <v>0</v>
          </cell>
          <cell r="AX113">
            <v>0</v>
          </cell>
          <cell r="AY113">
            <v>0</v>
          </cell>
        </row>
        <row r="113">
          <cell r="BA113">
            <v>0</v>
          </cell>
          <cell r="BB113">
            <v>0</v>
          </cell>
          <cell r="BC113">
            <v>4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</row>
        <row r="113">
          <cell r="BL113">
            <v>0</v>
          </cell>
          <cell r="BM113">
            <v>0</v>
          </cell>
          <cell r="BN113">
            <v>0</v>
          </cell>
          <cell r="BO113">
            <v>0</v>
          </cell>
        </row>
        <row r="114">
          <cell r="B114" t="str">
            <v>S421003</v>
          </cell>
          <cell r="C114" t="str">
            <v>辽宁德威纤维制品有限公司</v>
          </cell>
          <cell r="D114" t="str">
            <v>座椅</v>
          </cell>
          <cell r="E114" t="str">
            <v>老账</v>
          </cell>
          <cell r="F114">
            <v>0</v>
          </cell>
          <cell r="G114" t="str">
            <v>是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28855.72</v>
          </cell>
          <cell r="AA114">
            <v>0</v>
          </cell>
        </row>
        <row r="114">
          <cell r="AC114">
            <v>0</v>
          </cell>
          <cell r="AD114">
            <v>36706.78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</row>
        <row r="114">
          <cell r="AW114">
            <v>0</v>
          </cell>
          <cell r="AX114">
            <v>0</v>
          </cell>
          <cell r="AY114">
            <v>0</v>
          </cell>
        </row>
        <row r="114">
          <cell r="BA114">
            <v>65562.5</v>
          </cell>
          <cell r="BB114">
            <v>65562.5</v>
          </cell>
          <cell r="BC114">
            <v>4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</row>
        <row r="114">
          <cell r="BL114">
            <v>65562.5</v>
          </cell>
          <cell r="BM114">
            <v>0</v>
          </cell>
          <cell r="BN114">
            <v>0</v>
          </cell>
          <cell r="BO114">
            <v>0</v>
          </cell>
        </row>
        <row r="115">
          <cell r="B115" t="str">
            <v>S437018</v>
          </cell>
          <cell r="C115" t="str">
            <v>文登太成电子有限公司</v>
          </cell>
          <cell r="D115" t="str">
            <v>后视镜</v>
          </cell>
          <cell r="E115" t="str">
            <v>正常供货</v>
          </cell>
          <cell r="F115">
            <v>60</v>
          </cell>
          <cell r="G115" t="str">
            <v>否</v>
          </cell>
          <cell r="H115">
            <v>60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5">
          <cell r="AH115">
            <v>0</v>
          </cell>
          <cell r="AI115">
            <v>0</v>
          </cell>
          <cell r="AJ115">
            <v>0</v>
          </cell>
          <cell r="AK115">
            <v>0</v>
          </cell>
        </row>
        <row r="115"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8551.91</v>
          </cell>
          <cell r="AW115">
            <v>64030.98</v>
          </cell>
          <cell r="AX115">
            <v>7424.1</v>
          </cell>
          <cell r="AY115">
            <v>15723.28</v>
          </cell>
        </row>
        <row r="115">
          <cell r="BA115">
            <v>95730.27</v>
          </cell>
          <cell r="BB115">
            <v>80006.99</v>
          </cell>
          <cell r="BC115">
            <v>5</v>
          </cell>
          <cell r="BD115">
            <v>7424.1</v>
          </cell>
          <cell r="BE115">
            <v>64030.98</v>
          </cell>
          <cell r="BF115">
            <v>8551.91</v>
          </cell>
          <cell r="BG115">
            <v>0</v>
          </cell>
          <cell r="BH115">
            <v>0</v>
          </cell>
          <cell r="BI115">
            <v>95730.27</v>
          </cell>
          <cell r="BJ115">
            <v>15723.28</v>
          </cell>
        </row>
        <row r="115">
          <cell r="BL115">
            <v>95730.27</v>
          </cell>
          <cell r="BM115">
            <v>0</v>
          </cell>
          <cell r="BN115">
            <v>-9999.99999999999</v>
          </cell>
          <cell r="BO115">
            <v>15955.045</v>
          </cell>
        </row>
        <row r="116">
          <cell r="B116" t="str">
            <v>S432012</v>
          </cell>
          <cell r="C116" t="str">
            <v>常州市武进创新模具注塑有限公司</v>
          </cell>
          <cell r="D116" t="str">
            <v>座椅</v>
          </cell>
          <cell r="E116" t="str">
            <v>老账</v>
          </cell>
          <cell r="F116">
            <v>60</v>
          </cell>
          <cell r="G116" t="str">
            <v>否</v>
          </cell>
        </row>
        <row r="116">
          <cell r="I116">
            <v>0</v>
          </cell>
          <cell r="J116">
            <v>0</v>
          </cell>
          <cell r="K116">
            <v>0</v>
          </cell>
          <cell r="L116">
            <v>1571.64</v>
          </cell>
          <cell r="M116">
            <v>96738.65</v>
          </cell>
          <cell r="N116">
            <v>18373.64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</row>
        <row r="116"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</row>
        <row r="116">
          <cell r="AW116">
            <v>0</v>
          </cell>
          <cell r="AX116">
            <v>0</v>
          </cell>
          <cell r="AY116">
            <v>0</v>
          </cell>
        </row>
        <row r="116">
          <cell r="BA116">
            <v>116683.93</v>
          </cell>
          <cell r="BB116">
            <v>116683.93</v>
          </cell>
          <cell r="BC116">
            <v>4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</row>
        <row r="116">
          <cell r="BL116">
            <v>116683.93</v>
          </cell>
          <cell r="BM116">
            <v>0</v>
          </cell>
          <cell r="BN116">
            <v>0</v>
          </cell>
          <cell r="BO116">
            <v>0</v>
          </cell>
        </row>
        <row r="117">
          <cell r="B117" t="str">
            <v>S413058</v>
          </cell>
          <cell r="C117" t="str">
            <v>黄骅市俊隆五金包装有限公司</v>
          </cell>
          <cell r="D117" t="str">
            <v>金属件/后视镜</v>
          </cell>
          <cell r="E117" t="str">
            <v>正常供货</v>
          </cell>
          <cell r="F117">
            <v>60</v>
          </cell>
          <cell r="G117" t="str">
            <v>是</v>
          </cell>
          <cell r="H117">
            <v>60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7"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22748.22</v>
          </cell>
          <cell r="AJ117">
            <v>0</v>
          </cell>
          <cell r="AK117">
            <v>21753.24</v>
          </cell>
          <cell r="AL117">
            <v>22040.33</v>
          </cell>
          <cell r="AM117">
            <v>9721.05</v>
          </cell>
          <cell r="AN117">
            <v>11142.98</v>
          </cell>
          <cell r="AO117">
            <v>0</v>
          </cell>
          <cell r="AP117">
            <v>28800</v>
          </cell>
          <cell r="AQ117">
            <v>0</v>
          </cell>
          <cell r="AR117">
            <v>33869.4</v>
          </cell>
          <cell r="AS117">
            <v>16023.13</v>
          </cell>
          <cell r="AT117">
            <v>0</v>
          </cell>
          <cell r="AU117">
            <v>28653.91</v>
          </cell>
          <cell r="AV117">
            <v>18879.89</v>
          </cell>
          <cell r="AW117">
            <v>26177.51</v>
          </cell>
          <cell r="AX117">
            <v>9151.07</v>
          </cell>
          <cell r="AY117">
            <v>0</v>
          </cell>
          <cell r="AZ117">
            <v>4141.02</v>
          </cell>
          <cell r="BA117">
            <v>253101.75</v>
          </cell>
          <cell r="BB117">
            <v>248960.73</v>
          </cell>
          <cell r="BC117">
            <v>6</v>
          </cell>
          <cell r="BD117">
            <v>9151.07</v>
          </cell>
          <cell r="BE117">
            <v>26177.51</v>
          </cell>
          <cell r="BF117">
            <v>18879.89</v>
          </cell>
          <cell r="BG117">
            <v>28653.91</v>
          </cell>
          <cell r="BH117">
            <v>0</v>
          </cell>
          <cell r="BI117">
            <v>87003.4</v>
          </cell>
          <cell r="BJ117">
            <v>4141.01999999999</v>
          </cell>
        </row>
        <row r="117">
          <cell r="BL117">
            <v>253101.75</v>
          </cell>
          <cell r="BM117">
            <v>0</v>
          </cell>
          <cell r="BN117">
            <v>0</v>
          </cell>
          <cell r="BO117">
            <v>14500.5666666667</v>
          </cell>
        </row>
        <row r="118">
          <cell r="B118" t="str">
            <v>S432036</v>
          </cell>
          <cell r="C118" t="str">
            <v>常州立天汽车零部件有限公司</v>
          </cell>
          <cell r="D118" t="str">
            <v>座椅</v>
          </cell>
          <cell r="E118" t="str">
            <v>正常供货</v>
          </cell>
          <cell r="F118">
            <v>60</v>
          </cell>
          <cell r="G118" t="str">
            <v>否</v>
          </cell>
          <cell r="H118">
            <v>60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8">
          <cell r="AL118">
            <v>0</v>
          </cell>
          <cell r="AM118">
            <v>0</v>
          </cell>
        </row>
        <row r="118">
          <cell r="AP118">
            <v>0</v>
          </cell>
        </row>
        <row r="118">
          <cell r="AS118">
            <v>84947.43</v>
          </cell>
          <cell r="AT118">
            <v>0</v>
          </cell>
          <cell r="AU118">
            <v>157960.44</v>
          </cell>
          <cell r="AV118">
            <v>136345.8</v>
          </cell>
          <cell r="AW118">
            <v>68172.9</v>
          </cell>
          <cell r="AX118">
            <v>90897.2</v>
          </cell>
          <cell r="AY118">
            <v>0</v>
          </cell>
        </row>
        <row r="118">
          <cell r="BA118">
            <v>538323.77</v>
          </cell>
          <cell r="BB118">
            <v>538323.77</v>
          </cell>
          <cell r="BC118">
            <v>5</v>
          </cell>
          <cell r="BD118">
            <v>90897.2</v>
          </cell>
          <cell r="BE118">
            <v>68172.9</v>
          </cell>
          <cell r="BF118">
            <v>136345.8</v>
          </cell>
          <cell r="BG118">
            <v>157960.44</v>
          </cell>
          <cell r="BH118">
            <v>0</v>
          </cell>
          <cell r="BI118">
            <v>453376.34</v>
          </cell>
          <cell r="BJ118">
            <v>0</v>
          </cell>
        </row>
        <row r="118">
          <cell r="BL118">
            <v>538323.77</v>
          </cell>
          <cell r="BM118">
            <v>0</v>
          </cell>
          <cell r="BN118">
            <v>0</v>
          </cell>
          <cell r="BO118">
            <v>75562.7233333333</v>
          </cell>
        </row>
        <row r="119">
          <cell r="B119" t="str">
            <v>S413026</v>
          </cell>
          <cell r="C119" t="str">
            <v>沧州临港明康汽车配件有限公司</v>
          </cell>
          <cell r="D119" t="str">
            <v>金属件</v>
          </cell>
          <cell r="E119" t="str">
            <v>正常供货</v>
          </cell>
          <cell r="F119">
            <v>90</v>
          </cell>
          <cell r="G119" t="str">
            <v>是</v>
          </cell>
          <cell r="H119">
            <v>90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19">
          <cell r="AE119">
            <v>0</v>
          </cell>
        </row>
        <row r="119">
          <cell r="AI119">
            <v>0</v>
          </cell>
          <cell r="AJ119">
            <v>0</v>
          </cell>
        </row>
        <row r="119">
          <cell r="AL119">
            <v>0</v>
          </cell>
          <cell r="AM119">
            <v>8285.97</v>
          </cell>
          <cell r="AN119">
            <v>15332.3</v>
          </cell>
          <cell r="AO119">
            <v>8100</v>
          </cell>
          <cell r="AP119">
            <v>0</v>
          </cell>
          <cell r="AQ119">
            <v>33219.96</v>
          </cell>
          <cell r="AR119">
            <v>17887.68</v>
          </cell>
          <cell r="AS119">
            <v>18739.46</v>
          </cell>
          <cell r="AT119">
            <v>25553.82</v>
          </cell>
          <cell r="AU119">
            <v>0</v>
          </cell>
          <cell r="AV119">
            <v>34923.56</v>
          </cell>
          <cell r="AW119">
            <v>33228.42</v>
          </cell>
          <cell r="AX119">
            <v>17035.88</v>
          </cell>
          <cell r="AY119">
            <v>6035.29</v>
          </cell>
          <cell r="AZ119">
            <v>13355.7</v>
          </cell>
          <cell r="BA119">
            <v>231698.04</v>
          </cell>
          <cell r="BB119">
            <v>195271.17</v>
          </cell>
          <cell r="BC119">
            <v>6</v>
          </cell>
          <cell r="BD119">
            <v>33228.42</v>
          </cell>
          <cell r="BE119">
            <v>34923.56</v>
          </cell>
          <cell r="BF119">
            <v>0</v>
          </cell>
          <cell r="BG119">
            <v>25553.82</v>
          </cell>
          <cell r="BH119">
            <v>18739.46</v>
          </cell>
          <cell r="BI119">
            <v>104578.85</v>
          </cell>
          <cell r="BJ119">
            <v>36426.87</v>
          </cell>
        </row>
        <row r="119">
          <cell r="BL119">
            <v>231698.04</v>
          </cell>
          <cell r="BM119">
            <v>0</v>
          </cell>
          <cell r="BN119">
            <v>0</v>
          </cell>
          <cell r="BO119">
            <v>17429.8083333333</v>
          </cell>
        </row>
        <row r="120">
          <cell r="B120" t="str">
            <v>S412022</v>
          </cell>
          <cell r="C120" t="str">
            <v>天津市宝坻区维华五金厂</v>
          </cell>
          <cell r="D120" t="str">
            <v>金属件</v>
          </cell>
          <cell r="E120" t="str">
            <v>正常供货</v>
          </cell>
          <cell r="F120">
            <v>60</v>
          </cell>
          <cell r="G120" t="str">
            <v>是</v>
          </cell>
          <cell r="H120">
            <v>60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0">
          <cell r="S120">
            <v>0</v>
          </cell>
        </row>
        <row r="120"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</row>
        <row r="120">
          <cell r="AC120">
            <v>0</v>
          </cell>
          <cell r="AD120">
            <v>2422.37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21601.08</v>
          </cell>
          <cell r="AJ120">
            <v>28801.44</v>
          </cell>
          <cell r="AK120">
            <v>0</v>
          </cell>
          <cell r="AL120">
            <v>7200.36</v>
          </cell>
          <cell r="AM120">
            <v>7200.36</v>
          </cell>
          <cell r="AN120">
            <v>10800.54</v>
          </cell>
          <cell r="AO120">
            <v>10800</v>
          </cell>
          <cell r="AP120">
            <v>7200</v>
          </cell>
          <cell r="AQ120">
            <v>10800.54</v>
          </cell>
          <cell r="AR120">
            <v>18000.9</v>
          </cell>
          <cell r="AS120">
            <v>6915.6</v>
          </cell>
          <cell r="AT120">
            <v>24204.6</v>
          </cell>
          <cell r="AU120">
            <v>27662.4</v>
          </cell>
          <cell r="AV120">
            <v>34578</v>
          </cell>
          <cell r="AW120">
            <v>0</v>
          </cell>
          <cell r="AX120">
            <v>0</v>
          </cell>
          <cell r="AY120">
            <v>0</v>
          </cell>
        </row>
        <row r="120">
          <cell r="BA120">
            <v>218188.19</v>
          </cell>
          <cell r="BB120">
            <v>218188.19</v>
          </cell>
          <cell r="BC120">
            <v>5</v>
          </cell>
          <cell r="BD120">
            <v>0</v>
          </cell>
          <cell r="BE120">
            <v>0</v>
          </cell>
          <cell r="BF120">
            <v>34578</v>
          </cell>
          <cell r="BG120">
            <v>27662.4</v>
          </cell>
          <cell r="BH120">
            <v>24204.6</v>
          </cell>
          <cell r="BI120">
            <v>62240.4</v>
          </cell>
          <cell r="BJ120">
            <v>0</v>
          </cell>
        </row>
        <row r="120">
          <cell r="BL120">
            <v>218188.19</v>
          </cell>
          <cell r="BM120">
            <v>0</v>
          </cell>
          <cell r="BN120">
            <v>0</v>
          </cell>
          <cell r="BO120">
            <v>10373.4</v>
          </cell>
        </row>
        <row r="121">
          <cell r="B121" t="str">
            <v>S413038</v>
          </cell>
          <cell r="C121" t="str">
            <v>黄骅市万昌五金制品有限公司</v>
          </cell>
          <cell r="D121" t="str">
            <v>金属件</v>
          </cell>
          <cell r="E121" t="str">
            <v>正常供货</v>
          </cell>
          <cell r="F121">
            <v>60</v>
          </cell>
          <cell r="G121" t="str">
            <v>否</v>
          </cell>
          <cell r="H121">
            <v>60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1"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</row>
        <row r="121">
          <cell r="AW121">
            <v>0</v>
          </cell>
          <cell r="AX121">
            <v>0</v>
          </cell>
          <cell r="AY121">
            <v>0</v>
          </cell>
        </row>
        <row r="121">
          <cell r="BA121">
            <v>0</v>
          </cell>
          <cell r="BB121">
            <v>0</v>
          </cell>
          <cell r="BC121">
            <v>4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</row>
        <row r="121">
          <cell r="BL121">
            <v>-4.65661287307739e-10</v>
          </cell>
          <cell r="BM121">
            <v>-4.65661287307739e-10</v>
          </cell>
          <cell r="BN121">
            <v>-4.65661287307739e-10</v>
          </cell>
          <cell r="BO121">
            <v>0</v>
          </cell>
        </row>
        <row r="122">
          <cell r="B122" t="str">
            <v>S413124</v>
          </cell>
          <cell r="C122" t="str">
            <v>东光县福晨镜业有限公司</v>
          </cell>
          <cell r="D122" t="str">
            <v>后视镜</v>
          </cell>
          <cell r="E122" t="str">
            <v>正常供货</v>
          </cell>
          <cell r="F122">
            <v>60</v>
          </cell>
          <cell r="G122" t="str">
            <v>否</v>
          </cell>
          <cell r="H122">
            <v>60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2"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8122.68</v>
          </cell>
          <cell r="AR122">
            <v>23019.55</v>
          </cell>
          <cell r="AS122">
            <v>0</v>
          </cell>
          <cell r="AT122">
            <v>0</v>
          </cell>
          <cell r="AU122">
            <v>18392.86</v>
          </cell>
          <cell r="AV122">
            <v>20621.81</v>
          </cell>
          <cell r="AW122">
            <v>14443.71</v>
          </cell>
          <cell r="AX122">
            <v>0</v>
          </cell>
          <cell r="AY122">
            <v>0</v>
          </cell>
          <cell r="AZ122">
            <v>0</v>
          </cell>
          <cell r="BA122">
            <v>84600.61</v>
          </cell>
          <cell r="BB122">
            <v>84600.61</v>
          </cell>
          <cell r="BC122">
            <v>6</v>
          </cell>
          <cell r="BD122">
            <v>0</v>
          </cell>
          <cell r="BE122">
            <v>14443.71</v>
          </cell>
          <cell r="BF122">
            <v>20621.81</v>
          </cell>
          <cell r="BG122">
            <v>18392.86</v>
          </cell>
          <cell r="BH122">
            <v>0</v>
          </cell>
          <cell r="BI122">
            <v>53458.38</v>
          </cell>
          <cell r="BJ122">
            <v>0</v>
          </cell>
        </row>
        <row r="122">
          <cell r="BL122">
            <v>84600.61</v>
          </cell>
          <cell r="BM122">
            <v>0</v>
          </cell>
          <cell r="BN122">
            <v>-6119.22</v>
          </cell>
          <cell r="BO122">
            <v>8909.73</v>
          </cell>
        </row>
        <row r="123">
          <cell r="B123" t="str">
            <v>S413054</v>
          </cell>
          <cell r="C123" t="str">
            <v>黄骅市保俊成复合彩印厂</v>
          </cell>
          <cell r="D123" t="str">
            <v>金属件/后视镜</v>
          </cell>
          <cell r="E123" t="str">
            <v>正常供货</v>
          </cell>
          <cell r="F123">
            <v>60</v>
          </cell>
          <cell r="G123" t="str">
            <v>否</v>
          </cell>
          <cell r="H123">
            <v>60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3">
          <cell r="AE123">
            <v>0</v>
          </cell>
          <cell r="AF123">
            <v>0</v>
          </cell>
          <cell r="AG123">
            <v>0</v>
          </cell>
        </row>
        <row r="123">
          <cell r="AJ123">
            <v>0</v>
          </cell>
        </row>
        <row r="123">
          <cell r="AQ123">
            <v>19409.81</v>
          </cell>
          <cell r="AR123">
            <v>20496.34</v>
          </cell>
          <cell r="AS123">
            <v>22250.82</v>
          </cell>
          <cell r="AT123">
            <v>25284.73</v>
          </cell>
          <cell r="AU123">
            <v>6938.45</v>
          </cell>
          <cell r="AV123">
            <v>28009.35</v>
          </cell>
          <cell r="AW123">
            <v>0</v>
          </cell>
          <cell r="AX123">
            <v>33520.5</v>
          </cell>
          <cell r="AY123">
            <v>12331.12</v>
          </cell>
          <cell r="AZ123">
            <v>7292.21</v>
          </cell>
          <cell r="BA123">
            <v>175533.33</v>
          </cell>
          <cell r="BB123">
            <v>155910</v>
          </cell>
          <cell r="BC123">
            <v>6</v>
          </cell>
          <cell r="BD123">
            <v>33520.5</v>
          </cell>
          <cell r="BE123">
            <v>0</v>
          </cell>
          <cell r="BF123">
            <v>28009.35</v>
          </cell>
          <cell r="BG123">
            <v>6938.45</v>
          </cell>
          <cell r="BH123">
            <v>25284.73</v>
          </cell>
          <cell r="BI123">
            <v>88091.63</v>
          </cell>
          <cell r="BJ123">
            <v>19623.33</v>
          </cell>
        </row>
        <row r="123">
          <cell r="BL123">
            <v>175533.33</v>
          </cell>
          <cell r="BM123">
            <v>0</v>
          </cell>
          <cell r="BN123">
            <v>0</v>
          </cell>
          <cell r="BO123">
            <v>14681.9383333333</v>
          </cell>
        </row>
        <row r="124">
          <cell r="B124" t="str">
            <v>S513036</v>
          </cell>
          <cell r="C124" t="str">
            <v>沧州昊大燃化工程有限公司</v>
          </cell>
          <cell r="D124">
            <v>0</v>
          </cell>
          <cell r="E124" t="str">
            <v>老账</v>
          </cell>
          <cell r="F124">
            <v>0</v>
          </cell>
          <cell r="G124" t="str">
            <v>否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20800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4"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</row>
        <row r="124">
          <cell r="AW124">
            <v>0</v>
          </cell>
          <cell r="AX124">
            <v>0</v>
          </cell>
          <cell r="AY124">
            <v>0</v>
          </cell>
        </row>
        <row r="124">
          <cell r="BA124">
            <v>20800</v>
          </cell>
          <cell r="BB124">
            <v>20800</v>
          </cell>
          <cell r="BC124">
            <v>4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</row>
        <row r="124">
          <cell r="BL124">
            <v>20800</v>
          </cell>
          <cell r="BM124">
            <v>0</v>
          </cell>
          <cell r="BN124">
            <v>0</v>
          </cell>
          <cell r="BO124">
            <v>0</v>
          </cell>
        </row>
        <row r="125">
          <cell r="B125" t="str">
            <v>S433007</v>
          </cell>
          <cell r="C125" t="str">
            <v>瑞安市精艺标准件有限公司</v>
          </cell>
          <cell r="D125" t="str">
            <v>金属件/座椅</v>
          </cell>
          <cell r="E125" t="str">
            <v>正常供货</v>
          </cell>
          <cell r="F125">
            <v>60</v>
          </cell>
          <cell r="G125" t="str">
            <v>否</v>
          </cell>
          <cell r="H125">
            <v>60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5"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0.03</v>
          </cell>
          <cell r="AR125">
            <v>5856.75</v>
          </cell>
          <cell r="AS125">
            <v>0</v>
          </cell>
          <cell r="AT125">
            <v>0</v>
          </cell>
          <cell r="AU125">
            <v>0</v>
          </cell>
        </row>
        <row r="125">
          <cell r="AW125">
            <v>0</v>
          </cell>
          <cell r="AX125">
            <v>0</v>
          </cell>
          <cell r="AY125">
            <v>0</v>
          </cell>
        </row>
        <row r="125">
          <cell r="BA125">
            <v>5856.78</v>
          </cell>
          <cell r="BB125">
            <v>5856.78</v>
          </cell>
          <cell r="BC125">
            <v>4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</row>
        <row r="125">
          <cell r="BL125">
            <v>5856.78</v>
          </cell>
          <cell r="BM125">
            <v>0</v>
          </cell>
          <cell r="BN125">
            <v>0</v>
          </cell>
          <cell r="BO125">
            <v>0</v>
          </cell>
        </row>
        <row r="126">
          <cell r="B126" t="str">
            <v>S431017</v>
          </cell>
          <cell r="C126" t="str">
            <v>上海典亚模具有限公司</v>
          </cell>
          <cell r="D126" t="str">
            <v>座椅</v>
          </cell>
          <cell r="E126" t="str">
            <v>老账</v>
          </cell>
          <cell r="F126" t="str">
            <v>预付</v>
          </cell>
          <cell r="G126" t="str">
            <v>否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6"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44000</v>
          </cell>
          <cell r="AT126">
            <v>0</v>
          </cell>
          <cell r="AU126">
            <v>0</v>
          </cell>
        </row>
        <row r="126">
          <cell r="AW126">
            <v>0</v>
          </cell>
          <cell r="AX126">
            <v>0</v>
          </cell>
          <cell r="AY126">
            <v>0</v>
          </cell>
        </row>
        <row r="126">
          <cell r="BA126">
            <v>44000</v>
          </cell>
          <cell r="BB126">
            <v>44000</v>
          </cell>
          <cell r="BC126">
            <v>4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</row>
        <row r="126">
          <cell r="BL126">
            <v>44000</v>
          </cell>
          <cell r="BM126">
            <v>0</v>
          </cell>
          <cell r="BN126">
            <v>0</v>
          </cell>
          <cell r="BO126">
            <v>0</v>
          </cell>
        </row>
        <row r="127">
          <cell r="B127" t="str">
            <v>S431009</v>
          </cell>
          <cell r="C127" t="str">
            <v>上海奔德汽车零部件有限公司</v>
          </cell>
          <cell r="D127" t="str">
            <v>后视镜</v>
          </cell>
          <cell r="E127" t="str">
            <v>老账-更名上海恒毅</v>
          </cell>
          <cell r="F127">
            <v>60</v>
          </cell>
          <cell r="G127" t="str">
            <v>否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7"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27"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</row>
        <row r="127">
          <cell r="AW127">
            <v>0</v>
          </cell>
          <cell r="AX127">
            <v>0</v>
          </cell>
          <cell r="AY127">
            <v>0</v>
          </cell>
        </row>
        <row r="127">
          <cell r="BA127">
            <v>0</v>
          </cell>
          <cell r="BB127">
            <v>0</v>
          </cell>
          <cell r="BC127">
            <v>4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</row>
        <row r="127">
          <cell r="BL127">
            <v>0</v>
          </cell>
          <cell r="BM127">
            <v>0</v>
          </cell>
          <cell r="BN127">
            <v>0</v>
          </cell>
          <cell r="BO127">
            <v>0</v>
          </cell>
        </row>
        <row r="128">
          <cell r="B128" t="str">
            <v>S413070</v>
          </cell>
          <cell r="C128" t="str">
            <v>黄骅市创合五金制品有限公司</v>
          </cell>
          <cell r="D128" t="str">
            <v>金属件/座椅</v>
          </cell>
          <cell r="E128" t="str">
            <v>正常供货</v>
          </cell>
          <cell r="F128">
            <v>60</v>
          </cell>
          <cell r="G128" t="str">
            <v>否</v>
          </cell>
          <cell r="H128">
            <v>60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8"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481023.06</v>
          </cell>
          <cell r="AQ128">
            <v>552993.11</v>
          </cell>
          <cell r="AR128">
            <v>563602.74</v>
          </cell>
          <cell r="AS128">
            <v>382108.15</v>
          </cell>
          <cell r="AT128">
            <v>0</v>
          </cell>
          <cell r="AU128">
            <v>446772.98</v>
          </cell>
          <cell r="AV128">
            <v>241111.92</v>
          </cell>
          <cell r="AW128">
            <v>197100.75</v>
          </cell>
          <cell r="AX128">
            <v>352906.49</v>
          </cell>
          <cell r="AY128">
            <v>0</v>
          </cell>
        </row>
        <row r="128">
          <cell r="BA128">
            <v>3217619.2</v>
          </cell>
          <cell r="BB128">
            <v>3217619.2</v>
          </cell>
          <cell r="BC128">
            <v>5</v>
          </cell>
          <cell r="BD128">
            <v>352906.49</v>
          </cell>
          <cell r="BE128">
            <v>197100.75</v>
          </cell>
          <cell r="BF128">
            <v>241111.92</v>
          </cell>
          <cell r="BG128">
            <v>446772.98</v>
          </cell>
          <cell r="BH128">
            <v>0</v>
          </cell>
          <cell r="BI128">
            <v>1237892.14</v>
          </cell>
          <cell r="BJ128">
            <v>0</v>
          </cell>
        </row>
        <row r="128">
          <cell r="BL128">
            <v>3217619.2</v>
          </cell>
          <cell r="BM128">
            <v>0</v>
          </cell>
          <cell r="BN128">
            <v>0</v>
          </cell>
          <cell r="BO128">
            <v>206315.356666667</v>
          </cell>
        </row>
        <row r="129">
          <cell r="B129" t="str">
            <v>S437031</v>
          </cell>
          <cell r="C129" t="str">
            <v>山东万澳汽车附件科技有限公司</v>
          </cell>
          <cell r="D129" t="str">
            <v>座椅</v>
          </cell>
          <cell r="E129" t="str">
            <v>正常供货</v>
          </cell>
          <cell r="F129">
            <v>60</v>
          </cell>
          <cell r="G129" t="str">
            <v>是</v>
          </cell>
          <cell r="H129">
            <v>60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29">
          <cell r="AD129">
            <v>0</v>
          </cell>
          <cell r="AE129">
            <v>0</v>
          </cell>
          <cell r="AF129">
            <v>0</v>
          </cell>
        </row>
        <row r="129">
          <cell r="AI129">
            <v>0</v>
          </cell>
          <cell r="AJ129">
            <v>0</v>
          </cell>
          <cell r="AK129">
            <v>0</v>
          </cell>
          <cell r="AL129">
            <v>5384.3</v>
          </cell>
          <cell r="AM129">
            <v>8180.91</v>
          </cell>
          <cell r="AN129">
            <v>9885.03</v>
          </cell>
          <cell r="AO129">
            <v>12600</v>
          </cell>
          <cell r="AP129">
            <v>6900</v>
          </cell>
          <cell r="AQ129">
            <v>9256.98</v>
          </cell>
          <cell r="AR129">
            <v>6659.9</v>
          </cell>
          <cell r="AS129">
            <v>4720.2</v>
          </cell>
          <cell r="AT129">
            <v>9200.71</v>
          </cell>
          <cell r="AU129">
            <v>7985.05</v>
          </cell>
        </row>
        <row r="129">
          <cell r="AW129">
            <v>25863.4</v>
          </cell>
          <cell r="AX129">
            <v>4531.87</v>
          </cell>
          <cell r="AY129">
            <v>4919.26</v>
          </cell>
        </row>
        <row r="129">
          <cell r="BA129">
            <v>116087.61</v>
          </cell>
          <cell r="BB129">
            <v>111168.35</v>
          </cell>
          <cell r="BC129">
            <v>4</v>
          </cell>
          <cell r="BD129">
            <v>4531.87</v>
          </cell>
          <cell r="BE129">
            <v>25863.4</v>
          </cell>
          <cell r="BF129">
            <v>0</v>
          </cell>
          <cell r="BG129">
            <v>7985.05</v>
          </cell>
          <cell r="BH129">
            <v>9200.71</v>
          </cell>
          <cell r="BI129">
            <v>43299.58</v>
          </cell>
          <cell r="BJ129">
            <v>4919.25999999999</v>
          </cell>
        </row>
        <row r="129">
          <cell r="BL129">
            <v>116087.61</v>
          </cell>
          <cell r="BM129">
            <v>0</v>
          </cell>
          <cell r="BN129">
            <v>0</v>
          </cell>
          <cell r="BO129">
            <v>7216.59666666667</v>
          </cell>
        </row>
        <row r="130">
          <cell r="B130" t="str">
            <v>S513006</v>
          </cell>
          <cell r="C130" t="str">
            <v>黄骅市双得金属制品销售有限公司</v>
          </cell>
          <cell r="D130">
            <v>0</v>
          </cell>
          <cell r="E130" t="str">
            <v>零采</v>
          </cell>
          <cell r="F130">
            <v>0</v>
          </cell>
          <cell r="G130" t="str">
            <v>否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0">
          <cell r="AK130">
            <v>0</v>
          </cell>
          <cell r="AL130">
            <v>0</v>
          </cell>
          <cell r="AM130">
            <v>0</v>
          </cell>
        </row>
        <row r="130"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19897.87</v>
          </cell>
          <cell r="AT130">
            <v>0</v>
          </cell>
          <cell r="AU130">
            <v>0</v>
          </cell>
        </row>
        <row r="130">
          <cell r="AW130">
            <v>69941.1</v>
          </cell>
          <cell r="AX130">
            <v>0</v>
          </cell>
          <cell r="AY130">
            <v>0</v>
          </cell>
          <cell r="AZ130">
            <v>403244.4</v>
          </cell>
          <cell r="BA130">
            <v>493083.37</v>
          </cell>
          <cell r="BB130">
            <v>493083.37</v>
          </cell>
          <cell r="BC130">
            <v>5</v>
          </cell>
          <cell r="BD130">
            <v>403244.4</v>
          </cell>
          <cell r="BE130">
            <v>0</v>
          </cell>
          <cell r="BF130">
            <v>0</v>
          </cell>
          <cell r="BG130">
            <v>69941.1</v>
          </cell>
          <cell r="BH130">
            <v>0</v>
          </cell>
          <cell r="BI130">
            <v>473185.5</v>
          </cell>
          <cell r="BJ130">
            <v>0</v>
          </cell>
        </row>
        <row r="130">
          <cell r="BL130">
            <v>493083.37</v>
          </cell>
          <cell r="BM130">
            <v>0</v>
          </cell>
          <cell r="BN130">
            <v>0</v>
          </cell>
          <cell r="BO130">
            <v>78864.25</v>
          </cell>
        </row>
        <row r="131">
          <cell r="B131" t="str">
            <v>S431007</v>
          </cell>
          <cell r="C131" t="str">
            <v>上海庆利机械设备有限公司</v>
          </cell>
          <cell r="D131" t="str">
            <v>座椅</v>
          </cell>
          <cell r="E131" t="str">
            <v>固定资产-老账</v>
          </cell>
          <cell r="F131" t="str">
            <v>预付</v>
          </cell>
          <cell r="G131" t="str">
            <v>是</v>
          </cell>
        </row>
        <row r="131"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1">
          <cell r="AC131">
            <v>0</v>
          </cell>
          <cell r="AD131">
            <v>0</v>
          </cell>
          <cell r="AE131">
            <v>51500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35000</v>
          </cell>
          <cell r="AW131">
            <v>0</v>
          </cell>
          <cell r="AX131">
            <v>0</v>
          </cell>
          <cell r="AY131">
            <v>0</v>
          </cell>
        </row>
        <row r="131">
          <cell r="BA131">
            <v>86500</v>
          </cell>
          <cell r="BB131">
            <v>86500</v>
          </cell>
          <cell r="BC131">
            <v>5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35000</v>
          </cell>
          <cell r="BI131">
            <v>35000</v>
          </cell>
          <cell r="BJ131">
            <v>0</v>
          </cell>
        </row>
        <row r="131">
          <cell r="BL131">
            <v>86500</v>
          </cell>
          <cell r="BM131">
            <v>0</v>
          </cell>
          <cell r="BN131">
            <v>0</v>
          </cell>
          <cell r="BO131">
            <v>5833.33333333333</v>
          </cell>
        </row>
        <row r="132">
          <cell r="B132" t="str">
            <v>S413100</v>
          </cell>
          <cell r="C132" t="str">
            <v>河北圣洁环境生物科技工程有限公司</v>
          </cell>
          <cell r="D132">
            <v>0</v>
          </cell>
          <cell r="E132" t="str">
            <v>管理</v>
          </cell>
          <cell r="F132">
            <v>0</v>
          </cell>
          <cell r="G132" t="str">
            <v>否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2"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</row>
        <row r="132">
          <cell r="AW132">
            <v>0</v>
          </cell>
          <cell r="AX132">
            <v>0</v>
          </cell>
          <cell r="AY132">
            <v>0</v>
          </cell>
        </row>
        <row r="132">
          <cell r="BA132">
            <v>0</v>
          </cell>
          <cell r="BB132">
            <v>0</v>
          </cell>
          <cell r="BC132">
            <v>4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</row>
        <row r="132">
          <cell r="BL132">
            <v>0</v>
          </cell>
          <cell r="BM132">
            <v>0</v>
          </cell>
          <cell r="BN132">
            <v>0</v>
          </cell>
          <cell r="BO132">
            <v>0</v>
          </cell>
        </row>
        <row r="133">
          <cell r="B133" t="str">
            <v>S513148</v>
          </cell>
          <cell r="C133" t="str">
            <v>泊头市新峰模具有限公司</v>
          </cell>
          <cell r="D133">
            <v>0</v>
          </cell>
          <cell r="E133" t="str">
            <v>零采</v>
          </cell>
          <cell r="F133">
            <v>0</v>
          </cell>
          <cell r="G133" t="str">
            <v>是</v>
          </cell>
        </row>
        <row r="133">
          <cell r="AE133">
            <v>35962</v>
          </cell>
          <cell r="AF133">
            <v>0</v>
          </cell>
          <cell r="AG133">
            <v>46230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</row>
        <row r="133">
          <cell r="AW133">
            <v>0</v>
          </cell>
          <cell r="AX133">
            <v>0</v>
          </cell>
          <cell r="AY133">
            <v>15500</v>
          </cell>
        </row>
        <row r="133">
          <cell r="BA133">
            <v>97692</v>
          </cell>
          <cell r="BB133">
            <v>97692</v>
          </cell>
          <cell r="BC133">
            <v>4</v>
          </cell>
          <cell r="BD133">
            <v>0</v>
          </cell>
          <cell r="BE133">
            <v>15500</v>
          </cell>
          <cell r="BF133">
            <v>0</v>
          </cell>
          <cell r="BG133">
            <v>0</v>
          </cell>
          <cell r="BH133">
            <v>0</v>
          </cell>
          <cell r="BI133">
            <v>15500</v>
          </cell>
          <cell r="BJ133">
            <v>0</v>
          </cell>
        </row>
        <row r="133">
          <cell r="BL133">
            <v>97692</v>
          </cell>
          <cell r="BM133">
            <v>0</v>
          </cell>
          <cell r="BN133">
            <v>0</v>
          </cell>
          <cell r="BO133">
            <v>2583.33333333333</v>
          </cell>
        </row>
        <row r="134">
          <cell r="B134" t="str">
            <v>S411006</v>
          </cell>
          <cell r="C134" t="str">
            <v>北京中万盛贸易有限责任公司</v>
          </cell>
          <cell r="D134" t="str">
            <v>座椅</v>
          </cell>
          <cell r="E134" t="str">
            <v>大宗物料</v>
          </cell>
          <cell r="F134">
            <v>30</v>
          </cell>
          <cell r="G134" t="str">
            <v>否</v>
          </cell>
          <cell r="H134">
            <v>30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4"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</row>
        <row r="134"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61905.02</v>
          </cell>
          <cell r="AV134">
            <v>46846.94</v>
          </cell>
          <cell r="AW134">
            <v>92914.35</v>
          </cell>
          <cell r="AX134">
            <v>92914.35</v>
          </cell>
          <cell r="AY134">
            <v>51545.95</v>
          </cell>
          <cell r="AZ134">
            <v>97088.34</v>
          </cell>
          <cell r="BA134">
            <v>443214.95</v>
          </cell>
          <cell r="BB134">
            <v>346126.61</v>
          </cell>
          <cell r="BC134">
            <v>6</v>
          </cell>
          <cell r="BD134">
            <v>51545.95</v>
          </cell>
          <cell r="BE134">
            <v>92914.35</v>
          </cell>
          <cell r="BF134">
            <v>92914.35</v>
          </cell>
          <cell r="BG134">
            <v>46846.94</v>
          </cell>
          <cell r="BH134">
            <v>61905.02</v>
          </cell>
          <cell r="BI134">
            <v>443214.95</v>
          </cell>
          <cell r="BJ134">
            <v>97088.34</v>
          </cell>
        </row>
        <row r="134">
          <cell r="BL134">
            <v>443214.95</v>
          </cell>
          <cell r="BM134">
            <v>0</v>
          </cell>
          <cell r="BN134">
            <v>0</v>
          </cell>
          <cell r="BO134">
            <v>73869.1583333333</v>
          </cell>
        </row>
        <row r="135">
          <cell r="B135" t="str">
            <v>S437043</v>
          </cell>
          <cell r="C135" t="str">
            <v>烟台美龙汽车部件有限公司</v>
          </cell>
          <cell r="D135" t="str">
            <v>后视镜</v>
          </cell>
          <cell r="E135" t="str">
            <v>老账</v>
          </cell>
          <cell r="F135">
            <v>90</v>
          </cell>
          <cell r="G135" t="str">
            <v>是</v>
          </cell>
        </row>
        <row r="135"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5"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5340.19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</row>
        <row r="135">
          <cell r="AW135">
            <v>0</v>
          </cell>
          <cell r="AX135">
            <v>0</v>
          </cell>
          <cell r="AY135">
            <v>352975.03</v>
          </cell>
        </row>
        <row r="135">
          <cell r="BA135">
            <v>358315.22</v>
          </cell>
          <cell r="BB135">
            <v>5340.19</v>
          </cell>
          <cell r="BC135">
            <v>4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352975.03</v>
          </cell>
          <cell r="BJ135">
            <v>352975.03</v>
          </cell>
        </row>
        <row r="135">
          <cell r="BL135">
            <v>358315.22</v>
          </cell>
          <cell r="BM135">
            <v>0</v>
          </cell>
          <cell r="BN135">
            <v>0</v>
          </cell>
          <cell r="BO135">
            <v>58829.1716666667</v>
          </cell>
        </row>
        <row r="136">
          <cell r="B136" t="str">
            <v>S513007</v>
          </cell>
          <cell r="C136" t="str">
            <v>人民电器集团黄骅销售有限公司</v>
          </cell>
          <cell r="D136">
            <v>0</v>
          </cell>
          <cell r="E136" t="str">
            <v>零采</v>
          </cell>
          <cell r="F136">
            <v>0</v>
          </cell>
          <cell r="G136" t="str">
            <v>是</v>
          </cell>
        </row>
        <row r="136"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6">
          <cell r="AF136">
            <v>25898.5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18166</v>
          </cell>
          <cell r="AS136">
            <v>0</v>
          </cell>
          <cell r="AT136">
            <v>0</v>
          </cell>
          <cell r="AU136">
            <v>0</v>
          </cell>
        </row>
        <row r="136">
          <cell r="AW136">
            <v>0</v>
          </cell>
          <cell r="AX136">
            <v>0</v>
          </cell>
          <cell r="AY136">
            <v>0</v>
          </cell>
        </row>
        <row r="136">
          <cell r="BA136">
            <v>44064.5</v>
          </cell>
          <cell r="BB136">
            <v>44064.5</v>
          </cell>
          <cell r="BC136">
            <v>4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</row>
        <row r="136">
          <cell r="BL136">
            <v>44064.5</v>
          </cell>
          <cell r="BM136">
            <v>0</v>
          </cell>
          <cell r="BN136">
            <v>0</v>
          </cell>
          <cell r="BO136">
            <v>0</v>
          </cell>
        </row>
        <row r="137">
          <cell r="B137" t="str">
            <v>S413092</v>
          </cell>
          <cell r="C137" t="str">
            <v>黄骅市荣丰塑料模具有限公司</v>
          </cell>
          <cell r="D137">
            <v>0</v>
          </cell>
          <cell r="E137" t="str">
            <v>老账</v>
          </cell>
          <cell r="F137">
            <v>0</v>
          </cell>
          <cell r="G137" t="str">
            <v>否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75884.62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</row>
        <row r="137"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</row>
        <row r="137">
          <cell r="AW137">
            <v>0</v>
          </cell>
          <cell r="AX137">
            <v>0</v>
          </cell>
          <cell r="AY137">
            <v>0</v>
          </cell>
        </row>
        <row r="137">
          <cell r="BA137">
            <v>75884.62</v>
          </cell>
          <cell r="BB137">
            <v>75884.62</v>
          </cell>
          <cell r="BC137">
            <v>4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</row>
        <row r="137">
          <cell r="BL137">
            <v>75884.62</v>
          </cell>
          <cell r="BM137">
            <v>0</v>
          </cell>
          <cell r="BN137">
            <v>0</v>
          </cell>
          <cell r="BO137">
            <v>0</v>
          </cell>
        </row>
        <row r="138">
          <cell r="B138" t="str">
            <v>S413039</v>
          </cell>
          <cell r="C138" t="str">
            <v>黄骅市佳祥五金制品有限公司</v>
          </cell>
          <cell r="D138" t="str">
            <v>金属件/后视镜</v>
          </cell>
          <cell r="E138" t="str">
            <v>正常供货</v>
          </cell>
          <cell r="F138">
            <v>60</v>
          </cell>
          <cell r="G138" t="str">
            <v>是</v>
          </cell>
          <cell r="H138">
            <v>60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8"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</row>
        <row r="138">
          <cell r="AM138">
            <v>3554.58</v>
          </cell>
          <cell r="AN138">
            <v>17900.4</v>
          </cell>
          <cell r="AO138">
            <v>14500</v>
          </cell>
          <cell r="AP138">
            <v>17300</v>
          </cell>
          <cell r="AQ138">
            <v>18949.7</v>
          </cell>
          <cell r="AR138">
            <v>0</v>
          </cell>
          <cell r="AS138">
            <v>12222.53</v>
          </cell>
          <cell r="AT138">
            <v>30920.47</v>
          </cell>
          <cell r="AU138">
            <v>2964.38</v>
          </cell>
          <cell r="AV138">
            <v>22857.48</v>
          </cell>
          <cell r="AW138">
            <v>0</v>
          </cell>
          <cell r="AX138">
            <v>11936.31</v>
          </cell>
          <cell r="AY138">
            <v>0</v>
          </cell>
        </row>
        <row r="138">
          <cell r="BA138">
            <v>153105.85</v>
          </cell>
          <cell r="BB138">
            <v>153105.85</v>
          </cell>
          <cell r="BC138">
            <v>5</v>
          </cell>
          <cell r="BD138">
            <v>11936.31</v>
          </cell>
          <cell r="BE138">
            <v>0</v>
          </cell>
          <cell r="BF138">
            <v>22857.48</v>
          </cell>
          <cell r="BG138">
            <v>2964.38</v>
          </cell>
          <cell r="BH138">
            <v>30920.47</v>
          </cell>
          <cell r="BI138">
            <v>37758.17</v>
          </cell>
          <cell r="BJ138">
            <v>0</v>
          </cell>
        </row>
        <row r="138">
          <cell r="BL138">
            <v>153105.85</v>
          </cell>
          <cell r="BM138">
            <v>0</v>
          </cell>
          <cell r="BN138">
            <v>0</v>
          </cell>
          <cell r="BO138">
            <v>6293.02833333333</v>
          </cell>
        </row>
        <row r="139">
          <cell r="B139" t="str">
            <v>S413023</v>
          </cell>
          <cell r="C139" t="str">
            <v>南皮县利辉五金接插件厂</v>
          </cell>
          <cell r="D139" t="str">
            <v>金属件</v>
          </cell>
          <cell r="E139" t="str">
            <v>正常供货</v>
          </cell>
          <cell r="F139">
            <v>90</v>
          </cell>
          <cell r="G139" t="str">
            <v>否</v>
          </cell>
          <cell r="H139">
            <v>90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39"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334.49</v>
          </cell>
          <cell r="AT139">
            <v>13786</v>
          </cell>
          <cell r="AU139">
            <v>20679</v>
          </cell>
          <cell r="AV139">
            <v>41146.69</v>
          </cell>
          <cell r="AW139">
            <v>0</v>
          </cell>
          <cell r="AX139">
            <v>52825.05</v>
          </cell>
          <cell r="AY139">
            <v>0</v>
          </cell>
          <cell r="AZ139">
            <v>45764.44</v>
          </cell>
          <cell r="BA139">
            <v>174535.67</v>
          </cell>
          <cell r="BB139">
            <v>52825.05</v>
          </cell>
          <cell r="BC139">
            <v>6</v>
          </cell>
          <cell r="BD139">
            <v>0</v>
          </cell>
          <cell r="BE139">
            <v>41146.69</v>
          </cell>
          <cell r="BF139">
            <v>20679</v>
          </cell>
          <cell r="BG139">
            <v>13786</v>
          </cell>
          <cell r="BH139">
            <v>334.49</v>
          </cell>
          <cell r="BI139">
            <v>160415.18</v>
          </cell>
          <cell r="BJ139">
            <v>121710.62</v>
          </cell>
        </row>
        <row r="139">
          <cell r="BL139">
            <v>174535.67</v>
          </cell>
          <cell r="BM139">
            <v>0</v>
          </cell>
          <cell r="BN139">
            <v>0</v>
          </cell>
          <cell r="BO139">
            <v>26735.8633333333</v>
          </cell>
        </row>
        <row r="140">
          <cell r="B140" t="str">
            <v>S413131</v>
          </cell>
          <cell r="C140" t="str">
            <v>北京赛诺高科净化设备有限公司</v>
          </cell>
          <cell r="D140" t="str">
            <v>后视镜</v>
          </cell>
          <cell r="E140" t="str">
            <v>固定资产-喷涂环保设备</v>
          </cell>
          <cell r="F140">
            <v>30</v>
          </cell>
          <cell r="G140" t="str">
            <v>是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12790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0">
          <cell r="AC140">
            <v>0</v>
          </cell>
          <cell r="AD140">
            <v>11250</v>
          </cell>
          <cell r="AE140">
            <v>0</v>
          </cell>
          <cell r="AF140">
            <v>15500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19590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</row>
        <row r="140">
          <cell r="AW140">
            <v>0</v>
          </cell>
          <cell r="AX140">
            <v>0</v>
          </cell>
          <cell r="AY140">
            <v>0</v>
          </cell>
        </row>
        <row r="140">
          <cell r="BA140">
            <v>59130</v>
          </cell>
          <cell r="BB140">
            <v>59130</v>
          </cell>
          <cell r="BC140">
            <v>4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</row>
        <row r="140">
          <cell r="BL140">
            <v>59130</v>
          </cell>
          <cell r="BM140">
            <v>0</v>
          </cell>
          <cell r="BN140">
            <v>0</v>
          </cell>
          <cell r="BO140">
            <v>0</v>
          </cell>
        </row>
        <row r="141">
          <cell r="B141" t="str">
            <v>S413014</v>
          </cell>
          <cell r="C141" t="str">
            <v>沧州市奥睿机械设备有限公司</v>
          </cell>
          <cell r="D141" t="str">
            <v>金属件</v>
          </cell>
          <cell r="E141" t="str">
            <v>大宗物料</v>
          </cell>
          <cell r="F141">
            <v>0</v>
          </cell>
          <cell r="G141" t="str">
            <v>否</v>
          </cell>
          <cell r="H141">
            <v>30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1"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1"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17136</v>
          </cell>
          <cell r="AW141">
            <v>41136</v>
          </cell>
          <cell r="AX141">
            <v>0</v>
          </cell>
          <cell r="AY141">
            <v>0</v>
          </cell>
          <cell r="AZ141">
            <v>0</v>
          </cell>
          <cell r="BA141">
            <v>58272</v>
          </cell>
          <cell r="BB141">
            <v>58272</v>
          </cell>
          <cell r="BC141">
            <v>6</v>
          </cell>
          <cell r="BD141">
            <v>0</v>
          </cell>
          <cell r="BE141">
            <v>0</v>
          </cell>
          <cell r="BF141">
            <v>0</v>
          </cell>
          <cell r="BG141">
            <v>41136</v>
          </cell>
          <cell r="BH141">
            <v>17136</v>
          </cell>
          <cell r="BI141">
            <v>58272</v>
          </cell>
          <cell r="BJ141">
            <v>0</v>
          </cell>
        </row>
        <row r="141">
          <cell r="BL141">
            <v>58271.9999999999</v>
          </cell>
          <cell r="BM141">
            <v>-1.01863406598568e-10</v>
          </cell>
          <cell r="BN141">
            <v>-5.82076609134674e-11</v>
          </cell>
          <cell r="BO141">
            <v>9712</v>
          </cell>
        </row>
        <row r="142">
          <cell r="B142" t="str">
            <v>S413031</v>
          </cell>
          <cell r="C142" t="str">
            <v>黄骅市致远摩托车配件有限公司</v>
          </cell>
          <cell r="D142" t="str">
            <v>座椅</v>
          </cell>
          <cell r="E142" t="str">
            <v>正常供货</v>
          </cell>
          <cell r="F142">
            <v>0</v>
          </cell>
          <cell r="G142" t="str">
            <v>否</v>
          </cell>
          <cell r="H142">
            <v>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2"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27499.94</v>
          </cell>
          <cell r="AQ142">
            <v>25049.87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54340.73</v>
          </cell>
          <cell r="AW142">
            <v>41309.26</v>
          </cell>
          <cell r="AX142">
            <v>0</v>
          </cell>
          <cell r="AY142">
            <v>0</v>
          </cell>
        </row>
        <row r="142">
          <cell r="BA142">
            <v>148199.8</v>
          </cell>
          <cell r="BB142">
            <v>148199.8</v>
          </cell>
          <cell r="BC142">
            <v>5</v>
          </cell>
          <cell r="BD142">
            <v>0</v>
          </cell>
          <cell r="BE142">
            <v>0</v>
          </cell>
          <cell r="BF142">
            <v>0</v>
          </cell>
          <cell r="BG142">
            <v>41309.26</v>
          </cell>
          <cell r="BH142">
            <v>54340.73</v>
          </cell>
          <cell r="BI142">
            <v>95649.99</v>
          </cell>
          <cell r="BJ142">
            <v>0</v>
          </cell>
        </row>
        <row r="142">
          <cell r="BL142">
            <v>148199.8</v>
          </cell>
          <cell r="BM142">
            <v>0</v>
          </cell>
          <cell r="BN142">
            <v>0</v>
          </cell>
          <cell r="BO142">
            <v>15941.665</v>
          </cell>
        </row>
        <row r="143">
          <cell r="B143" t="str">
            <v>S413025</v>
          </cell>
          <cell r="C143" t="str">
            <v>沧州宇诺五金制造有限公司</v>
          </cell>
          <cell r="D143" t="str">
            <v>金属件</v>
          </cell>
          <cell r="E143" t="str">
            <v>正常供货</v>
          </cell>
          <cell r="F143">
            <v>60</v>
          </cell>
          <cell r="G143" t="str">
            <v>是</v>
          </cell>
          <cell r="H143">
            <v>60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3"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163343.04</v>
          </cell>
          <cell r="AO143">
            <v>87100</v>
          </cell>
          <cell r="AP143">
            <v>123800</v>
          </cell>
          <cell r="AQ143">
            <v>147379.11</v>
          </cell>
          <cell r="AR143">
            <v>171391.02</v>
          </cell>
          <cell r="AS143">
            <v>193970.62</v>
          </cell>
          <cell r="AT143">
            <v>155432.99</v>
          </cell>
          <cell r="AU143">
            <v>50311.82</v>
          </cell>
          <cell r="AV143">
            <v>268000.54</v>
          </cell>
          <cell r="AW143">
            <v>199166.89</v>
          </cell>
          <cell r="AX143">
            <v>141020.24</v>
          </cell>
          <cell r="AY143">
            <v>112762.3</v>
          </cell>
          <cell r="AZ143">
            <v>155020.46</v>
          </cell>
          <cell r="BA143">
            <v>1968699.03</v>
          </cell>
          <cell r="BB143">
            <v>1700916.27</v>
          </cell>
          <cell r="BC143">
            <v>6</v>
          </cell>
          <cell r="BD143">
            <v>141020.24</v>
          </cell>
          <cell r="BE143">
            <v>199166.89</v>
          </cell>
          <cell r="BF143">
            <v>268000.54</v>
          </cell>
          <cell r="BG143">
            <v>50311.82</v>
          </cell>
          <cell r="BH143">
            <v>155432.99</v>
          </cell>
          <cell r="BI143">
            <v>926282.25</v>
          </cell>
          <cell r="BJ143">
            <v>267782.76</v>
          </cell>
        </row>
        <row r="143">
          <cell r="BL143">
            <v>1968699.03</v>
          </cell>
          <cell r="BM143">
            <v>0</v>
          </cell>
          <cell r="BN143">
            <v>-10500.33</v>
          </cell>
          <cell r="BO143">
            <v>154380.375</v>
          </cell>
        </row>
        <row r="144">
          <cell r="B144" t="str">
            <v>S432011</v>
          </cell>
          <cell r="C144" t="str">
            <v>旷达汽车饰件系统有限公司</v>
          </cell>
          <cell r="D144" t="str">
            <v>座椅</v>
          </cell>
          <cell r="E144" t="str">
            <v>正常供货</v>
          </cell>
          <cell r="F144">
            <v>90</v>
          </cell>
          <cell r="G144" t="str">
            <v>否</v>
          </cell>
          <cell r="H144">
            <v>90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4">
          <cell r="AI144">
            <v>0</v>
          </cell>
          <cell r="AJ144">
            <v>0</v>
          </cell>
          <cell r="AK144">
            <v>0</v>
          </cell>
          <cell r="AL144">
            <v>0</v>
          </cell>
        </row>
        <row r="144"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72008.37</v>
          </cell>
          <cell r="AS144">
            <v>42905.08</v>
          </cell>
          <cell r="AT144">
            <v>176570.65</v>
          </cell>
          <cell r="AU144">
            <v>100329.43</v>
          </cell>
          <cell r="AV144">
            <v>191335.1</v>
          </cell>
          <cell r="AW144">
            <v>0</v>
          </cell>
          <cell r="AX144">
            <v>100026.21</v>
          </cell>
          <cell r="AY144">
            <v>0</v>
          </cell>
          <cell r="AZ144">
            <v>56133.89</v>
          </cell>
          <cell r="BA144">
            <v>739308.73</v>
          </cell>
          <cell r="BB144">
            <v>583148.63</v>
          </cell>
          <cell r="BC144">
            <v>6</v>
          </cell>
          <cell r="BD144">
            <v>0</v>
          </cell>
          <cell r="BE144">
            <v>191335.1</v>
          </cell>
          <cell r="BF144">
            <v>100329.43</v>
          </cell>
          <cell r="BG144">
            <v>176570.65</v>
          </cell>
          <cell r="BH144">
            <v>42905.08</v>
          </cell>
          <cell r="BI144">
            <v>447824.63</v>
          </cell>
          <cell r="BJ144">
            <v>156160.1</v>
          </cell>
        </row>
        <row r="144">
          <cell r="BL144">
            <v>739308.73</v>
          </cell>
          <cell r="BM144">
            <v>0</v>
          </cell>
          <cell r="BN144">
            <v>-43762.79</v>
          </cell>
          <cell r="BO144">
            <v>74637.4383333333</v>
          </cell>
        </row>
        <row r="145">
          <cell r="B145" t="str">
            <v>S444018</v>
          </cell>
          <cell r="C145" t="str">
            <v>佛山市顺德区赛朗斯汽车部件实业有限公司</v>
          </cell>
          <cell r="D145">
            <v>0</v>
          </cell>
          <cell r="E145" t="str">
            <v>老账</v>
          </cell>
          <cell r="F145">
            <v>0</v>
          </cell>
          <cell r="G145" t="str">
            <v>否</v>
          </cell>
        </row>
        <row r="145"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497290.89</v>
          </cell>
          <cell r="AU145">
            <v>770414.99</v>
          </cell>
          <cell r="AV145">
            <v>43529.17</v>
          </cell>
          <cell r="AW145">
            <v>33798.26</v>
          </cell>
          <cell r="AX145">
            <v>1854.99</v>
          </cell>
          <cell r="AY145">
            <v>0</v>
          </cell>
          <cell r="AZ145">
            <v>36675.13</v>
          </cell>
          <cell r="BA145">
            <v>1383563.43</v>
          </cell>
          <cell r="BB145">
            <v>1383563.43</v>
          </cell>
          <cell r="BC145">
            <v>6</v>
          </cell>
          <cell r="BD145">
            <v>36675.13</v>
          </cell>
          <cell r="BE145">
            <v>0</v>
          </cell>
          <cell r="BF145">
            <v>1854.99</v>
          </cell>
          <cell r="BG145">
            <v>33798.26</v>
          </cell>
          <cell r="BH145">
            <v>43529.17</v>
          </cell>
          <cell r="BI145">
            <v>886272.54</v>
          </cell>
          <cell r="BJ145">
            <v>0</v>
          </cell>
        </row>
        <row r="145">
          <cell r="BL145">
            <v>1383563.43</v>
          </cell>
          <cell r="BM145">
            <v>0</v>
          </cell>
          <cell r="BN145">
            <v>-51583.02</v>
          </cell>
          <cell r="BO145">
            <v>147712.09</v>
          </cell>
        </row>
        <row r="146">
          <cell r="B146" t="str">
            <v>S413077</v>
          </cell>
          <cell r="C146" t="str">
            <v>文安县万达汽车配件制造有限公司</v>
          </cell>
          <cell r="D146" t="str">
            <v>金属件</v>
          </cell>
          <cell r="E146" t="str">
            <v>正常供货</v>
          </cell>
          <cell r="F146">
            <v>60</v>
          </cell>
          <cell r="G146" t="str">
            <v>否</v>
          </cell>
          <cell r="H146">
            <v>60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6">
          <cell r="AK146">
            <v>0</v>
          </cell>
          <cell r="AL146">
            <v>0</v>
          </cell>
          <cell r="AM146">
            <v>0</v>
          </cell>
        </row>
        <row r="146">
          <cell r="AP146">
            <v>140723.02</v>
          </cell>
          <cell r="AQ146">
            <v>216064.01</v>
          </cell>
          <cell r="AR146">
            <v>199642.43</v>
          </cell>
          <cell r="AS146">
            <v>0</v>
          </cell>
          <cell r="AT146">
            <v>472764.2</v>
          </cell>
          <cell r="AU146">
            <v>191333.54</v>
          </cell>
          <cell r="AV146">
            <v>178344.26</v>
          </cell>
          <cell r="AW146">
            <v>121727.74</v>
          </cell>
          <cell r="AX146">
            <v>104132.96</v>
          </cell>
          <cell r="AY146">
            <v>57414.8</v>
          </cell>
        </row>
        <row r="146">
          <cell r="BA146">
            <v>1682146.96</v>
          </cell>
          <cell r="BB146">
            <v>1624732.16</v>
          </cell>
          <cell r="BC146">
            <v>5</v>
          </cell>
          <cell r="BD146">
            <v>104132.96</v>
          </cell>
          <cell r="BE146">
            <v>121727.74</v>
          </cell>
          <cell r="BF146">
            <v>178344.26</v>
          </cell>
          <cell r="BG146">
            <v>191333.54</v>
          </cell>
          <cell r="BH146">
            <v>472764.2</v>
          </cell>
          <cell r="BI146">
            <v>652953.3</v>
          </cell>
          <cell r="BJ146">
            <v>57414.8</v>
          </cell>
        </row>
        <row r="146">
          <cell r="BL146">
            <v>1682146.96</v>
          </cell>
          <cell r="BM146">
            <v>0</v>
          </cell>
          <cell r="BN146">
            <v>0</v>
          </cell>
          <cell r="BO146">
            <v>108825.55</v>
          </cell>
        </row>
        <row r="147">
          <cell r="B147" t="str">
            <v>S433021</v>
          </cell>
          <cell r="C147" t="str">
            <v>慈溪市维克多自控元件有限公司</v>
          </cell>
          <cell r="D147" t="str">
            <v>座椅</v>
          </cell>
          <cell r="E147" t="str">
            <v>正常供货</v>
          </cell>
          <cell r="F147">
            <v>60</v>
          </cell>
          <cell r="G147" t="str">
            <v>否</v>
          </cell>
          <cell r="H147">
            <v>60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</row>
        <row r="147"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85025.14</v>
          </cell>
          <cell r="AQ147">
            <v>101826.56</v>
          </cell>
          <cell r="AR147">
            <v>169952</v>
          </cell>
          <cell r="AS147">
            <v>101826.56</v>
          </cell>
          <cell r="AT147">
            <v>0</v>
          </cell>
          <cell r="AU147">
            <v>0</v>
          </cell>
        </row>
        <row r="147">
          <cell r="AW147">
            <v>0</v>
          </cell>
          <cell r="AX147">
            <v>0</v>
          </cell>
          <cell r="AY147">
            <v>0</v>
          </cell>
        </row>
        <row r="147">
          <cell r="BA147">
            <v>458630.26</v>
          </cell>
          <cell r="BB147">
            <v>458630.26</v>
          </cell>
          <cell r="BC147">
            <v>4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</row>
        <row r="147">
          <cell r="BL147">
            <v>458630.26</v>
          </cell>
          <cell r="BM147">
            <v>0</v>
          </cell>
          <cell r="BN147">
            <v>0</v>
          </cell>
          <cell r="BO147">
            <v>0</v>
          </cell>
        </row>
        <row r="148">
          <cell r="B148" t="str">
            <v>S437022</v>
          </cell>
          <cell r="C148" t="str">
            <v>德州志鹏海绵制品有限公司</v>
          </cell>
          <cell r="D148" t="str">
            <v>座椅</v>
          </cell>
          <cell r="E148" t="str">
            <v>老账</v>
          </cell>
          <cell r="F148">
            <v>60</v>
          </cell>
          <cell r="G148" t="str">
            <v>否</v>
          </cell>
        </row>
        <row r="148">
          <cell r="I148">
            <v>62319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8"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</row>
        <row r="148">
          <cell r="AW148">
            <v>0</v>
          </cell>
          <cell r="AX148">
            <v>0</v>
          </cell>
          <cell r="AY148">
            <v>0</v>
          </cell>
        </row>
        <row r="148">
          <cell r="BA148">
            <v>62319</v>
          </cell>
          <cell r="BB148">
            <v>62319</v>
          </cell>
          <cell r="BC148">
            <v>4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</row>
        <row r="148">
          <cell r="BL148">
            <v>62319</v>
          </cell>
          <cell r="BM148">
            <v>0</v>
          </cell>
          <cell r="BN148">
            <v>0</v>
          </cell>
          <cell r="BO148">
            <v>0</v>
          </cell>
        </row>
        <row r="149">
          <cell r="B149" t="str">
            <v>S412027</v>
          </cell>
          <cell r="C149" t="str">
            <v>天津信嘉机械设备租赁有限公司</v>
          </cell>
          <cell r="D149" t="str">
            <v>座椅/后视镜</v>
          </cell>
          <cell r="E149" t="str">
            <v>叉车租赁</v>
          </cell>
          <cell r="F149">
            <v>0</v>
          </cell>
          <cell r="G149" t="str">
            <v>否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49">
          <cell r="AS149">
            <v>1300</v>
          </cell>
          <cell r="AT149">
            <v>4200</v>
          </cell>
          <cell r="AU149">
            <v>0</v>
          </cell>
          <cell r="AV149">
            <v>4200</v>
          </cell>
          <cell r="AW149">
            <v>4200</v>
          </cell>
          <cell r="AX149">
            <v>8400</v>
          </cell>
          <cell r="AY149">
            <v>0</v>
          </cell>
          <cell r="AZ149">
            <v>0</v>
          </cell>
          <cell r="BA149">
            <v>22300</v>
          </cell>
          <cell r="BB149">
            <v>22300</v>
          </cell>
          <cell r="BC149">
            <v>6</v>
          </cell>
          <cell r="BD149">
            <v>0</v>
          </cell>
          <cell r="BE149">
            <v>0</v>
          </cell>
          <cell r="BF149">
            <v>8400</v>
          </cell>
          <cell r="BG149">
            <v>4200</v>
          </cell>
          <cell r="BH149">
            <v>4200</v>
          </cell>
          <cell r="BI149">
            <v>16800</v>
          </cell>
          <cell r="BJ149">
            <v>0</v>
          </cell>
        </row>
        <row r="149">
          <cell r="BL149">
            <v>22300</v>
          </cell>
          <cell r="BM149">
            <v>0</v>
          </cell>
          <cell r="BN149">
            <v>0</v>
          </cell>
          <cell r="BO149">
            <v>2800</v>
          </cell>
        </row>
        <row r="150">
          <cell r="B150" t="str">
            <v>S532003</v>
          </cell>
          <cell r="C150" t="str">
            <v>扬州三鸣环保科技有限公司</v>
          </cell>
          <cell r="D150">
            <v>0</v>
          </cell>
          <cell r="E150" t="str">
            <v>老账</v>
          </cell>
          <cell r="F150">
            <v>0</v>
          </cell>
          <cell r="G150" t="str">
            <v>否</v>
          </cell>
        </row>
        <row r="150">
          <cell r="I150">
            <v>-31550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0"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72000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</row>
        <row r="150">
          <cell r="AW150">
            <v>0</v>
          </cell>
          <cell r="AX150">
            <v>0</v>
          </cell>
          <cell r="AY150">
            <v>0</v>
          </cell>
        </row>
        <row r="150">
          <cell r="BA150">
            <v>40450</v>
          </cell>
          <cell r="BB150">
            <v>40450</v>
          </cell>
          <cell r="BC150">
            <v>4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</row>
        <row r="150">
          <cell r="BL150">
            <v>40450</v>
          </cell>
          <cell r="BM150">
            <v>0</v>
          </cell>
          <cell r="BN150">
            <v>0</v>
          </cell>
          <cell r="BO150">
            <v>0</v>
          </cell>
        </row>
        <row r="151">
          <cell r="B151" t="str">
            <v>S431004</v>
          </cell>
          <cell r="C151" t="str">
            <v>新梦顶（上海）贸易有限公司</v>
          </cell>
          <cell r="D151" t="str">
            <v>座椅</v>
          </cell>
          <cell r="E151" t="str">
            <v>正常供货</v>
          </cell>
          <cell r="F151">
            <v>90</v>
          </cell>
          <cell r="G151" t="str">
            <v>是</v>
          </cell>
          <cell r="H151">
            <v>90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1">
          <cell r="AF151">
            <v>0</v>
          </cell>
          <cell r="AG151">
            <v>0</v>
          </cell>
          <cell r="AH151">
            <v>0</v>
          </cell>
        </row>
        <row r="151">
          <cell r="AL151">
            <v>0</v>
          </cell>
          <cell r="AM151">
            <v>1648.93</v>
          </cell>
          <cell r="AN151">
            <v>17838.48</v>
          </cell>
          <cell r="AO151">
            <v>0</v>
          </cell>
          <cell r="AP151">
            <v>9000</v>
          </cell>
          <cell r="AQ151">
            <v>15417.79</v>
          </cell>
          <cell r="AR151">
            <v>16699.75</v>
          </cell>
          <cell r="AS151">
            <v>23647.08</v>
          </cell>
          <cell r="AT151">
            <v>0</v>
          </cell>
          <cell r="AU151">
            <v>26868.01</v>
          </cell>
          <cell r="AV151">
            <v>4714.17</v>
          </cell>
          <cell r="AW151">
            <v>17989.6</v>
          </cell>
          <cell r="AX151">
            <v>29315.2</v>
          </cell>
          <cell r="AY151">
            <v>0</v>
          </cell>
        </row>
        <row r="151">
          <cell r="BA151">
            <v>163139.01</v>
          </cell>
          <cell r="BB151">
            <v>133823.81</v>
          </cell>
          <cell r="BC151">
            <v>5</v>
          </cell>
          <cell r="BD151">
            <v>17989.6</v>
          </cell>
          <cell r="BE151">
            <v>4714.17</v>
          </cell>
          <cell r="BF151">
            <v>26868.01</v>
          </cell>
          <cell r="BG151">
            <v>0</v>
          </cell>
          <cell r="BH151">
            <v>23647.08</v>
          </cell>
          <cell r="BI151">
            <v>78886.98</v>
          </cell>
          <cell r="BJ151">
            <v>29315.2</v>
          </cell>
        </row>
        <row r="151">
          <cell r="BL151">
            <v>163139.01</v>
          </cell>
          <cell r="BM151">
            <v>0</v>
          </cell>
          <cell r="BN151">
            <v>0</v>
          </cell>
          <cell r="BO151">
            <v>13147.83</v>
          </cell>
        </row>
        <row r="152">
          <cell r="B152" t="str">
            <v>S411024</v>
          </cell>
          <cell r="C152" t="str">
            <v>北京德实汽车饰件有限公司</v>
          </cell>
          <cell r="D152" t="str">
            <v>金属件/座椅</v>
          </cell>
          <cell r="E152" t="str">
            <v>老账</v>
          </cell>
          <cell r="F152">
            <v>60</v>
          </cell>
          <cell r="G152" t="str">
            <v>否</v>
          </cell>
        </row>
        <row r="152">
          <cell r="I152">
            <v>58519.74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</row>
        <row r="152"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</row>
        <row r="152">
          <cell r="AW152">
            <v>0</v>
          </cell>
          <cell r="AX152">
            <v>0</v>
          </cell>
          <cell r="AY152">
            <v>0</v>
          </cell>
        </row>
        <row r="152">
          <cell r="BA152">
            <v>58519.74</v>
          </cell>
          <cell r="BB152">
            <v>58519.74</v>
          </cell>
          <cell r="BC152">
            <v>4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</row>
        <row r="152">
          <cell r="BL152">
            <v>58519.74</v>
          </cell>
          <cell r="BM152">
            <v>0</v>
          </cell>
          <cell r="BN152">
            <v>0</v>
          </cell>
          <cell r="BO152">
            <v>0</v>
          </cell>
        </row>
        <row r="153">
          <cell r="B153" t="str">
            <v>S413127</v>
          </cell>
          <cell r="C153" t="str">
            <v>黄骅市金珲设备安装工程有限公司</v>
          </cell>
          <cell r="D153">
            <v>0</v>
          </cell>
          <cell r="E153" t="str">
            <v>固定资产</v>
          </cell>
          <cell r="F153">
            <v>0</v>
          </cell>
          <cell r="G153" t="str">
            <v>否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</row>
        <row r="153"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</row>
        <row r="153">
          <cell r="AW153">
            <v>0</v>
          </cell>
          <cell r="AX153">
            <v>0</v>
          </cell>
          <cell r="AY153">
            <v>0</v>
          </cell>
        </row>
        <row r="153">
          <cell r="BA153">
            <v>0</v>
          </cell>
          <cell r="BB153">
            <v>0</v>
          </cell>
          <cell r="BC153">
            <v>4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</row>
        <row r="153">
          <cell r="BL153">
            <v>0</v>
          </cell>
          <cell r="BM153">
            <v>0</v>
          </cell>
          <cell r="BN153">
            <v>0</v>
          </cell>
          <cell r="BO153">
            <v>0</v>
          </cell>
        </row>
        <row r="154">
          <cell r="B154" t="str">
            <v>S432003</v>
          </cell>
          <cell r="C154" t="str">
            <v>无锡市汇源机械科技有限公司</v>
          </cell>
          <cell r="D154" t="str">
            <v>后视镜/座椅/后视镜</v>
          </cell>
          <cell r="E154" t="str">
            <v>正常供货</v>
          </cell>
          <cell r="F154">
            <v>60</v>
          </cell>
          <cell r="G154" t="str">
            <v>是</v>
          </cell>
          <cell r="H154">
            <v>60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22435.47</v>
          </cell>
          <cell r="AJ154">
            <v>46786.52</v>
          </cell>
          <cell r="AK154">
            <v>4026.47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59747.21</v>
          </cell>
          <cell r="AS154">
            <v>35333.97</v>
          </cell>
          <cell r="AT154">
            <v>0</v>
          </cell>
          <cell r="AU154">
            <v>0</v>
          </cell>
        </row>
        <row r="154">
          <cell r="AW154">
            <v>14355.52</v>
          </cell>
          <cell r="AX154">
            <v>5505.36</v>
          </cell>
          <cell r="AY154">
            <v>393243.51</v>
          </cell>
        </row>
        <row r="154">
          <cell r="BA154">
            <v>581434.03</v>
          </cell>
          <cell r="BB154">
            <v>188190.52</v>
          </cell>
          <cell r="BC154">
            <v>4</v>
          </cell>
          <cell r="BD154">
            <v>5505.36</v>
          </cell>
          <cell r="BE154">
            <v>14355.52</v>
          </cell>
          <cell r="BF154">
            <v>0</v>
          </cell>
          <cell r="BG154">
            <v>0</v>
          </cell>
          <cell r="BH154">
            <v>0</v>
          </cell>
          <cell r="BI154">
            <v>413104.39</v>
          </cell>
          <cell r="BJ154">
            <v>393243.51</v>
          </cell>
        </row>
        <row r="154">
          <cell r="BL154">
            <v>581434.03</v>
          </cell>
          <cell r="BM154">
            <v>0</v>
          </cell>
          <cell r="BN154">
            <v>0</v>
          </cell>
          <cell r="BO154">
            <v>68850.7316666667</v>
          </cell>
        </row>
        <row r="155">
          <cell r="B155" t="str">
            <v>S437024</v>
          </cell>
          <cell r="C155" t="str">
            <v>佳化化学（滨州）有限公司</v>
          </cell>
          <cell r="D155" t="str">
            <v>座椅</v>
          </cell>
          <cell r="E155" t="str">
            <v>大宗物料-不合作</v>
          </cell>
          <cell r="F155">
            <v>0</v>
          </cell>
          <cell r="G155" t="str">
            <v>否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5">
          <cell r="AB155">
            <v>0</v>
          </cell>
          <cell r="AC155">
            <v>0</v>
          </cell>
          <cell r="AD155">
            <v>0</v>
          </cell>
        </row>
        <row r="155"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</row>
        <row r="155">
          <cell r="AW155">
            <v>0</v>
          </cell>
          <cell r="AX155">
            <v>0</v>
          </cell>
          <cell r="AY155">
            <v>0</v>
          </cell>
        </row>
        <row r="155">
          <cell r="BA155">
            <v>0</v>
          </cell>
          <cell r="BB155">
            <v>0</v>
          </cell>
          <cell r="BC155">
            <v>4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</row>
        <row r="155">
          <cell r="BL155">
            <v>0</v>
          </cell>
          <cell r="BM155">
            <v>0</v>
          </cell>
          <cell r="BN155">
            <v>0</v>
          </cell>
          <cell r="BO155">
            <v>0</v>
          </cell>
        </row>
        <row r="156">
          <cell r="B156" t="str">
            <v>S413125</v>
          </cell>
          <cell r="C156" t="str">
            <v>沧州智凯金属制品有限公司</v>
          </cell>
          <cell r="D156" t="str">
            <v>金属件</v>
          </cell>
          <cell r="E156" t="str">
            <v>正常供货</v>
          </cell>
          <cell r="F156">
            <v>60</v>
          </cell>
          <cell r="G156" t="str">
            <v>否</v>
          </cell>
          <cell r="H156">
            <v>60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</row>
        <row r="156">
          <cell r="AI156">
            <v>0</v>
          </cell>
          <cell r="AJ156">
            <v>0</v>
          </cell>
        </row>
        <row r="156">
          <cell r="AM156">
            <v>0</v>
          </cell>
          <cell r="AN156">
            <v>0</v>
          </cell>
          <cell r="AO156">
            <v>0</v>
          </cell>
          <cell r="AP156">
            <v>41876.35</v>
          </cell>
          <cell r="AQ156">
            <v>131948.91</v>
          </cell>
          <cell r="AR156">
            <v>134744.84</v>
          </cell>
          <cell r="AS156">
            <v>105829.2</v>
          </cell>
          <cell r="AT156">
            <v>131768.06</v>
          </cell>
          <cell r="AU156">
            <v>108143.16</v>
          </cell>
          <cell r="AV156">
            <v>197045.51</v>
          </cell>
          <cell r="AW156">
            <v>88769.74</v>
          </cell>
          <cell r="AX156">
            <v>42714.67</v>
          </cell>
          <cell r="AY156">
            <v>15253.9</v>
          </cell>
        </row>
        <row r="156">
          <cell r="BA156">
            <v>998094.34</v>
          </cell>
          <cell r="BB156">
            <v>982840.44</v>
          </cell>
          <cell r="BC156">
            <v>5</v>
          </cell>
          <cell r="BD156">
            <v>42714.67</v>
          </cell>
          <cell r="BE156">
            <v>88769.74</v>
          </cell>
          <cell r="BF156">
            <v>197045.51</v>
          </cell>
          <cell r="BG156">
            <v>108143.16</v>
          </cell>
          <cell r="BH156">
            <v>131768.06</v>
          </cell>
          <cell r="BI156">
            <v>451926.98</v>
          </cell>
          <cell r="BJ156">
            <v>15253.9</v>
          </cell>
        </row>
        <row r="156">
          <cell r="BL156">
            <v>998094.34</v>
          </cell>
          <cell r="BM156">
            <v>0</v>
          </cell>
          <cell r="BN156">
            <v>0</v>
          </cell>
          <cell r="BO156">
            <v>75321.1633333333</v>
          </cell>
        </row>
        <row r="157">
          <cell r="B157" t="str">
            <v>S512012</v>
          </cell>
          <cell r="C157" t="str">
            <v>天津市科特迪科技发展有限公司</v>
          </cell>
          <cell r="D157">
            <v>0</v>
          </cell>
          <cell r="E157" t="str">
            <v>固定资产</v>
          </cell>
          <cell r="F157">
            <v>0</v>
          </cell>
          <cell r="G157" t="str">
            <v>否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7"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7"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</row>
        <row r="157">
          <cell r="AW157">
            <v>0</v>
          </cell>
          <cell r="AX157">
            <v>0</v>
          </cell>
          <cell r="AY157">
            <v>0</v>
          </cell>
        </row>
        <row r="157">
          <cell r="BA157">
            <v>0</v>
          </cell>
          <cell r="BB157">
            <v>0</v>
          </cell>
          <cell r="BC157">
            <v>4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</row>
        <row r="157">
          <cell r="BL157">
            <v>0</v>
          </cell>
          <cell r="BM157">
            <v>0</v>
          </cell>
          <cell r="BN157">
            <v>0</v>
          </cell>
          <cell r="BO157">
            <v>0</v>
          </cell>
        </row>
        <row r="158">
          <cell r="B158" t="str">
            <v>S513150</v>
          </cell>
          <cell r="C158" t="str">
            <v>沧州森德奥机械制造有限公司</v>
          </cell>
          <cell r="D158">
            <v>0</v>
          </cell>
          <cell r="E158" t="str">
            <v>固定资产</v>
          </cell>
          <cell r="F158">
            <v>0</v>
          </cell>
          <cell r="G158" t="str">
            <v>否</v>
          </cell>
        </row>
        <row r="158"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13740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</row>
        <row r="158">
          <cell r="AW158">
            <v>0</v>
          </cell>
          <cell r="AX158">
            <v>0</v>
          </cell>
          <cell r="AY158">
            <v>0</v>
          </cell>
        </row>
        <row r="158">
          <cell r="BA158">
            <v>13740</v>
          </cell>
          <cell r="BB158">
            <v>13740</v>
          </cell>
          <cell r="BC158">
            <v>4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</row>
        <row r="158">
          <cell r="BL158">
            <v>13740</v>
          </cell>
          <cell r="BM158">
            <v>0</v>
          </cell>
          <cell r="BN158">
            <v>0</v>
          </cell>
          <cell r="BO158">
            <v>0</v>
          </cell>
        </row>
        <row r="159">
          <cell r="B159" t="str">
            <v>S413181</v>
          </cell>
          <cell r="C159" t="str">
            <v>廊坊开发区欧特克精密电子线束制造有限公司</v>
          </cell>
          <cell r="D159" t="str">
            <v>后视镜</v>
          </cell>
          <cell r="E159" t="str">
            <v>正常供货</v>
          </cell>
          <cell r="F159">
            <v>60</v>
          </cell>
          <cell r="G159" t="str">
            <v>是</v>
          </cell>
          <cell r="H159">
            <v>60</v>
          </cell>
        </row>
        <row r="159">
          <cell r="AH159">
            <v>0</v>
          </cell>
        </row>
        <row r="159">
          <cell r="AJ159">
            <v>151330.89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</row>
        <row r="159">
          <cell r="AW159">
            <v>0</v>
          </cell>
          <cell r="AX159">
            <v>0</v>
          </cell>
          <cell r="AY159">
            <v>0</v>
          </cell>
        </row>
        <row r="159">
          <cell r="BA159">
            <v>151330.89</v>
          </cell>
          <cell r="BB159">
            <v>151330.89</v>
          </cell>
          <cell r="BC159">
            <v>4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</row>
        <row r="159">
          <cell r="BL159">
            <v>151330.89</v>
          </cell>
          <cell r="BM159">
            <v>0</v>
          </cell>
          <cell r="BN159">
            <v>0</v>
          </cell>
          <cell r="BO159">
            <v>0</v>
          </cell>
        </row>
        <row r="160">
          <cell r="B160" t="str">
            <v>S413086</v>
          </cell>
          <cell r="C160" t="str">
            <v>黄骅市渤海庆丰车辆灯镜厂</v>
          </cell>
          <cell r="D160" t="str">
            <v>后视镜</v>
          </cell>
          <cell r="E160" t="str">
            <v>老账</v>
          </cell>
          <cell r="F160">
            <v>60</v>
          </cell>
          <cell r="G160" t="str">
            <v>否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</row>
        <row r="160"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</row>
        <row r="160">
          <cell r="AW160">
            <v>0</v>
          </cell>
          <cell r="AX160">
            <v>0</v>
          </cell>
          <cell r="AY160">
            <v>0</v>
          </cell>
        </row>
        <row r="160">
          <cell r="BA160">
            <v>0</v>
          </cell>
          <cell r="BB160">
            <v>0</v>
          </cell>
          <cell r="BC160">
            <v>4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</row>
        <row r="160">
          <cell r="BL160">
            <v>0</v>
          </cell>
          <cell r="BM160">
            <v>0</v>
          </cell>
          <cell r="BN160">
            <v>0</v>
          </cell>
          <cell r="BO160">
            <v>0</v>
          </cell>
        </row>
        <row r="161">
          <cell r="B161" t="str">
            <v>S437039</v>
          </cell>
          <cell r="C161" t="str">
            <v>山东慧源精细化工有限公司</v>
          </cell>
          <cell r="D161" t="str">
            <v>金属件</v>
          </cell>
        </row>
        <row r="161">
          <cell r="F161">
            <v>0</v>
          </cell>
          <cell r="G161" t="str">
            <v>否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</row>
        <row r="161">
          <cell r="AH161">
            <v>0</v>
          </cell>
          <cell r="AI161">
            <v>0</v>
          </cell>
          <cell r="AJ161">
            <v>0</v>
          </cell>
          <cell r="AK161">
            <v>0</v>
          </cell>
        </row>
        <row r="161"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1176.66</v>
          </cell>
          <cell r="AW161">
            <v>0</v>
          </cell>
          <cell r="AX161">
            <v>0</v>
          </cell>
          <cell r="AY161">
            <v>0</v>
          </cell>
          <cell r="AZ161">
            <v>11000.55</v>
          </cell>
          <cell r="BA161">
            <v>12177.21</v>
          </cell>
          <cell r="BB161">
            <v>12177.21</v>
          </cell>
          <cell r="BC161">
            <v>6</v>
          </cell>
          <cell r="BD161">
            <v>11000.55</v>
          </cell>
          <cell r="BE161">
            <v>0</v>
          </cell>
          <cell r="BF161">
            <v>0</v>
          </cell>
          <cell r="BG161">
            <v>0</v>
          </cell>
          <cell r="BH161">
            <v>1176.66</v>
          </cell>
          <cell r="BI161">
            <v>12177.21</v>
          </cell>
          <cell r="BJ161">
            <v>0</v>
          </cell>
        </row>
        <row r="161">
          <cell r="BL161">
            <v>12177.21</v>
          </cell>
          <cell r="BM161">
            <v>0</v>
          </cell>
          <cell r="BN161">
            <v>3.27418092638254e-11</v>
          </cell>
          <cell r="BO161">
            <v>2029.535</v>
          </cell>
        </row>
        <row r="162">
          <cell r="B162" t="str">
            <v>S413027</v>
          </cell>
          <cell r="C162" t="str">
            <v>沧州裕金达汽车部件有限公司</v>
          </cell>
          <cell r="D162" t="str">
            <v>金属件</v>
          </cell>
          <cell r="E162" t="str">
            <v>老账</v>
          </cell>
          <cell r="F162">
            <v>60</v>
          </cell>
          <cell r="G162" t="str">
            <v>否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51725.38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</row>
        <row r="162"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</row>
        <row r="162">
          <cell r="AW162">
            <v>0</v>
          </cell>
          <cell r="AX162">
            <v>0</v>
          </cell>
          <cell r="AY162">
            <v>0</v>
          </cell>
        </row>
        <row r="162">
          <cell r="BA162">
            <v>51725.38</v>
          </cell>
          <cell r="BB162">
            <v>51725.38</v>
          </cell>
          <cell r="BC162">
            <v>4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</row>
        <row r="162">
          <cell r="BL162">
            <v>51725.38</v>
          </cell>
          <cell r="BM162">
            <v>0</v>
          </cell>
          <cell r="BN162">
            <v>0</v>
          </cell>
          <cell r="BO162">
            <v>0</v>
          </cell>
        </row>
        <row r="163">
          <cell r="B163" t="str">
            <v>S413009</v>
          </cell>
          <cell r="C163" t="str">
            <v>高碑店京华橡胶制品有限责任公司</v>
          </cell>
          <cell r="D163" t="str">
            <v>座椅</v>
          </cell>
          <cell r="E163" t="str">
            <v>正常供货</v>
          </cell>
          <cell r="F163">
            <v>60</v>
          </cell>
          <cell r="G163" t="str">
            <v>是</v>
          </cell>
          <cell r="H163">
            <v>60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</row>
        <row r="163"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</row>
        <row r="163">
          <cell r="AM163">
            <v>2535.55</v>
          </cell>
          <cell r="AN163">
            <v>3647.42</v>
          </cell>
          <cell r="AO163">
            <v>1600</v>
          </cell>
          <cell r="AP163">
            <v>1600</v>
          </cell>
          <cell r="AQ163">
            <v>3572.95</v>
          </cell>
          <cell r="AR163">
            <v>3498.48</v>
          </cell>
          <cell r="AS163">
            <v>3572.95</v>
          </cell>
          <cell r="AT163">
            <v>1749.24</v>
          </cell>
          <cell r="AU163">
            <v>0</v>
          </cell>
          <cell r="AV163">
            <v>9303.97</v>
          </cell>
          <cell r="AW163">
            <v>17492.4</v>
          </cell>
          <cell r="AX163">
            <v>5247.72</v>
          </cell>
          <cell r="AY163">
            <v>6996.96</v>
          </cell>
        </row>
        <row r="163">
          <cell r="BA163">
            <v>60817.64</v>
          </cell>
          <cell r="BB163">
            <v>53820.68</v>
          </cell>
          <cell r="BC163">
            <v>5</v>
          </cell>
          <cell r="BD163">
            <v>5247.72</v>
          </cell>
          <cell r="BE163">
            <v>17492.4</v>
          </cell>
          <cell r="BF163">
            <v>9303.97</v>
          </cell>
          <cell r="BG163">
            <v>0</v>
          </cell>
          <cell r="BH163">
            <v>1749.24</v>
          </cell>
          <cell r="BI163">
            <v>39041.05</v>
          </cell>
          <cell r="BJ163">
            <v>6996.96</v>
          </cell>
        </row>
        <row r="163">
          <cell r="BL163">
            <v>60817.64</v>
          </cell>
          <cell r="BM163">
            <v>0</v>
          </cell>
          <cell r="BN163">
            <v>0</v>
          </cell>
          <cell r="BO163">
            <v>6506.84166666667</v>
          </cell>
        </row>
        <row r="164">
          <cell r="B164" t="str">
            <v>S532002</v>
          </cell>
          <cell r="C164" t="str">
            <v>苏州高新区旭达输送机械有限公司</v>
          </cell>
          <cell r="D164">
            <v>0</v>
          </cell>
          <cell r="E164" t="str">
            <v>固定资产</v>
          </cell>
          <cell r="F164">
            <v>0</v>
          </cell>
          <cell r="G164" t="str">
            <v>否</v>
          </cell>
        </row>
        <row r="164">
          <cell r="I164">
            <v>48800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4"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</row>
        <row r="164">
          <cell r="AW164">
            <v>0</v>
          </cell>
          <cell r="AX164">
            <v>0</v>
          </cell>
          <cell r="AY164">
            <v>0</v>
          </cell>
        </row>
        <row r="164">
          <cell r="BA164">
            <v>48800</v>
          </cell>
          <cell r="BB164">
            <v>48800</v>
          </cell>
          <cell r="BC164">
            <v>4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</row>
        <row r="164">
          <cell r="BL164">
            <v>48800</v>
          </cell>
          <cell r="BM164">
            <v>0</v>
          </cell>
          <cell r="BN164">
            <v>0</v>
          </cell>
          <cell r="BO164">
            <v>0</v>
          </cell>
        </row>
        <row r="165">
          <cell r="B165" t="str">
            <v>S413129</v>
          </cell>
          <cell r="C165" t="str">
            <v>文安县恒德汽车座椅制造有限公司</v>
          </cell>
          <cell r="D165" t="str">
            <v>金属件/座椅</v>
          </cell>
          <cell r="E165" t="str">
            <v>正常供货</v>
          </cell>
          <cell r="F165">
            <v>60</v>
          </cell>
          <cell r="G165" t="str">
            <v>否</v>
          </cell>
          <cell r="H165">
            <v>60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5">
          <cell r="AD165">
            <v>0</v>
          </cell>
        </row>
        <row r="165">
          <cell r="AF165">
            <v>0</v>
          </cell>
        </row>
        <row r="165">
          <cell r="AI165">
            <v>0</v>
          </cell>
        </row>
        <row r="165">
          <cell r="AM165">
            <v>0</v>
          </cell>
        </row>
        <row r="165">
          <cell r="AP165">
            <v>34077.41</v>
          </cell>
          <cell r="AQ165">
            <v>80445.27</v>
          </cell>
          <cell r="AR165">
            <v>42312.73</v>
          </cell>
          <cell r="AS165">
            <v>32842.53</v>
          </cell>
          <cell r="AT165">
            <v>57767.1</v>
          </cell>
          <cell r="AU165">
            <v>63921.61</v>
          </cell>
          <cell r="AV165">
            <v>197842.34</v>
          </cell>
          <cell r="AW165">
            <v>10272</v>
          </cell>
          <cell r="AX165">
            <v>39048.05</v>
          </cell>
          <cell r="AY165">
            <v>18976.02</v>
          </cell>
        </row>
        <row r="165">
          <cell r="BA165">
            <v>577505.06</v>
          </cell>
          <cell r="BB165">
            <v>558529.04</v>
          </cell>
          <cell r="BC165">
            <v>5</v>
          </cell>
          <cell r="BD165">
            <v>39048.05</v>
          </cell>
          <cell r="BE165">
            <v>10272</v>
          </cell>
          <cell r="BF165">
            <v>197842.34</v>
          </cell>
          <cell r="BG165">
            <v>63921.61</v>
          </cell>
          <cell r="BH165">
            <v>57767.1</v>
          </cell>
          <cell r="BI165">
            <v>330060.02</v>
          </cell>
          <cell r="BJ165">
            <v>18976.02</v>
          </cell>
        </row>
        <row r="165">
          <cell r="BL165">
            <v>577505.06</v>
          </cell>
          <cell r="BM165">
            <v>0</v>
          </cell>
          <cell r="BN165">
            <v>0</v>
          </cell>
          <cell r="BO165">
            <v>55010.0033333333</v>
          </cell>
        </row>
        <row r="166">
          <cell r="B166" t="str">
            <v>S437016</v>
          </cell>
          <cell r="C166" t="str">
            <v>曲阜陆航座椅辅料有限公司</v>
          </cell>
          <cell r="D166" t="str">
            <v>座椅</v>
          </cell>
          <cell r="E166" t="str">
            <v>正常供货</v>
          </cell>
          <cell r="F166">
            <v>0</v>
          </cell>
          <cell r="G166" t="str">
            <v>否</v>
          </cell>
          <cell r="H166">
            <v>60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6">
          <cell r="AM166">
            <v>0</v>
          </cell>
          <cell r="AN166">
            <v>0</v>
          </cell>
          <cell r="AO166">
            <v>20734.19</v>
          </cell>
          <cell r="AP166">
            <v>29600</v>
          </cell>
          <cell r="AQ166">
            <v>1005.7</v>
          </cell>
          <cell r="AR166">
            <v>18360</v>
          </cell>
          <cell r="AS166">
            <v>17999.88</v>
          </cell>
          <cell r="AT166">
            <v>1819.3</v>
          </cell>
          <cell r="AU166">
            <v>18000</v>
          </cell>
          <cell r="AV166">
            <v>18000</v>
          </cell>
          <cell r="AW166">
            <v>4576.5</v>
          </cell>
          <cell r="AX166">
            <v>15000</v>
          </cell>
          <cell r="AY166">
            <v>0</v>
          </cell>
        </row>
        <row r="166">
          <cell r="BA166">
            <v>145095.57</v>
          </cell>
          <cell r="BB166">
            <v>145095.57</v>
          </cell>
          <cell r="BC166">
            <v>5</v>
          </cell>
          <cell r="BD166">
            <v>0</v>
          </cell>
          <cell r="BE166">
            <v>0</v>
          </cell>
          <cell r="BF166">
            <v>15000</v>
          </cell>
          <cell r="BG166">
            <v>4576.5</v>
          </cell>
          <cell r="BH166">
            <v>18000</v>
          </cell>
          <cell r="BI166">
            <v>55576.5</v>
          </cell>
          <cell r="BJ166">
            <v>0</v>
          </cell>
        </row>
        <row r="166">
          <cell r="BL166">
            <v>145095.57</v>
          </cell>
          <cell r="BM166">
            <v>0</v>
          </cell>
          <cell r="BN166">
            <v>0</v>
          </cell>
          <cell r="BO166">
            <v>9262.75</v>
          </cell>
        </row>
        <row r="167">
          <cell r="B167" t="str">
            <v>S413081</v>
          </cell>
          <cell r="C167" t="str">
            <v>河北宏广橡塑金属制品有限公司</v>
          </cell>
          <cell r="D167" t="str">
            <v>金属件</v>
          </cell>
          <cell r="E167" t="str">
            <v>正常供货</v>
          </cell>
          <cell r="F167">
            <v>90</v>
          </cell>
          <cell r="G167" t="str">
            <v>否</v>
          </cell>
          <cell r="H167">
            <v>90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7">
          <cell r="N167">
            <v>9858.82</v>
          </cell>
          <cell r="O167">
            <v>8207.37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67"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</row>
        <row r="167">
          <cell r="AW167">
            <v>0</v>
          </cell>
          <cell r="AX167">
            <v>0</v>
          </cell>
          <cell r="AY167">
            <v>0</v>
          </cell>
        </row>
        <row r="167">
          <cell r="BA167">
            <v>18066.19</v>
          </cell>
          <cell r="BB167">
            <v>18066.19</v>
          </cell>
          <cell r="BC167">
            <v>4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</row>
        <row r="167">
          <cell r="BL167">
            <v>18066.19</v>
          </cell>
          <cell r="BM167">
            <v>0</v>
          </cell>
          <cell r="BN167">
            <v>0</v>
          </cell>
          <cell r="BO167">
            <v>0</v>
          </cell>
        </row>
        <row r="168">
          <cell r="B168" t="str">
            <v>S413133</v>
          </cell>
          <cell r="C168" t="str">
            <v>深州市晶立泰机械配件有限公司</v>
          </cell>
          <cell r="D168" t="str">
            <v>金属件/座椅/后视镜</v>
          </cell>
          <cell r="E168" t="str">
            <v>正常供货</v>
          </cell>
          <cell r="F168">
            <v>60</v>
          </cell>
          <cell r="G168" t="str">
            <v>否</v>
          </cell>
          <cell r="H168">
            <v>60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</row>
        <row r="168">
          <cell r="AF168">
            <v>0</v>
          </cell>
        </row>
        <row r="168"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</row>
        <row r="168">
          <cell r="AW168">
            <v>0</v>
          </cell>
          <cell r="AX168">
            <v>0</v>
          </cell>
          <cell r="AY168">
            <v>0</v>
          </cell>
        </row>
        <row r="168">
          <cell r="BA168">
            <v>0</v>
          </cell>
          <cell r="BB168">
            <v>0</v>
          </cell>
          <cell r="BC168">
            <v>4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</row>
        <row r="168">
          <cell r="BL168">
            <v>-11980.16</v>
          </cell>
          <cell r="BM168">
            <v>-11980.16</v>
          </cell>
          <cell r="BN168">
            <v>-11980.16</v>
          </cell>
          <cell r="BO168">
            <v>0</v>
          </cell>
        </row>
        <row r="169">
          <cell r="B169" t="str">
            <v>S411025</v>
          </cell>
          <cell r="C169" t="str">
            <v>北京华北轻合金有限公司</v>
          </cell>
          <cell r="D169" t="str">
            <v>后视镜</v>
          </cell>
          <cell r="E169" t="str">
            <v>老账</v>
          </cell>
          <cell r="F169">
            <v>60</v>
          </cell>
          <cell r="G169" t="str">
            <v>否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43423.23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3471.82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</row>
        <row r="169"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</row>
        <row r="169">
          <cell r="AW169">
            <v>0</v>
          </cell>
          <cell r="AX169">
            <v>0</v>
          </cell>
          <cell r="AY169">
            <v>0</v>
          </cell>
        </row>
        <row r="169">
          <cell r="BA169">
            <v>46895.05</v>
          </cell>
          <cell r="BB169">
            <v>46895.05</v>
          </cell>
          <cell r="BC169">
            <v>4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</row>
        <row r="169">
          <cell r="BL169">
            <v>46895.05</v>
          </cell>
          <cell r="BM169">
            <v>0</v>
          </cell>
          <cell r="BN169">
            <v>0</v>
          </cell>
          <cell r="BO169">
            <v>0</v>
          </cell>
        </row>
        <row r="170">
          <cell r="B170" t="str">
            <v>S513146</v>
          </cell>
          <cell r="C170" t="str">
            <v>黄骅市腾双五金门市部</v>
          </cell>
          <cell r="D170" t="str">
            <v>后视镜</v>
          </cell>
          <cell r="E170" t="str">
            <v>零采</v>
          </cell>
          <cell r="F170">
            <v>0</v>
          </cell>
          <cell r="G170" t="str">
            <v>否</v>
          </cell>
        </row>
        <row r="170">
          <cell r="AG170">
            <v>0</v>
          </cell>
        </row>
        <row r="170">
          <cell r="AL170">
            <v>0</v>
          </cell>
          <cell r="AM170">
            <v>0</v>
          </cell>
          <cell r="AN170">
            <v>0</v>
          </cell>
          <cell r="AO170">
            <v>0</v>
          </cell>
        </row>
        <row r="170"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2902.63</v>
          </cell>
          <cell r="AX170">
            <v>0</v>
          </cell>
          <cell r="AY170">
            <v>0</v>
          </cell>
          <cell r="AZ170">
            <v>5989.25</v>
          </cell>
          <cell r="BA170">
            <v>8891.88</v>
          </cell>
          <cell r="BB170">
            <v>8891.88</v>
          </cell>
          <cell r="BC170">
            <v>6</v>
          </cell>
          <cell r="BD170">
            <v>5989.25</v>
          </cell>
          <cell r="BE170">
            <v>0</v>
          </cell>
          <cell r="BF170">
            <v>0</v>
          </cell>
          <cell r="BG170">
            <v>2902.63</v>
          </cell>
          <cell r="BH170">
            <v>0</v>
          </cell>
          <cell r="BI170">
            <v>8891.88</v>
          </cell>
          <cell r="BJ170">
            <v>0</v>
          </cell>
        </row>
        <row r="170">
          <cell r="BL170">
            <v>8891.87999999995</v>
          </cell>
          <cell r="BM170">
            <v>-5.0931703299284e-11</v>
          </cell>
          <cell r="BN170">
            <v>-5989.25000000005</v>
          </cell>
          <cell r="BO170">
            <v>1481.98</v>
          </cell>
        </row>
        <row r="171">
          <cell r="B171" t="str">
            <v>S513005</v>
          </cell>
          <cell r="C171" t="str">
            <v>黄骅市通乐贸易有限公司</v>
          </cell>
          <cell r="D171" t="str">
            <v>金属件/座椅/后视镜</v>
          </cell>
          <cell r="E171" t="str">
            <v>零采</v>
          </cell>
          <cell r="F171">
            <v>30</v>
          </cell>
          <cell r="G171" t="str">
            <v>是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1">
          <cell r="AF171">
            <v>0</v>
          </cell>
        </row>
        <row r="171">
          <cell r="AH171">
            <v>0</v>
          </cell>
        </row>
        <row r="171">
          <cell r="AJ171">
            <v>23314.3</v>
          </cell>
          <cell r="AK171">
            <v>45470.2</v>
          </cell>
          <cell r="AL171">
            <v>0</v>
          </cell>
          <cell r="AM171">
            <v>0</v>
          </cell>
          <cell r="AN171">
            <v>300</v>
          </cell>
          <cell r="AO171">
            <v>0</v>
          </cell>
          <cell r="AP171">
            <v>0</v>
          </cell>
          <cell r="AQ171">
            <v>29924</v>
          </cell>
          <cell r="AR171">
            <v>6871.9</v>
          </cell>
          <cell r="AS171">
            <v>0</v>
          </cell>
          <cell r="AT171">
            <v>0</v>
          </cell>
          <cell r="AU171">
            <v>0</v>
          </cell>
          <cell r="AV171">
            <v>52729</v>
          </cell>
          <cell r="AW171">
            <v>6418</v>
          </cell>
          <cell r="AX171">
            <v>0</v>
          </cell>
          <cell r="AY171">
            <v>25503.5</v>
          </cell>
        </row>
        <row r="171">
          <cell r="BA171">
            <v>190530.9</v>
          </cell>
          <cell r="BB171">
            <v>190530.9</v>
          </cell>
          <cell r="BC171">
            <v>5</v>
          </cell>
          <cell r="BD171">
            <v>25503.5</v>
          </cell>
          <cell r="BE171">
            <v>0</v>
          </cell>
          <cell r="BF171">
            <v>6418</v>
          </cell>
          <cell r="BG171">
            <v>52729</v>
          </cell>
          <cell r="BH171">
            <v>0</v>
          </cell>
          <cell r="BI171">
            <v>84650.5</v>
          </cell>
          <cell r="BJ171">
            <v>0</v>
          </cell>
        </row>
        <row r="171">
          <cell r="BL171">
            <v>190530.9</v>
          </cell>
          <cell r="BM171">
            <v>0</v>
          </cell>
          <cell r="BN171">
            <v>0</v>
          </cell>
          <cell r="BO171">
            <v>14108.4166666667</v>
          </cell>
        </row>
        <row r="172">
          <cell r="B172" t="str">
            <v>S412029</v>
          </cell>
          <cell r="C172" t="str">
            <v>天津金庄新材料科技有限公司</v>
          </cell>
          <cell r="D172" t="str">
            <v>座椅</v>
          </cell>
          <cell r="E172" t="str">
            <v>老账</v>
          </cell>
          <cell r="F172">
            <v>30</v>
          </cell>
          <cell r="G172" t="str">
            <v>否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2"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</row>
        <row r="172">
          <cell r="AW172">
            <v>0</v>
          </cell>
          <cell r="AX172">
            <v>0</v>
          </cell>
          <cell r="AY172">
            <v>0</v>
          </cell>
        </row>
        <row r="172">
          <cell r="BA172">
            <v>0</v>
          </cell>
          <cell r="BB172">
            <v>0</v>
          </cell>
          <cell r="BC172">
            <v>4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</row>
        <row r="172">
          <cell r="BL172">
            <v>0</v>
          </cell>
          <cell r="BM172">
            <v>0</v>
          </cell>
          <cell r="BN172">
            <v>0</v>
          </cell>
          <cell r="BO172">
            <v>0</v>
          </cell>
        </row>
        <row r="173">
          <cell r="B173" t="str">
            <v>S411004</v>
          </cell>
          <cell r="C173" t="str">
            <v>北京捷安思丽技术开发有限公司</v>
          </cell>
          <cell r="D173" t="str">
            <v>后视镜</v>
          </cell>
          <cell r="E173" t="str">
            <v>正常供货</v>
          </cell>
          <cell r="F173">
            <v>60</v>
          </cell>
          <cell r="G173" t="str">
            <v>是</v>
          </cell>
          <cell r="H173">
            <v>60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3"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8301.57</v>
          </cell>
          <cell r="AL173">
            <v>12113.31</v>
          </cell>
          <cell r="AM173">
            <v>6056.67</v>
          </cell>
          <cell r="AN173">
            <v>1058.6</v>
          </cell>
          <cell r="AO173">
            <v>2000</v>
          </cell>
          <cell r="AP173">
            <v>0</v>
          </cell>
          <cell r="AQ173">
            <v>0</v>
          </cell>
          <cell r="AR173">
            <v>2130.41</v>
          </cell>
          <cell r="AS173">
            <v>0</v>
          </cell>
          <cell r="AT173">
            <v>0</v>
          </cell>
          <cell r="AU173">
            <v>2876.2</v>
          </cell>
        </row>
        <row r="173">
          <cell r="AW173">
            <v>1058.6</v>
          </cell>
          <cell r="AX173">
            <v>0</v>
          </cell>
          <cell r="AY173">
            <v>1058.6</v>
          </cell>
        </row>
        <row r="173">
          <cell r="BA173">
            <v>36653.96</v>
          </cell>
          <cell r="BB173">
            <v>35595.36</v>
          </cell>
          <cell r="BC173">
            <v>4</v>
          </cell>
          <cell r="BD173">
            <v>0</v>
          </cell>
          <cell r="BE173">
            <v>1058.6</v>
          </cell>
          <cell r="BF173">
            <v>0</v>
          </cell>
          <cell r="BG173">
            <v>2876.2</v>
          </cell>
          <cell r="BH173">
            <v>0</v>
          </cell>
          <cell r="BI173">
            <v>4993.4</v>
          </cell>
          <cell r="BJ173">
            <v>1058.6</v>
          </cell>
        </row>
        <row r="173">
          <cell r="BL173">
            <v>36653.96</v>
          </cell>
          <cell r="BM173">
            <v>0</v>
          </cell>
          <cell r="BN173">
            <v>0</v>
          </cell>
          <cell r="BO173">
            <v>832.233333333333</v>
          </cell>
        </row>
        <row r="174">
          <cell r="B174" t="str">
            <v>S532001</v>
          </cell>
          <cell r="C174" t="str">
            <v>昆山维尔利环保科技有限公司</v>
          </cell>
          <cell r="D174" t="str">
            <v>后视镜</v>
          </cell>
          <cell r="E174" t="str">
            <v>正常供货</v>
          </cell>
          <cell r="F174">
            <v>60</v>
          </cell>
          <cell r="G174" t="str">
            <v>否</v>
          </cell>
          <cell r="H174">
            <v>60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4"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5541.76</v>
          </cell>
          <cell r="AS174">
            <v>5230</v>
          </cell>
          <cell r="AT174">
            <v>0</v>
          </cell>
          <cell r="AU174">
            <v>0</v>
          </cell>
        </row>
        <row r="174">
          <cell r="AW174">
            <v>0</v>
          </cell>
          <cell r="AX174">
            <v>4680</v>
          </cell>
          <cell r="AY174">
            <v>0</v>
          </cell>
          <cell r="AZ174">
            <v>13841.21</v>
          </cell>
          <cell r="BA174">
            <v>29292.97</v>
          </cell>
          <cell r="BB174">
            <v>15451.76</v>
          </cell>
          <cell r="BC174">
            <v>5</v>
          </cell>
          <cell r="BD174">
            <v>4680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18521.21</v>
          </cell>
          <cell r="BJ174">
            <v>13841.21</v>
          </cell>
        </row>
        <row r="174">
          <cell r="BL174">
            <v>29292.97</v>
          </cell>
          <cell r="BM174">
            <v>0</v>
          </cell>
          <cell r="BN174">
            <v>0</v>
          </cell>
          <cell r="BO174">
            <v>3086.86833333333</v>
          </cell>
        </row>
        <row r="175">
          <cell r="B175" t="str">
            <v>S512005</v>
          </cell>
          <cell r="C175" t="str">
            <v>天津市奥特威德焊接技术有限公司</v>
          </cell>
          <cell r="D175">
            <v>0</v>
          </cell>
          <cell r="E175" t="str">
            <v>老账</v>
          </cell>
          <cell r="F175">
            <v>0</v>
          </cell>
          <cell r="G175" t="str">
            <v>否</v>
          </cell>
        </row>
        <row r="175">
          <cell r="I175">
            <v>26000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5"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</row>
        <row r="175">
          <cell r="AW175">
            <v>0</v>
          </cell>
          <cell r="AX175">
            <v>0</v>
          </cell>
          <cell r="AY175">
            <v>0</v>
          </cell>
        </row>
        <row r="175">
          <cell r="BA175">
            <v>26000</v>
          </cell>
          <cell r="BB175">
            <v>26000</v>
          </cell>
          <cell r="BC175">
            <v>4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</row>
        <row r="175">
          <cell r="BL175">
            <v>26000</v>
          </cell>
          <cell r="BM175">
            <v>0</v>
          </cell>
          <cell r="BN175">
            <v>0</v>
          </cell>
          <cell r="BO175">
            <v>0</v>
          </cell>
        </row>
        <row r="176">
          <cell r="B176" t="str">
            <v>S512027</v>
          </cell>
          <cell r="C176" t="str">
            <v>天津芳雅机电科技有限公司</v>
          </cell>
          <cell r="D176">
            <v>0</v>
          </cell>
          <cell r="E176" t="str">
            <v>老账</v>
          </cell>
          <cell r="F176">
            <v>0</v>
          </cell>
          <cell r="G176" t="str">
            <v>是</v>
          </cell>
        </row>
        <row r="176">
          <cell r="AH176">
            <v>32000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</row>
        <row r="176">
          <cell r="AW176">
            <v>0</v>
          </cell>
          <cell r="AX176">
            <v>0</v>
          </cell>
          <cell r="AY176">
            <v>0</v>
          </cell>
        </row>
        <row r="176">
          <cell r="BA176">
            <v>32000</v>
          </cell>
          <cell r="BB176">
            <v>32000</v>
          </cell>
          <cell r="BC176">
            <v>4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</row>
        <row r="176">
          <cell r="BL176">
            <v>32000</v>
          </cell>
          <cell r="BM176">
            <v>0</v>
          </cell>
          <cell r="BN176">
            <v>0</v>
          </cell>
          <cell r="BO176">
            <v>0</v>
          </cell>
        </row>
        <row r="177">
          <cell r="B177" t="str">
            <v>S413085</v>
          </cell>
          <cell r="C177" t="str">
            <v>黄骅市桥行冷冲模具厂</v>
          </cell>
          <cell r="D177">
            <v>0</v>
          </cell>
          <cell r="E177" t="str">
            <v>固定资产</v>
          </cell>
          <cell r="F177">
            <v>0</v>
          </cell>
          <cell r="G177" t="str">
            <v>是</v>
          </cell>
        </row>
        <row r="177">
          <cell r="AG177">
            <v>16400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</row>
        <row r="177">
          <cell r="AW177">
            <v>0</v>
          </cell>
          <cell r="AX177">
            <v>0</v>
          </cell>
          <cell r="AY177">
            <v>0</v>
          </cell>
          <cell r="AZ177">
            <v>14300</v>
          </cell>
          <cell r="BA177">
            <v>30700</v>
          </cell>
          <cell r="BB177">
            <v>30700</v>
          </cell>
          <cell r="BC177">
            <v>5</v>
          </cell>
          <cell r="BD177">
            <v>14300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14300</v>
          </cell>
          <cell r="BJ177">
            <v>0</v>
          </cell>
        </row>
        <row r="177">
          <cell r="BL177">
            <v>30700</v>
          </cell>
          <cell r="BM177">
            <v>0</v>
          </cell>
          <cell r="BN177">
            <v>0</v>
          </cell>
          <cell r="BO177">
            <v>2383.33333333333</v>
          </cell>
        </row>
        <row r="178">
          <cell r="B178" t="str">
            <v>S431023</v>
          </cell>
          <cell r="C178" t="str">
            <v>上海中鹏岳博实业发展有限公司</v>
          </cell>
          <cell r="D178" t="str">
            <v>后视镜</v>
          </cell>
          <cell r="E178" t="str">
            <v>老账</v>
          </cell>
          <cell r="F178">
            <v>90</v>
          </cell>
          <cell r="G178" t="str">
            <v>否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</row>
        <row r="178"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</row>
        <row r="178">
          <cell r="AW178">
            <v>0</v>
          </cell>
          <cell r="AX178">
            <v>0</v>
          </cell>
          <cell r="AY178">
            <v>14252.35</v>
          </cell>
          <cell r="AZ178">
            <v>14464</v>
          </cell>
          <cell r="BA178">
            <v>28716.35</v>
          </cell>
          <cell r="BB178">
            <v>-1.81898940354586e-12</v>
          </cell>
          <cell r="BC178">
            <v>5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28716.35</v>
          </cell>
          <cell r="BJ178">
            <v>28716.35</v>
          </cell>
        </row>
        <row r="178">
          <cell r="BL178">
            <v>28716.35</v>
          </cell>
          <cell r="BM178">
            <v>0</v>
          </cell>
          <cell r="BN178">
            <v>0</v>
          </cell>
          <cell r="BO178">
            <v>4786.05833333333</v>
          </cell>
        </row>
        <row r="179">
          <cell r="B179" t="str">
            <v>S412013</v>
          </cell>
          <cell r="C179" t="str">
            <v>天津金发新材料有限公司</v>
          </cell>
          <cell r="D179" t="str">
            <v>后视镜</v>
          </cell>
          <cell r="E179" t="str">
            <v>大宗物料-诉讼</v>
          </cell>
          <cell r="F179">
            <v>60</v>
          </cell>
          <cell r="G179" t="str">
            <v>否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79">
          <cell r="AC179">
            <v>0</v>
          </cell>
          <cell r="AD179">
            <v>0</v>
          </cell>
        </row>
        <row r="179"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</row>
        <row r="179"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5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</row>
        <row r="179">
          <cell r="BL179">
            <v>-12430</v>
          </cell>
          <cell r="BM179">
            <v>-12430</v>
          </cell>
          <cell r="BN179">
            <v>-12430</v>
          </cell>
          <cell r="BO179">
            <v>0</v>
          </cell>
        </row>
        <row r="180">
          <cell r="B180" t="str">
            <v>S513181</v>
          </cell>
          <cell r="C180" t="str">
            <v>黄骅市晨翔电力工程有限公司</v>
          </cell>
          <cell r="D180">
            <v>0</v>
          </cell>
        </row>
        <row r="180">
          <cell r="F180">
            <v>0</v>
          </cell>
          <cell r="G180" t="str">
            <v>否</v>
          </cell>
        </row>
        <row r="180"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</row>
        <row r="180">
          <cell r="AW180">
            <v>0</v>
          </cell>
          <cell r="AX180">
            <v>0</v>
          </cell>
          <cell r="AY180">
            <v>0</v>
          </cell>
        </row>
        <row r="180">
          <cell r="BA180">
            <v>0</v>
          </cell>
          <cell r="BB180">
            <v>0</v>
          </cell>
          <cell r="BC180">
            <v>4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</row>
        <row r="180">
          <cell r="BL180">
            <v>0</v>
          </cell>
          <cell r="BM180">
            <v>0</v>
          </cell>
          <cell r="BN180">
            <v>0</v>
          </cell>
          <cell r="BO180">
            <v>0</v>
          </cell>
        </row>
        <row r="181">
          <cell r="B181" t="str">
            <v>S413032</v>
          </cell>
          <cell r="C181" t="str">
            <v>黄骅市大麻沽航凌电子机箱厂</v>
          </cell>
          <cell r="D181" t="str">
            <v>后视镜</v>
          </cell>
          <cell r="E181" t="str">
            <v>正常供货</v>
          </cell>
          <cell r="F181">
            <v>60</v>
          </cell>
          <cell r="G181" t="str">
            <v>是</v>
          </cell>
          <cell r="H181">
            <v>60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1">
          <cell r="AI181">
            <v>0</v>
          </cell>
          <cell r="AJ181">
            <v>0</v>
          </cell>
          <cell r="AK181">
            <v>23880.86</v>
          </cell>
          <cell r="AL181">
            <v>0</v>
          </cell>
          <cell r="AM181">
            <v>29097.41</v>
          </cell>
          <cell r="AN181">
            <v>15050.87</v>
          </cell>
          <cell r="AO181">
            <v>11000</v>
          </cell>
          <cell r="AP181">
            <v>16400</v>
          </cell>
          <cell r="AQ181">
            <v>17731.3</v>
          </cell>
          <cell r="AR181">
            <v>11897.61</v>
          </cell>
          <cell r="AS181">
            <v>0</v>
          </cell>
          <cell r="AT181">
            <v>24028.93</v>
          </cell>
          <cell r="AU181">
            <v>7856.19</v>
          </cell>
        </row>
        <row r="181">
          <cell r="AW181">
            <v>0</v>
          </cell>
          <cell r="AX181">
            <v>0</v>
          </cell>
          <cell r="AY181">
            <v>0</v>
          </cell>
        </row>
        <row r="181">
          <cell r="BA181">
            <v>156943.17</v>
          </cell>
          <cell r="BB181">
            <v>156943.17</v>
          </cell>
          <cell r="BC181">
            <v>4</v>
          </cell>
          <cell r="BD181">
            <v>0</v>
          </cell>
          <cell r="BE181">
            <v>0</v>
          </cell>
          <cell r="BF181">
            <v>0</v>
          </cell>
          <cell r="BG181">
            <v>7856.19</v>
          </cell>
          <cell r="BH181">
            <v>24028.93</v>
          </cell>
          <cell r="BI181">
            <v>7856.19</v>
          </cell>
          <cell r="BJ181">
            <v>0</v>
          </cell>
        </row>
        <row r="181">
          <cell r="BL181">
            <v>156943.17</v>
          </cell>
          <cell r="BM181">
            <v>0</v>
          </cell>
          <cell r="BN181">
            <v>-2757.11</v>
          </cell>
          <cell r="BO181">
            <v>1309.365</v>
          </cell>
        </row>
        <row r="182">
          <cell r="B182" t="str">
            <v>S413005</v>
          </cell>
          <cell r="C182" t="str">
            <v>保定市京苑汽车装饰配件厂</v>
          </cell>
          <cell r="D182" t="str">
            <v>座椅</v>
          </cell>
          <cell r="E182" t="str">
            <v>正常供货</v>
          </cell>
          <cell r="F182">
            <v>90</v>
          </cell>
          <cell r="G182" t="str">
            <v>否</v>
          </cell>
          <cell r="H182">
            <v>90</v>
          </cell>
          <cell r="I182">
            <v>35451.04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2"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</row>
        <row r="182">
          <cell r="AW182">
            <v>0</v>
          </cell>
          <cell r="AX182">
            <v>0</v>
          </cell>
          <cell r="AY182">
            <v>0</v>
          </cell>
        </row>
        <row r="182">
          <cell r="BA182">
            <v>35451.04</v>
          </cell>
          <cell r="BB182">
            <v>35451.04</v>
          </cell>
          <cell r="BC182">
            <v>4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</row>
        <row r="182">
          <cell r="BL182">
            <v>35451.04</v>
          </cell>
          <cell r="BM182">
            <v>0</v>
          </cell>
          <cell r="BN182">
            <v>0</v>
          </cell>
          <cell r="BO182">
            <v>0</v>
          </cell>
        </row>
        <row r="183">
          <cell r="B183" t="str">
            <v>S437010</v>
          </cell>
          <cell r="C183" t="str">
            <v>昌乐天齐色织布有限公司</v>
          </cell>
          <cell r="D183" t="str">
            <v>座椅</v>
          </cell>
          <cell r="E183" t="str">
            <v>正常供货</v>
          </cell>
          <cell r="F183">
            <v>60</v>
          </cell>
          <cell r="G183" t="str">
            <v>是</v>
          </cell>
          <cell r="H183">
            <v>60</v>
          </cell>
          <cell r="I183">
            <v>0</v>
          </cell>
        </row>
        <row r="183">
          <cell r="AD183">
            <v>4715.25</v>
          </cell>
          <cell r="AE183">
            <v>0</v>
          </cell>
          <cell r="AF183">
            <v>0</v>
          </cell>
          <cell r="AG183">
            <v>0</v>
          </cell>
          <cell r="AH183">
            <v>22836</v>
          </cell>
          <cell r="AI183">
            <v>0</v>
          </cell>
          <cell r="AJ183">
            <v>17369.2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10380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</row>
        <row r="183">
          <cell r="AW183">
            <v>0</v>
          </cell>
          <cell r="AX183">
            <v>0</v>
          </cell>
          <cell r="AY183">
            <v>0</v>
          </cell>
        </row>
        <row r="183">
          <cell r="BA183">
            <v>55300.45</v>
          </cell>
          <cell r="BB183">
            <v>55300.45</v>
          </cell>
          <cell r="BC183">
            <v>4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</row>
        <row r="183">
          <cell r="BL183">
            <v>55300.45</v>
          </cell>
          <cell r="BM183">
            <v>0</v>
          </cell>
          <cell r="BN183">
            <v>0</v>
          </cell>
          <cell r="BO183">
            <v>0</v>
          </cell>
        </row>
        <row r="184">
          <cell r="B184" t="str">
            <v>S413003</v>
          </cell>
          <cell r="C184" t="str">
            <v>秦皇岛卓泰包装制品制造有限公司</v>
          </cell>
          <cell r="D184" t="str">
            <v>座椅</v>
          </cell>
        </row>
        <row r="184">
          <cell r="F184">
            <v>90</v>
          </cell>
          <cell r="G184" t="str">
            <v>否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4"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</row>
        <row r="184">
          <cell r="AW184">
            <v>0</v>
          </cell>
          <cell r="AX184">
            <v>0</v>
          </cell>
          <cell r="AY184">
            <v>0</v>
          </cell>
        </row>
        <row r="184">
          <cell r="BA184">
            <v>0</v>
          </cell>
          <cell r="BB184">
            <v>0</v>
          </cell>
          <cell r="BC184">
            <v>4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</row>
        <row r="184">
          <cell r="BL184">
            <v>0</v>
          </cell>
          <cell r="BM184">
            <v>0</v>
          </cell>
          <cell r="BN184">
            <v>0</v>
          </cell>
          <cell r="BO184">
            <v>0</v>
          </cell>
        </row>
        <row r="185">
          <cell r="B185" t="str">
            <v>S435003</v>
          </cell>
          <cell r="C185" t="str">
            <v>泉州市福兴塑料五金有限公司</v>
          </cell>
          <cell r="D185" t="str">
            <v>座椅</v>
          </cell>
          <cell r="E185" t="str">
            <v>正常供货</v>
          </cell>
          <cell r="F185">
            <v>90</v>
          </cell>
          <cell r="G185" t="str">
            <v>否</v>
          </cell>
          <cell r="H185">
            <v>90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</row>
        <row r="185"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120966.5</v>
          </cell>
          <cell r="AW185">
            <v>0</v>
          </cell>
          <cell r="AX185">
            <v>28024</v>
          </cell>
          <cell r="AY185">
            <v>0</v>
          </cell>
        </row>
        <row r="185">
          <cell r="BA185">
            <v>148990.5</v>
          </cell>
          <cell r="BB185">
            <v>120966.5</v>
          </cell>
          <cell r="BC185">
            <v>5</v>
          </cell>
          <cell r="BD185">
            <v>0</v>
          </cell>
          <cell r="BE185">
            <v>120966.5</v>
          </cell>
          <cell r="BF185">
            <v>0</v>
          </cell>
          <cell r="BG185">
            <v>0</v>
          </cell>
          <cell r="BH185">
            <v>0</v>
          </cell>
          <cell r="BI185">
            <v>148990.5</v>
          </cell>
          <cell r="BJ185">
            <v>28024</v>
          </cell>
        </row>
        <row r="185">
          <cell r="BL185">
            <v>148990.5</v>
          </cell>
          <cell r="BM185">
            <v>0</v>
          </cell>
          <cell r="BN185">
            <v>0</v>
          </cell>
          <cell r="BO185">
            <v>24831.75</v>
          </cell>
        </row>
        <row r="186">
          <cell r="B186" t="str">
            <v>S513184</v>
          </cell>
          <cell r="C186" t="str">
            <v>黄骅市源特市政工程有限公司</v>
          </cell>
          <cell r="D186">
            <v>0</v>
          </cell>
          <cell r="E186" t="str">
            <v>老账</v>
          </cell>
          <cell r="F186">
            <v>0</v>
          </cell>
          <cell r="G186" t="str">
            <v>否</v>
          </cell>
        </row>
        <row r="186"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</row>
        <row r="186">
          <cell r="AW186">
            <v>0</v>
          </cell>
          <cell r="AX186">
            <v>0</v>
          </cell>
          <cell r="AY186">
            <v>0</v>
          </cell>
        </row>
        <row r="186">
          <cell r="BA186">
            <v>0</v>
          </cell>
          <cell r="BB186">
            <v>0</v>
          </cell>
          <cell r="BC186">
            <v>4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</row>
        <row r="186">
          <cell r="BL186">
            <v>0</v>
          </cell>
          <cell r="BM186">
            <v>0</v>
          </cell>
          <cell r="BN186">
            <v>0</v>
          </cell>
          <cell r="BO186">
            <v>0</v>
          </cell>
        </row>
        <row r="187">
          <cell r="B187" t="str">
            <v>S413043</v>
          </cell>
          <cell r="C187" t="str">
            <v>河北航凌电路板有限公司</v>
          </cell>
          <cell r="D187" t="str">
            <v>后视镜</v>
          </cell>
          <cell r="E187" t="str">
            <v>正常供货</v>
          </cell>
          <cell r="F187">
            <v>60</v>
          </cell>
          <cell r="G187" t="str">
            <v>否</v>
          </cell>
          <cell r="H187">
            <v>60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</row>
        <row r="187">
          <cell r="AP187">
            <v>0</v>
          </cell>
        </row>
        <row r="187">
          <cell r="AR187">
            <v>0</v>
          </cell>
          <cell r="AS187">
            <v>0</v>
          </cell>
          <cell r="AT187">
            <v>0</v>
          </cell>
          <cell r="AU187">
            <v>16060.82</v>
          </cell>
          <cell r="AV187">
            <v>103898.96</v>
          </cell>
          <cell r="AW187">
            <v>110107.83</v>
          </cell>
          <cell r="AX187">
            <v>126220.15</v>
          </cell>
          <cell r="AY187">
            <v>64589.11</v>
          </cell>
          <cell r="AZ187">
            <v>93284.27</v>
          </cell>
          <cell r="BA187">
            <v>514161.14</v>
          </cell>
          <cell r="BB187">
            <v>356287.76</v>
          </cell>
          <cell r="BC187">
            <v>6</v>
          </cell>
          <cell r="BD187">
            <v>126220.15</v>
          </cell>
          <cell r="BE187">
            <v>110107.83</v>
          </cell>
          <cell r="BF187">
            <v>103898.96</v>
          </cell>
          <cell r="BG187">
            <v>16060.82</v>
          </cell>
          <cell r="BH187">
            <v>0</v>
          </cell>
          <cell r="BI187">
            <v>514161.14</v>
          </cell>
          <cell r="BJ187">
            <v>157873.38</v>
          </cell>
        </row>
        <row r="187">
          <cell r="BL187">
            <v>514161.14</v>
          </cell>
          <cell r="BM187">
            <v>0</v>
          </cell>
          <cell r="BN187">
            <v>-27430.89</v>
          </cell>
          <cell r="BO187">
            <v>85693.5233333333</v>
          </cell>
        </row>
        <row r="188">
          <cell r="B188" t="str">
            <v>S432034</v>
          </cell>
          <cell r="C188" t="str">
            <v>上锐（常州）供应链管理有限公司</v>
          </cell>
          <cell r="D188" t="str">
            <v>金属件/座椅/后视镜</v>
          </cell>
          <cell r="E188" t="str">
            <v>正常供货</v>
          </cell>
          <cell r="F188">
            <v>90</v>
          </cell>
          <cell r="G188" t="str">
            <v>否</v>
          </cell>
          <cell r="H188">
            <v>90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8">
          <cell r="Z188">
            <v>0</v>
          </cell>
        </row>
        <row r="188"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39598.36</v>
          </cell>
          <cell r="AV188">
            <v>159590.59</v>
          </cell>
          <cell r="AW188">
            <v>131061.38</v>
          </cell>
          <cell r="AX188">
            <v>30917.65</v>
          </cell>
          <cell r="AY188">
            <v>32888.17</v>
          </cell>
          <cell r="AZ188">
            <v>15406.04</v>
          </cell>
          <cell r="BA188">
            <v>409462.19</v>
          </cell>
          <cell r="BB188">
            <v>330250.33</v>
          </cell>
          <cell r="BC188">
            <v>6</v>
          </cell>
          <cell r="BD188">
            <v>131061.38</v>
          </cell>
          <cell r="BE188">
            <v>159590.59</v>
          </cell>
          <cell r="BF188">
            <v>39598.36</v>
          </cell>
          <cell r="BG188">
            <v>0</v>
          </cell>
          <cell r="BH188">
            <v>0</v>
          </cell>
          <cell r="BI188">
            <v>409462.19</v>
          </cell>
          <cell r="BJ188">
            <v>79211.86</v>
          </cell>
        </row>
        <row r="188">
          <cell r="BL188">
            <v>409462.19</v>
          </cell>
          <cell r="BM188">
            <v>0</v>
          </cell>
          <cell r="BN188">
            <v>0</v>
          </cell>
          <cell r="BO188">
            <v>68243.6983333333</v>
          </cell>
        </row>
        <row r="189">
          <cell r="B189" t="str">
            <v>S413028</v>
          </cell>
          <cell r="C189" t="str">
            <v>泊头市鑫洪金属制品有限公司</v>
          </cell>
          <cell r="D189" t="str">
            <v>金属件/后视镜</v>
          </cell>
          <cell r="E189" t="str">
            <v>正常供货</v>
          </cell>
          <cell r="F189">
            <v>60</v>
          </cell>
          <cell r="G189" t="str">
            <v>是</v>
          </cell>
          <cell r="H189">
            <v>60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89"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16972.89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16726.91</v>
          </cell>
          <cell r="AT189">
            <v>0</v>
          </cell>
          <cell r="AU189">
            <v>0</v>
          </cell>
        </row>
        <row r="189">
          <cell r="AW189">
            <v>0</v>
          </cell>
          <cell r="AX189">
            <v>0</v>
          </cell>
          <cell r="AY189">
            <v>0</v>
          </cell>
        </row>
        <row r="189">
          <cell r="BA189">
            <v>33699.8</v>
          </cell>
          <cell r="BB189">
            <v>33699.8</v>
          </cell>
          <cell r="BC189">
            <v>4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</row>
        <row r="189">
          <cell r="BL189">
            <v>33699.8</v>
          </cell>
          <cell r="BM189">
            <v>0</v>
          </cell>
          <cell r="BN189">
            <v>0</v>
          </cell>
          <cell r="BO189">
            <v>0</v>
          </cell>
        </row>
        <row r="190">
          <cell r="B190" t="str">
            <v>S543006</v>
          </cell>
          <cell r="C190" t="str">
            <v>北京普田物流有限公司长沙分公司</v>
          </cell>
          <cell r="D190" t="str">
            <v>座椅</v>
          </cell>
          <cell r="E190" t="str">
            <v>销售（已支付）</v>
          </cell>
          <cell r="F190">
            <v>0</v>
          </cell>
          <cell r="G190" t="str">
            <v>否</v>
          </cell>
        </row>
        <row r="190"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</row>
        <row r="190">
          <cell r="AW190">
            <v>0</v>
          </cell>
          <cell r="AX190">
            <v>0</v>
          </cell>
          <cell r="AY190">
            <v>0</v>
          </cell>
        </row>
        <row r="190">
          <cell r="BA190">
            <v>0</v>
          </cell>
          <cell r="BB190">
            <v>0</v>
          </cell>
          <cell r="BC190">
            <v>4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</row>
        <row r="190">
          <cell r="BL190">
            <v>0</v>
          </cell>
          <cell r="BM190">
            <v>0</v>
          </cell>
          <cell r="BN190">
            <v>0</v>
          </cell>
          <cell r="BO190">
            <v>0</v>
          </cell>
        </row>
        <row r="191">
          <cell r="B191" t="str">
            <v>S431010</v>
          </cell>
          <cell r="C191" t="str">
            <v>上海绽奇汽车部件有限公司</v>
          </cell>
          <cell r="D191" t="str">
            <v>座椅</v>
          </cell>
          <cell r="E191" t="str">
            <v>正常供货</v>
          </cell>
          <cell r="F191">
            <v>60</v>
          </cell>
          <cell r="G191" t="str">
            <v>否</v>
          </cell>
          <cell r="H191">
            <v>60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1"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1">
          <cell r="AN191">
            <v>0</v>
          </cell>
          <cell r="AO191">
            <v>5264.88</v>
          </cell>
          <cell r="AP191">
            <v>117200</v>
          </cell>
          <cell r="AQ191">
            <v>103451.51</v>
          </cell>
          <cell r="AR191">
            <v>101240.17</v>
          </cell>
          <cell r="AS191">
            <v>93732.32</v>
          </cell>
          <cell r="AT191">
            <v>131837.91</v>
          </cell>
          <cell r="AU191">
            <v>70373.43</v>
          </cell>
          <cell r="AV191">
            <v>110744.22</v>
          </cell>
          <cell r="AW191">
            <v>25437.68</v>
          </cell>
          <cell r="AX191">
            <v>30538.24</v>
          </cell>
          <cell r="AY191">
            <v>34062.53</v>
          </cell>
          <cell r="AZ191">
            <v>3813.25</v>
          </cell>
          <cell r="BA191">
            <v>827696.14</v>
          </cell>
          <cell r="BB191">
            <v>789820.36</v>
          </cell>
          <cell r="BC191">
            <v>6</v>
          </cell>
          <cell r="BD191">
            <v>30538.24</v>
          </cell>
          <cell r="BE191">
            <v>25437.68</v>
          </cell>
          <cell r="BF191">
            <v>110744.22</v>
          </cell>
          <cell r="BG191">
            <v>70373.43</v>
          </cell>
          <cell r="BH191">
            <v>131837.91</v>
          </cell>
          <cell r="BI191">
            <v>274969.35</v>
          </cell>
          <cell r="BJ191">
            <v>37875.78</v>
          </cell>
        </row>
        <row r="191">
          <cell r="BL191">
            <v>827696.14</v>
          </cell>
          <cell r="BM191">
            <v>0</v>
          </cell>
          <cell r="BN191">
            <v>0</v>
          </cell>
          <cell r="BO191">
            <v>45828.225</v>
          </cell>
        </row>
        <row r="192">
          <cell r="B192" t="str">
            <v>S433014</v>
          </cell>
          <cell r="C192" t="str">
            <v>象山天星汽配有限责任公司</v>
          </cell>
          <cell r="D192" t="str">
            <v>后视镜</v>
          </cell>
          <cell r="E192" t="str">
            <v>老账</v>
          </cell>
          <cell r="F192">
            <v>60</v>
          </cell>
          <cell r="G192" t="str">
            <v>否</v>
          </cell>
        </row>
        <row r="192">
          <cell r="I192">
            <v>29924.39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</row>
        <row r="192"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</row>
        <row r="192">
          <cell r="AW192">
            <v>0</v>
          </cell>
          <cell r="AX192">
            <v>0</v>
          </cell>
          <cell r="AY192">
            <v>0</v>
          </cell>
        </row>
        <row r="192">
          <cell r="BA192">
            <v>29924.39</v>
          </cell>
          <cell r="BB192">
            <v>29924.39</v>
          </cell>
          <cell r="BC192">
            <v>4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</row>
        <row r="192">
          <cell r="BL192">
            <v>29924.39</v>
          </cell>
          <cell r="BM192">
            <v>0</v>
          </cell>
          <cell r="BN192">
            <v>0</v>
          </cell>
          <cell r="BO192">
            <v>0</v>
          </cell>
        </row>
        <row r="193">
          <cell r="B193" t="str">
            <v>S412021</v>
          </cell>
          <cell r="C193" t="str">
            <v>天津市宝驰汽车部件有限公司</v>
          </cell>
          <cell r="D193" t="str">
            <v>座椅</v>
          </cell>
          <cell r="E193" t="str">
            <v>老账</v>
          </cell>
          <cell r="F193">
            <v>0</v>
          </cell>
          <cell r="G193" t="str">
            <v>否</v>
          </cell>
        </row>
        <row r="193">
          <cell r="I193">
            <v>28888.81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</row>
        <row r="193"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</row>
        <row r="193">
          <cell r="AW193">
            <v>0</v>
          </cell>
          <cell r="AX193">
            <v>0</v>
          </cell>
          <cell r="AY193">
            <v>0</v>
          </cell>
        </row>
        <row r="193">
          <cell r="BA193">
            <v>28888.81</v>
          </cell>
          <cell r="BB193">
            <v>28888.81</v>
          </cell>
          <cell r="BC193">
            <v>4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</row>
        <row r="193">
          <cell r="BL193">
            <v>28888.81</v>
          </cell>
          <cell r="BM193">
            <v>0</v>
          </cell>
          <cell r="BN193">
            <v>0</v>
          </cell>
          <cell r="BO193">
            <v>0</v>
          </cell>
        </row>
        <row r="194">
          <cell r="B194" t="str">
            <v>S513011</v>
          </cell>
          <cell r="C194" t="str">
            <v>黄骅市宏信五金机电经营部</v>
          </cell>
          <cell r="D194" t="str">
            <v>金属件</v>
          </cell>
          <cell r="E194" t="str">
            <v>零采</v>
          </cell>
          <cell r="F194">
            <v>0</v>
          </cell>
          <cell r="G194" t="str">
            <v>否</v>
          </cell>
        </row>
        <row r="194"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4"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13590</v>
          </cell>
          <cell r="AR194">
            <v>16384.95</v>
          </cell>
          <cell r="AS194">
            <v>0</v>
          </cell>
          <cell r="AT194">
            <v>0</v>
          </cell>
          <cell r="AU194">
            <v>0</v>
          </cell>
        </row>
        <row r="194">
          <cell r="AW194">
            <v>15785</v>
          </cell>
          <cell r="AX194">
            <v>0</v>
          </cell>
          <cell r="AY194">
            <v>0</v>
          </cell>
        </row>
        <row r="194">
          <cell r="BA194">
            <v>45759.95</v>
          </cell>
          <cell r="BB194">
            <v>45759.95</v>
          </cell>
          <cell r="BC194">
            <v>4</v>
          </cell>
          <cell r="BD194">
            <v>0</v>
          </cell>
          <cell r="BE194">
            <v>0</v>
          </cell>
          <cell r="BF194">
            <v>0</v>
          </cell>
          <cell r="BG194">
            <v>15785</v>
          </cell>
          <cell r="BH194">
            <v>0</v>
          </cell>
          <cell r="BI194">
            <v>15785</v>
          </cell>
          <cell r="BJ194">
            <v>0</v>
          </cell>
        </row>
        <row r="194">
          <cell r="BL194">
            <v>45759.95</v>
          </cell>
          <cell r="BM194">
            <v>0</v>
          </cell>
          <cell r="BN194">
            <v>0</v>
          </cell>
          <cell r="BO194">
            <v>2630.83333333333</v>
          </cell>
        </row>
        <row r="195">
          <cell r="B195" t="str">
            <v>S513149</v>
          </cell>
          <cell r="C195" t="str">
            <v>黄骅市旭鑫模具制造有限公司</v>
          </cell>
          <cell r="D195" t="str">
            <v>金属件</v>
          </cell>
          <cell r="E195" t="str">
            <v>固定资产</v>
          </cell>
          <cell r="F195">
            <v>0</v>
          </cell>
          <cell r="G195" t="str">
            <v>否</v>
          </cell>
        </row>
        <row r="195"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</row>
        <row r="195"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82560</v>
          </cell>
          <cell r="AT195">
            <v>0</v>
          </cell>
          <cell r="AU195">
            <v>0</v>
          </cell>
        </row>
        <row r="195">
          <cell r="AW195">
            <v>0</v>
          </cell>
          <cell r="AX195">
            <v>0</v>
          </cell>
          <cell r="AY195">
            <v>0</v>
          </cell>
        </row>
        <row r="195">
          <cell r="BA195">
            <v>82560</v>
          </cell>
          <cell r="BB195">
            <v>82560</v>
          </cell>
          <cell r="BC195">
            <v>4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</row>
        <row r="195">
          <cell r="BL195">
            <v>82560</v>
          </cell>
          <cell r="BM195">
            <v>0</v>
          </cell>
          <cell r="BN195">
            <v>0</v>
          </cell>
          <cell r="BO195">
            <v>0</v>
          </cell>
        </row>
        <row r="196">
          <cell r="B196" t="str">
            <v>S413167</v>
          </cell>
          <cell r="C196" t="str">
            <v>航天宏达（泊头）机械科技有限公司</v>
          </cell>
          <cell r="D196" t="str">
            <v>金属件</v>
          </cell>
          <cell r="E196" t="str">
            <v>正常供货</v>
          </cell>
          <cell r="F196">
            <v>90</v>
          </cell>
          <cell r="G196" t="str">
            <v>否</v>
          </cell>
          <cell r="H196">
            <v>90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</row>
        <row r="196">
          <cell r="AC196">
            <v>0</v>
          </cell>
          <cell r="AD196">
            <v>0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158850.86</v>
          </cell>
          <cell r="AP196">
            <v>78100</v>
          </cell>
          <cell r="AQ196">
            <v>39195.44</v>
          </cell>
          <cell r="AR196">
            <v>24295</v>
          </cell>
          <cell r="AS196">
            <v>39148.76</v>
          </cell>
          <cell r="AT196">
            <v>46289.2</v>
          </cell>
          <cell r="AU196">
            <v>54528.87</v>
          </cell>
          <cell r="AV196">
            <v>138913.28</v>
          </cell>
          <cell r="AW196">
            <v>36594.51</v>
          </cell>
          <cell r="AX196">
            <v>1836.39</v>
          </cell>
          <cell r="AY196">
            <v>30992.64</v>
          </cell>
          <cell r="AZ196">
            <v>31927.61</v>
          </cell>
          <cell r="BA196">
            <v>680672.56</v>
          </cell>
          <cell r="BB196">
            <v>615915.92</v>
          </cell>
          <cell r="BC196">
            <v>6</v>
          </cell>
          <cell r="BD196">
            <v>36594.51</v>
          </cell>
          <cell r="BE196">
            <v>138913.28</v>
          </cell>
          <cell r="BF196">
            <v>54528.87</v>
          </cell>
          <cell r="BG196">
            <v>46289.2</v>
          </cell>
          <cell r="BH196">
            <v>39148.76</v>
          </cell>
          <cell r="BI196">
            <v>294793.3</v>
          </cell>
          <cell r="BJ196">
            <v>64756.64</v>
          </cell>
        </row>
        <row r="196">
          <cell r="BL196">
            <v>680672.56</v>
          </cell>
          <cell r="BM196">
            <v>0</v>
          </cell>
          <cell r="BN196">
            <v>-29999.9999999997</v>
          </cell>
          <cell r="BO196">
            <v>49132.2166666667</v>
          </cell>
        </row>
        <row r="197">
          <cell r="B197" t="str">
            <v>S511016</v>
          </cell>
          <cell r="C197" t="str">
            <v>建研盈科（北京）科技有限公司</v>
          </cell>
          <cell r="D197">
            <v>0</v>
          </cell>
          <cell r="E197" t="str">
            <v>老账</v>
          </cell>
          <cell r="F197">
            <v>0</v>
          </cell>
          <cell r="G197" t="str">
            <v>否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</row>
        <row r="197"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5184</v>
          </cell>
          <cell r="BA197">
            <v>5184</v>
          </cell>
          <cell r="BB197">
            <v>5184</v>
          </cell>
          <cell r="BC197">
            <v>6</v>
          </cell>
          <cell r="BD197">
            <v>5184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5184</v>
          </cell>
          <cell r="BJ197">
            <v>0</v>
          </cell>
        </row>
        <row r="197">
          <cell r="BL197">
            <v>5184</v>
          </cell>
          <cell r="BM197">
            <v>0</v>
          </cell>
          <cell r="BN197">
            <v>-6439.5</v>
          </cell>
          <cell r="BO197">
            <v>864</v>
          </cell>
        </row>
        <row r="198">
          <cell r="B198" t="str">
            <v>S411013</v>
          </cell>
          <cell r="C198" t="str">
            <v>北京瑞隆祥模具有限公司</v>
          </cell>
          <cell r="D198" t="str">
            <v>金属件/座椅/后视镜</v>
          </cell>
          <cell r="E198" t="str">
            <v>正常供货</v>
          </cell>
          <cell r="F198">
            <v>60</v>
          </cell>
          <cell r="G198" t="str">
            <v>否</v>
          </cell>
          <cell r="H198">
            <v>60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8">
          <cell r="AS198">
            <v>0</v>
          </cell>
          <cell r="AT198">
            <v>0</v>
          </cell>
          <cell r="AU198">
            <v>0</v>
          </cell>
        </row>
        <row r="198"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5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</row>
        <row r="198">
          <cell r="BL198">
            <v>0</v>
          </cell>
          <cell r="BM198">
            <v>0</v>
          </cell>
          <cell r="BN198">
            <v>-2730588.01</v>
          </cell>
          <cell r="BO198">
            <v>0</v>
          </cell>
        </row>
        <row r="199">
          <cell r="B199" t="str">
            <v>S413136</v>
          </cell>
          <cell r="C199" t="str">
            <v>黄骅市鼎祥五金制品有限公司</v>
          </cell>
          <cell r="D199" t="str">
            <v>金属件/座椅</v>
          </cell>
          <cell r="E199" t="str">
            <v>固定资产-老账</v>
          </cell>
          <cell r="F199" t="str">
            <v>预付</v>
          </cell>
          <cell r="G199" t="str">
            <v>否</v>
          </cell>
        </row>
        <row r="199"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</row>
        <row r="199"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</row>
        <row r="199">
          <cell r="AW199">
            <v>0</v>
          </cell>
          <cell r="AX199">
            <v>0</v>
          </cell>
          <cell r="AY199">
            <v>0</v>
          </cell>
        </row>
        <row r="199">
          <cell r="BA199">
            <v>0</v>
          </cell>
          <cell r="BB199">
            <v>0</v>
          </cell>
          <cell r="BC199">
            <v>4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</row>
        <row r="199">
          <cell r="BL199">
            <v>0</v>
          </cell>
          <cell r="BM199">
            <v>0</v>
          </cell>
          <cell r="BN199">
            <v>0</v>
          </cell>
          <cell r="BO199">
            <v>0</v>
          </cell>
        </row>
        <row r="200">
          <cell r="B200" t="str">
            <v>S432019</v>
          </cell>
          <cell r="C200" t="str">
            <v>苏州苏宁标准件有限公司</v>
          </cell>
          <cell r="D200" t="str">
            <v>金属件/座椅/后视镜</v>
          </cell>
        </row>
        <row r="200">
          <cell r="F200">
            <v>90</v>
          </cell>
          <cell r="G200" t="str">
            <v>否</v>
          </cell>
        </row>
        <row r="200">
          <cell r="I200">
            <v>0</v>
          </cell>
          <cell r="J200">
            <v>0</v>
          </cell>
          <cell r="K200">
            <v>0</v>
          </cell>
        </row>
        <row r="200"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</row>
        <row r="200">
          <cell r="AC200">
            <v>0</v>
          </cell>
          <cell r="AD200">
            <v>0</v>
          </cell>
        </row>
        <row r="200"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</row>
        <row r="200">
          <cell r="AW200">
            <v>0</v>
          </cell>
          <cell r="AX200">
            <v>0</v>
          </cell>
          <cell r="AY200">
            <v>0</v>
          </cell>
        </row>
        <row r="200">
          <cell r="BA200">
            <v>0</v>
          </cell>
          <cell r="BB200">
            <v>0</v>
          </cell>
          <cell r="BC200">
            <v>4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</row>
        <row r="200">
          <cell r="BL200">
            <v>0</v>
          </cell>
          <cell r="BM200">
            <v>0</v>
          </cell>
          <cell r="BN200">
            <v>0</v>
          </cell>
          <cell r="BO200">
            <v>0</v>
          </cell>
        </row>
        <row r="201">
          <cell r="B201" t="str">
            <v>S413016</v>
          </cell>
          <cell r="C201" t="str">
            <v>河北聚福家用电器有限公司 </v>
          </cell>
          <cell r="D201" t="str">
            <v>后视镜</v>
          </cell>
        </row>
        <row r="201">
          <cell r="F201">
            <v>30</v>
          </cell>
          <cell r="G201" t="str">
            <v>否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23937.6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</row>
        <row r="201"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</row>
        <row r="201">
          <cell r="AW201">
            <v>0</v>
          </cell>
          <cell r="AX201">
            <v>0</v>
          </cell>
          <cell r="AY201">
            <v>0</v>
          </cell>
        </row>
        <row r="201">
          <cell r="BA201">
            <v>23937.6</v>
          </cell>
          <cell r="BB201">
            <v>23937.6</v>
          </cell>
          <cell r="BC201">
            <v>4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</row>
        <row r="201">
          <cell r="BL201">
            <v>23937.6</v>
          </cell>
          <cell r="BM201">
            <v>0</v>
          </cell>
          <cell r="BN201">
            <v>0</v>
          </cell>
          <cell r="BO201">
            <v>0</v>
          </cell>
        </row>
        <row r="202">
          <cell r="B202" t="str">
            <v>S413104</v>
          </cell>
          <cell r="C202" t="str">
            <v>沧州施普模具制造有限公司</v>
          </cell>
          <cell r="D202">
            <v>0</v>
          </cell>
          <cell r="E202" t="str">
            <v>老账</v>
          </cell>
          <cell r="F202">
            <v>0</v>
          </cell>
          <cell r="G202" t="str">
            <v>否</v>
          </cell>
        </row>
        <row r="202">
          <cell r="I202">
            <v>21800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</row>
        <row r="202"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</row>
        <row r="202">
          <cell r="AW202">
            <v>0</v>
          </cell>
          <cell r="AX202">
            <v>0</v>
          </cell>
          <cell r="AY202">
            <v>0</v>
          </cell>
        </row>
        <row r="202">
          <cell r="BA202">
            <v>21800</v>
          </cell>
          <cell r="BB202">
            <v>21800</v>
          </cell>
          <cell r="BC202">
            <v>4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</row>
        <row r="202">
          <cell r="BL202">
            <v>21800</v>
          </cell>
          <cell r="BM202">
            <v>0</v>
          </cell>
          <cell r="BN202">
            <v>0</v>
          </cell>
          <cell r="BO202">
            <v>0</v>
          </cell>
        </row>
        <row r="203">
          <cell r="B203" t="str">
            <v>S413144</v>
          </cell>
          <cell r="C203" t="str">
            <v>黄骅市隆润汽车配件有限公司</v>
          </cell>
          <cell r="D203" t="str">
            <v>座椅/后视镜</v>
          </cell>
        </row>
        <row r="203">
          <cell r="F203">
            <v>60</v>
          </cell>
          <cell r="G203" t="str">
            <v>否</v>
          </cell>
          <cell r="H203">
            <v>60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</row>
        <row r="203">
          <cell r="AW203">
            <v>0</v>
          </cell>
          <cell r="AX203">
            <v>0</v>
          </cell>
          <cell r="AY203">
            <v>0</v>
          </cell>
        </row>
        <row r="203">
          <cell r="BA203">
            <v>0</v>
          </cell>
          <cell r="BB203">
            <v>0</v>
          </cell>
          <cell r="BC203">
            <v>4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</row>
        <row r="203">
          <cell r="BL203">
            <v>0</v>
          </cell>
          <cell r="BM203">
            <v>0</v>
          </cell>
          <cell r="BN203">
            <v>0</v>
          </cell>
          <cell r="BO203">
            <v>0</v>
          </cell>
        </row>
        <row r="204">
          <cell r="B204" t="str">
            <v>S411039</v>
          </cell>
          <cell r="C204" t="str">
            <v>北京华兴恒通科技有限公司</v>
          </cell>
          <cell r="D204">
            <v>0</v>
          </cell>
          <cell r="E204" t="str">
            <v>老账</v>
          </cell>
          <cell r="F204">
            <v>0</v>
          </cell>
          <cell r="G204" t="str">
            <v>否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21440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</row>
        <row r="204"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1320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</row>
        <row r="204">
          <cell r="AW204">
            <v>0</v>
          </cell>
          <cell r="AX204">
            <v>0</v>
          </cell>
          <cell r="AY204">
            <v>0</v>
          </cell>
        </row>
        <row r="204">
          <cell r="BA204">
            <v>22760</v>
          </cell>
          <cell r="BB204">
            <v>22760</v>
          </cell>
          <cell r="BC204">
            <v>4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</row>
        <row r="204">
          <cell r="BL204">
            <v>22760</v>
          </cell>
          <cell r="BM204">
            <v>0</v>
          </cell>
          <cell r="BN204">
            <v>0</v>
          </cell>
          <cell r="BO204">
            <v>0</v>
          </cell>
        </row>
        <row r="205">
          <cell r="B205" t="str">
            <v>S513121</v>
          </cell>
          <cell r="C205" t="str">
            <v>黄骅市宏顺模具厂</v>
          </cell>
          <cell r="D205">
            <v>0</v>
          </cell>
        </row>
        <row r="205">
          <cell r="F205">
            <v>0</v>
          </cell>
          <cell r="G205" t="str">
            <v>否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</row>
        <row r="205"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5"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1420</v>
          </cell>
          <cell r="AW205">
            <v>0</v>
          </cell>
          <cell r="AX205">
            <v>0</v>
          </cell>
          <cell r="AY205">
            <v>0</v>
          </cell>
        </row>
        <row r="205">
          <cell r="BA205">
            <v>1420</v>
          </cell>
          <cell r="BB205">
            <v>1420</v>
          </cell>
          <cell r="BC205">
            <v>5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1420</v>
          </cell>
          <cell r="BI205">
            <v>1420</v>
          </cell>
          <cell r="BJ205">
            <v>0</v>
          </cell>
        </row>
        <row r="205">
          <cell r="BL205">
            <v>1420</v>
          </cell>
          <cell r="BM205">
            <v>0</v>
          </cell>
          <cell r="BN205">
            <v>0</v>
          </cell>
          <cell r="BO205">
            <v>236.666666666667</v>
          </cell>
        </row>
        <row r="206">
          <cell r="B206" t="str">
            <v>S531003</v>
          </cell>
          <cell r="C206" t="str">
            <v>上海名华悬挂输送机有限公司</v>
          </cell>
          <cell r="D206">
            <v>0</v>
          </cell>
          <cell r="E206" t="str">
            <v>固定资产-老账</v>
          </cell>
          <cell r="F206">
            <v>0</v>
          </cell>
          <cell r="G206" t="str">
            <v>否</v>
          </cell>
        </row>
        <row r="206">
          <cell r="I206">
            <v>19500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</row>
        <row r="206"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</row>
        <row r="206">
          <cell r="AW206">
            <v>0</v>
          </cell>
          <cell r="AX206">
            <v>0</v>
          </cell>
          <cell r="AY206">
            <v>0</v>
          </cell>
        </row>
        <row r="206">
          <cell r="BA206">
            <v>19500</v>
          </cell>
          <cell r="BB206">
            <v>19500</v>
          </cell>
          <cell r="BC206">
            <v>4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</row>
        <row r="206">
          <cell r="BL206">
            <v>19500</v>
          </cell>
          <cell r="BM206">
            <v>0</v>
          </cell>
          <cell r="BN206">
            <v>0</v>
          </cell>
          <cell r="BO206">
            <v>0</v>
          </cell>
        </row>
        <row r="207">
          <cell r="B207" t="str">
            <v>S513051</v>
          </cell>
          <cell r="C207" t="str">
            <v>唐山璟胜自动化科技有限公司</v>
          </cell>
          <cell r="D207">
            <v>0</v>
          </cell>
          <cell r="E207" t="str">
            <v>发泡机器人保养费用-老账</v>
          </cell>
          <cell r="F207">
            <v>0</v>
          </cell>
          <cell r="G207" t="str">
            <v>否</v>
          </cell>
        </row>
        <row r="207"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</row>
        <row r="207"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</row>
        <row r="207">
          <cell r="AW207">
            <v>0</v>
          </cell>
          <cell r="AX207">
            <v>0</v>
          </cell>
          <cell r="AY207">
            <v>0</v>
          </cell>
        </row>
        <row r="207">
          <cell r="BA207">
            <v>0</v>
          </cell>
          <cell r="BB207">
            <v>0</v>
          </cell>
          <cell r="BC207">
            <v>4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</row>
        <row r="207">
          <cell r="BL207">
            <v>0</v>
          </cell>
          <cell r="BM207">
            <v>0</v>
          </cell>
          <cell r="BN207">
            <v>0</v>
          </cell>
          <cell r="BO207">
            <v>0</v>
          </cell>
        </row>
        <row r="208">
          <cell r="B208" t="str">
            <v>S413102</v>
          </cell>
          <cell r="C208" t="str">
            <v>黄骅市增鑫五金制品有限公司</v>
          </cell>
          <cell r="D208">
            <v>0</v>
          </cell>
          <cell r="E208" t="str">
            <v>老账</v>
          </cell>
          <cell r="F208">
            <v>0</v>
          </cell>
          <cell r="G208" t="str">
            <v>否</v>
          </cell>
        </row>
        <row r="208">
          <cell r="I208">
            <v>19045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</row>
        <row r="208"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</row>
        <row r="208">
          <cell r="AW208">
            <v>0</v>
          </cell>
          <cell r="AX208">
            <v>0</v>
          </cell>
          <cell r="AY208">
            <v>0</v>
          </cell>
        </row>
        <row r="208">
          <cell r="BA208">
            <v>19045</v>
          </cell>
          <cell r="BB208">
            <v>19045</v>
          </cell>
          <cell r="BC208">
            <v>4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</row>
        <row r="208">
          <cell r="BL208">
            <v>19045</v>
          </cell>
          <cell r="BM208">
            <v>0</v>
          </cell>
          <cell r="BN208">
            <v>0</v>
          </cell>
          <cell r="BO208">
            <v>0</v>
          </cell>
        </row>
        <row r="209">
          <cell r="B209" t="str">
            <v>S544014</v>
          </cell>
          <cell r="C209" t="str">
            <v>深圳市壮志科技有限公司</v>
          </cell>
          <cell r="D209">
            <v>0</v>
          </cell>
          <cell r="E209" t="str">
            <v>老账</v>
          </cell>
          <cell r="F209">
            <v>0</v>
          </cell>
          <cell r="G209" t="str">
            <v>是</v>
          </cell>
        </row>
        <row r="209">
          <cell r="AF209">
            <v>19000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</row>
        <row r="209">
          <cell r="AW209">
            <v>0</v>
          </cell>
          <cell r="AX209">
            <v>0</v>
          </cell>
          <cell r="AY209">
            <v>0</v>
          </cell>
        </row>
        <row r="209">
          <cell r="BA209">
            <v>19000</v>
          </cell>
          <cell r="BB209">
            <v>19000</v>
          </cell>
          <cell r="BC209">
            <v>4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</row>
        <row r="209">
          <cell r="BL209">
            <v>19000</v>
          </cell>
          <cell r="BM209">
            <v>0</v>
          </cell>
          <cell r="BN209">
            <v>0</v>
          </cell>
          <cell r="BO209">
            <v>0</v>
          </cell>
        </row>
        <row r="210">
          <cell r="B210" t="str">
            <v>S413087</v>
          </cell>
          <cell r="C210" t="str">
            <v>东光县汽车减震器厂</v>
          </cell>
          <cell r="D210" t="str">
            <v>金属件</v>
          </cell>
          <cell r="E210" t="str">
            <v>老账</v>
          </cell>
          <cell r="F210">
            <v>60</v>
          </cell>
          <cell r="G210" t="str">
            <v>否</v>
          </cell>
        </row>
        <row r="210">
          <cell r="I210">
            <v>18714.75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</row>
        <row r="210"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</row>
        <row r="210">
          <cell r="AW210">
            <v>0</v>
          </cell>
          <cell r="AX210">
            <v>0</v>
          </cell>
          <cell r="AY210">
            <v>0</v>
          </cell>
        </row>
        <row r="210">
          <cell r="BA210">
            <v>18714.75</v>
          </cell>
          <cell r="BB210">
            <v>18714.75</v>
          </cell>
          <cell r="BC210">
            <v>4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</row>
        <row r="210">
          <cell r="BL210">
            <v>18714.75</v>
          </cell>
          <cell r="BM210">
            <v>0</v>
          </cell>
          <cell r="BN210">
            <v>0</v>
          </cell>
          <cell r="BO210">
            <v>0</v>
          </cell>
        </row>
        <row r="211">
          <cell r="B211" t="str">
            <v>S537016</v>
          </cell>
          <cell r="C211" t="str">
            <v>山东新联大物流股份有限公司</v>
          </cell>
          <cell r="D211" t="str">
            <v>座椅</v>
          </cell>
          <cell r="E211" t="str">
            <v>销售（三方库）</v>
          </cell>
          <cell r="F211">
            <v>0</v>
          </cell>
          <cell r="G211" t="str">
            <v>否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1">
          <cell r="Y211">
            <v>0</v>
          </cell>
          <cell r="Z211">
            <v>0</v>
          </cell>
          <cell r="AA211">
            <v>0</v>
          </cell>
        </row>
        <row r="211"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</row>
        <row r="211"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5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</row>
        <row r="211">
          <cell r="BL211">
            <v>-3.63797880709171e-12</v>
          </cell>
          <cell r="BM211">
            <v>-3.63797880709171e-12</v>
          </cell>
          <cell r="BN211">
            <v>-18488.18</v>
          </cell>
          <cell r="BO211">
            <v>0</v>
          </cell>
        </row>
        <row r="212">
          <cell r="B212" t="str">
            <v>S444014</v>
          </cell>
          <cell r="C212" t="str">
            <v>深圳市毅荣川电子科技有限公司</v>
          </cell>
          <cell r="D212" t="str">
            <v>座椅</v>
          </cell>
          <cell r="E212" t="str">
            <v>正常供货</v>
          </cell>
          <cell r="F212">
            <v>90</v>
          </cell>
          <cell r="G212" t="str">
            <v>否</v>
          </cell>
          <cell r="H212">
            <v>90</v>
          </cell>
        </row>
        <row r="212"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101605.35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</row>
        <row r="212">
          <cell r="AW212">
            <v>0</v>
          </cell>
          <cell r="AX212">
            <v>0</v>
          </cell>
          <cell r="AY212">
            <v>0</v>
          </cell>
        </row>
        <row r="212">
          <cell r="BA212">
            <v>101605.35</v>
          </cell>
          <cell r="BB212">
            <v>101605.35</v>
          </cell>
          <cell r="BC212">
            <v>4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</row>
        <row r="212">
          <cell r="BL212">
            <v>101605.35</v>
          </cell>
          <cell r="BM212">
            <v>0</v>
          </cell>
          <cell r="BN212">
            <v>0</v>
          </cell>
          <cell r="BO212">
            <v>0</v>
          </cell>
        </row>
        <row r="213">
          <cell r="B213" t="str">
            <v>S443001</v>
          </cell>
          <cell r="C213" t="str">
            <v>衡阳县标准件厂株洲销售处</v>
          </cell>
          <cell r="D213" t="str">
            <v>座椅</v>
          </cell>
          <cell r="E213" t="str">
            <v>老账</v>
          </cell>
          <cell r="F213">
            <v>60</v>
          </cell>
          <cell r="G213" t="str">
            <v>否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  <row r="213"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</row>
        <row r="213">
          <cell r="AW213">
            <v>0</v>
          </cell>
          <cell r="AX213">
            <v>6328</v>
          </cell>
          <cell r="AY213">
            <v>0</v>
          </cell>
        </row>
        <row r="213">
          <cell r="BA213">
            <v>6328</v>
          </cell>
          <cell r="BB213">
            <v>6328</v>
          </cell>
          <cell r="BC213">
            <v>4</v>
          </cell>
          <cell r="BD213">
            <v>6328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6328</v>
          </cell>
          <cell r="BJ213">
            <v>0</v>
          </cell>
        </row>
        <row r="213">
          <cell r="BL213">
            <v>6328</v>
          </cell>
          <cell r="BM213">
            <v>0</v>
          </cell>
          <cell r="BN213">
            <v>0</v>
          </cell>
          <cell r="BO213">
            <v>1054.66666666667</v>
          </cell>
        </row>
        <row r="214">
          <cell r="B214" t="str">
            <v>S442003</v>
          </cell>
          <cell r="C214" t="str">
            <v>襄阳杰创化工新材料有限公司</v>
          </cell>
          <cell r="D214" t="str">
            <v>座椅</v>
          </cell>
          <cell r="E214" t="str">
            <v>老账</v>
          </cell>
          <cell r="F214">
            <v>30</v>
          </cell>
          <cell r="G214" t="str">
            <v>否</v>
          </cell>
        </row>
        <row r="214">
          <cell r="I214">
            <v>17456.5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</row>
        <row r="214"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</row>
        <row r="214">
          <cell r="AW214">
            <v>0</v>
          </cell>
          <cell r="AX214">
            <v>0</v>
          </cell>
          <cell r="AY214">
            <v>0</v>
          </cell>
        </row>
        <row r="214">
          <cell r="BA214">
            <v>17456.5</v>
          </cell>
          <cell r="BB214">
            <v>17456.5</v>
          </cell>
          <cell r="BC214">
            <v>4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</row>
        <row r="214">
          <cell r="BL214">
            <v>17456.5</v>
          </cell>
          <cell r="BM214">
            <v>0</v>
          </cell>
          <cell r="BN214">
            <v>0</v>
          </cell>
          <cell r="BO214">
            <v>0</v>
          </cell>
        </row>
        <row r="215">
          <cell r="B215" t="str">
            <v>S512018</v>
          </cell>
          <cell r="C215" t="str">
            <v>兴宏盛汽车配件（天津）有限公司</v>
          </cell>
          <cell r="D215">
            <v>0</v>
          </cell>
          <cell r="E215" t="str">
            <v>零采</v>
          </cell>
          <cell r="F215">
            <v>0</v>
          </cell>
          <cell r="G215" t="str">
            <v>否</v>
          </cell>
        </row>
        <row r="215"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</row>
        <row r="215"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</row>
        <row r="215">
          <cell r="AW215">
            <v>0</v>
          </cell>
          <cell r="AX215">
            <v>0</v>
          </cell>
          <cell r="AY215">
            <v>0</v>
          </cell>
        </row>
        <row r="215">
          <cell r="BA215">
            <v>0</v>
          </cell>
          <cell r="BB215">
            <v>0</v>
          </cell>
          <cell r="BC215">
            <v>4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</row>
        <row r="215">
          <cell r="BL215">
            <v>0</v>
          </cell>
          <cell r="BM215">
            <v>0</v>
          </cell>
          <cell r="BN215">
            <v>0</v>
          </cell>
          <cell r="BO215">
            <v>0</v>
          </cell>
        </row>
        <row r="216">
          <cell r="B216" t="str">
            <v>S411019</v>
          </cell>
          <cell r="C216" t="str">
            <v>多科迪（北京）塑胶颜料有限公司</v>
          </cell>
          <cell r="D216" t="str">
            <v>后视镜</v>
          </cell>
          <cell r="E216" t="str">
            <v>大宗物料</v>
          </cell>
          <cell r="F216">
            <v>30</v>
          </cell>
          <cell r="G216" t="str">
            <v>是</v>
          </cell>
          <cell r="H216">
            <v>30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726</v>
          </cell>
          <cell r="AG216">
            <v>0</v>
          </cell>
          <cell r="AH216">
            <v>5805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</row>
        <row r="216">
          <cell r="AW216">
            <v>0</v>
          </cell>
          <cell r="AX216">
            <v>0</v>
          </cell>
          <cell r="AY216">
            <v>0</v>
          </cell>
        </row>
        <row r="216">
          <cell r="BA216">
            <v>6531</v>
          </cell>
          <cell r="BB216">
            <v>6531</v>
          </cell>
          <cell r="BC216">
            <v>4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</row>
        <row r="216">
          <cell r="BL216">
            <v>6531</v>
          </cell>
          <cell r="BM216">
            <v>0</v>
          </cell>
          <cell r="BN216">
            <v>0</v>
          </cell>
          <cell r="BO216">
            <v>0</v>
          </cell>
        </row>
        <row r="217">
          <cell r="B217" t="str">
            <v>S433012</v>
          </cell>
          <cell r="C217" t="str">
            <v>浙江全盛无纺制品有限公司</v>
          </cell>
          <cell r="D217" t="str">
            <v>座椅</v>
          </cell>
          <cell r="E217" t="str">
            <v>老账</v>
          </cell>
          <cell r="F217">
            <v>0</v>
          </cell>
          <cell r="G217" t="str">
            <v>否</v>
          </cell>
        </row>
        <row r="217">
          <cell r="I217">
            <v>17243.92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</row>
        <row r="217"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</row>
        <row r="217">
          <cell r="AW217">
            <v>0</v>
          </cell>
          <cell r="AX217">
            <v>0</v>
          </cell>
          <cell r="AY217">
            <v>0</v>
          </cell>
        </row>
        <row r="217">
          <cell r="BA217">
            <v>17243.92</v>
          </cell>
          <cell r="BB217">
            <v>17243.92</v>
          </cell>
          <cell r="BC217">
            <v>4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</row>
        <row r="217">
          <cell r="BL217">
            <v>17243.92</v>
          </cell>
          <cell r="BM217">
            <v>0</v>
          </cell>
          <cell r="BN217">
            <v>0</v>
          </cell>
          <cell r="BO217">
            <v>0</v>
          </cell>
        </row>
        <row r="218">
          <cell r="B218" t="str">
            <v>S513111</v>
          </cell>
          <cell r="C218" t="str">
            <v>黄骅市博涵商贸有限公司</v>
          </cell>
          <cell r="D218">
            <v>0</v>
          </cell>
          <cell r="E218" t="str">
            <v>零采</v>
          </cell>
          <cell r="F218">
            <v>0</v>
          </cell>
          <cell r="G218" t="str">
            <v>否</v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</row>
        <row r="218"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</row>
        <row r="218">
          <cell r="AW218">
            <v>0</v>
          </cell>
          <cell r="AX218">
            <v>0</v>
          </cell>
          <cell r="AY218">
            <v>0</v>
          </cell>
        </row>
        <row r="218">
          <cell r="BA218">
            <v>0</v>
          </cell>
          <cell r="BB218">
            <v>0</v>
          </cell>
          <cell r="BC218">
            <v>4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</row>
        <row r="218">
          <cell r="BL218">
            <v>0</v>
          </cell>
          <cell r="BM218">
            <v>0</v>
          </cell>
          <cell r="BN218">
            <v>0</v>
          </cell>
          <cell r="BO218">
            <v>0</v>
          </cell>
        </row>
        <row r="219">
          <cell r="B219" t="str">
            <v>S413018</v>
          </cell>
          <cell r="C219" t="str">
            <v>沧州崇文晟源机械制造有限公司</v>
          </cell>
          <cell r="D219" t="str">
            <v>座椅</v>
          </cell>
          <cell r="E219" t="str">
            <v>正常供货</v>
          </cell>
          <cell r="F219">
            <v>60</v>
          </cell>
          <cell r="G219" t="str">
            <v>否</v>
          </cell>
          <cell r="H219">
            <v>60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230.41</v>
          </cell>
          <cell r="AT219">
            <v>0</v>
          </cell>
          <cell r="AU219">
            <v>10294.76</v>
          </cell>
          <cell r="AV219">
            <v>10294.76</v>
          </cell>
          <cell r="AW219">
            <v>10294.75</v>
          </cell>
          <cell r="AX219">
            <v>0</v>
          </cell>
          <cell r="AY219">
            <v>10294.75</v>
          </cell>
        </row>
        <row r="219">
          <cell r="BA219">
            <v>41409.43</v>
          </cell>
          <cell r="BB219">
            <v>31114.68</v>
          </cell>
          <cell r="BC219">
            <v>5</v>
          </cell>
          <cell r="BD219">
            <v>0</v>
          </cell>
          <cell r="BE219">
            <v>10294.75</v>
          </cell>
          <cell r="BF219">
            <v>10294.76</v>
          </cell>
          <cell r="BG219">
            <v>10294.76</v>
          </cell>
          <cell r="BH219">
            <v>0</v>
          </cell>
          <cell r="BI219">
            <v>41179.02</v>
          </cell>
          <cell r="BJ219">
            <v>10294.75</v>
          </cell>
        </row>
        <row r="219">
          <cell r="BL219">
            <v>41409.43</v>
          </cell>
          <cell r="BM219">
            <v>0</v>
          </cell>
          <cell r="BN219">
            <v>0</v>
          </cell>
          <cell r="BO219">
            <v>6863.17</v>
          </cell>
        </row>
        <row r="220">
          <cell r="B220" t="str">
            <v>S413140</v>
          </cell>
          <cell r="C220" t="str">
            <v>河北益清环保工程有限公司</v>
          </cell>
          <cell r="D220">
            <v>0</v>
          </cell>
          <cell r="E220" t="str">
            <v>老账</v>
          </cell>
          <cell r="F220">
            <v>0</v>
          </cell>
          <cell r="G220" t="str">
            <v>否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</row>
        <row r="220"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</row>
        <row r="220">
          <cell r="AW220">
            <v>0</v>
          </cell>
          <cell r="AX220">
            <v>0</v>
          </cell>
          <cell r="AY220">
            <v>0</v>
          </cell>
        </row>
        <row r="220">
          <cell r="BA220">
            <v>0</v>
          </cell>
          <cell r="BB220">
            <v>0</v>
          </cell>
          <cell r="BC220">
            <v>4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</row>
        <row r="220">
          <cell r="BL220">
            <v>0</v>
          </cell>
          <cell r="BM220">
            <v>0</v>
          </cell>
          <cell r="BN220">
            <v>0</v>
          </cell>
          <cell r="BO220">
            <v>0</v>
          </cell>
        </row>
        <row r="221">
          <cell r="B221" t="str">
            <v>S413098</v>
          </cell>
          <cell r="C221" t="str">
            <v>黄骅市宁鑫商贸有限公司</v>
          </cell>
          <cell r="D221">
            <v>0</v>
          </cell>
          <cell r="E221" t="str">
            <v>零采</v>
          </cell>
          <cell r="F221">
            <v>0</v>
          </cell>
          <cell r="G221" t="str">
            <v>否</v>
          </cell>
        </row>
        <row r="221">
          <cell r="I221">
            <v>16470.66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</row>
        <row r="221"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</row>
        <row r="221">
          <cell r="AW221">
            <v>0</v>
          </cell>
          <cell r="AX221">
            <v>0</v>
          </cell>
          <cell r="AY221">
            <v>0</v>
          </cell>
        </row>
        <row r="221">
          <cell r="BA221">
            <v>16470.66</v>
          </cell>
          <cell r="BB221">
            <v>16470.66</v>
          </cell>
          <cell r="BC221">
            <v>4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</row>
        <row r="221">
          <cell r="BL221">
            <v>16470.66</v>
          </cell>
          <cell r="BM221">
            <v>0</v>
          </cell>
          <cell r="BN221">
            <v>0</v>
          </cell>
          <cell r="BO221">
            <v>0</v>
          </cell>
        </row>
        <row r="222">
          <cell r="B222" t="str">
            <v>S437032</v>
          </cell>
          <cell r="C222" t="str">
            <v>山东昊松新材料科技有限公司</v>
          </cell>
          <cell r="D222" t="str">
            <v>后视镜</v>
          </cell>
          <cell r="E222" t="str">
            <v>正常供货</v>
          </cell>
          <cell r="F222">
            <v>30</v>
          </cell>
          <cell r="G222" t="str">
            <v>否</v>
          </cell>
          <cell r="H222">
            <v>30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</row>
        <row r="222">
          <cell r="AD222">
            <v>0</v>
          </cell>
          <cell r="AE222">
            <v>0</v>
          </cell>
        </row>
        <row r="222"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</row>
        <row r="222">
          <cell r="AW222">
            <v>0</v>
          </cell>
          <cell r="AX222">
            <v>0</v>
          </cell>
          <cell r="AY222">
            <v>0</v>
          </cell>
        </row>
        <row r="222">
          <cell r="BA222">
            <v>0</v>
          </cell>
          <cell r="BB222">
            <v>0</v>
          </cell>
          <cell r="BC222">
            <v>4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</row>
        <row r="222">
          <cell r="BL222">
            <v>0</v>
          </cell>
          <cell r="BM222">
            <v>0</v>
          </cell>
          <cell r="BN222">
            <v>0</v>
          </cell>
          <cell r="BO222">
            <v>0</v>
          </cell>
        </row>
        <row r="223">
          <cell r="B223" t="str">
            <v>S512006</v>
          </cell>
          <cell r="C223" t="str">
            <v>天津尼嘉斯机械设备销售有限公司</v>
          </cell>
          <cell r="D223">
            <v>0</v>
          </cell>
          <cell r="E223" t="str">
            <v>固定资产-老账</v>
          </cell>
          <cell r="F223">
            <v>0</v>
          </cell>
          <cell r="G223" t="str">
            <v>否</v>
          </cell>
        </row>
        <row r="223">
          <cell r="I223">
            <v>14336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</row>
        <row r="223"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</row>
        <row r="223">
          <cell r="AW223">
            <v>0</v>
          </cell>
          <cell r="AX223">
            <v>0</v>
          </cell>
          <cell r="AY223">
            <v>0</v>
          </cell>
        </row>
        <row r="223">
          <cell r="BA223">
            <v>14336</v>
          </cell>
          <cell r="BB223">
            <v>14336</v>
          </cell>
          <cell r="BC223">
            <v>4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</row>
        <row r="223">
          <cell r="BL223">
            <v>14336</v>
          </cell>
          <cell r="BM223">
            <v>0</v>
          </cell>
          <cell r="BN223">
            <v>0</v>
          </cell>
          <cell r="BO223">
            <v>0</v>
          </cell>
        </row>
        <row r="224">
          <cell r="B224" t="str">
            <v>S513017</v>
          </cell>
          <cell r="C224" t="str">
            <v>黄骅市三姐五金经销部</v>
          </cell>
          <cell r="D224" t="str">
            <v>后视镜</v>
          </cell>
          <cell r="E224" t="str">
            <v>零采</v>
          </cell>
          <cell r="F224">
            <v>0</v>
          </cell>
          <cell r="G224" t="str">
            <v>否</v>
          </cell>
        </row>
        <row r="224"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</row>
        <row r="224"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</row>
        <row r="224">
          <cell r="AW224">
            <v>0</v>
          </cell>
          <cell r="AX224">
            <v>0</v>
          </cell>
          <cell r="AY224">
            <v>0</v>
          </cell>
        </row>
        <row r="224">
          <cell r="BA224">
            <v>0</v>
          </cell>
          <cell r="BB224">
            <v>0</v>
          </cell>
          <cell r="BC224">
            <v>4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</row>
        <row r="224">
          <cell r="BL224">
            <v>0</v>
          </cell>
          <cell r="BM224">
            <v>0</v>
          </cell>
          <cell r="BN224">
            <v>0</v>
          </cell>
          <cell r="BO224">
            <v>0</v>
          </cell>
        </row>
        <row r="225">
          <cell r="B225" t="str">
            <v>S413105</v>
          </cell>
          <cell r="C225" t="str">
            <v>沧州斯克艾商贸有限公司</v>
          </cell>
          <cell r="D225" t="str">
            <v>金属件/后视镜</v>
          </cell>
          <cell r="E225" t="str">
            <v>正常供货</v>
          </cell>
          <cell r="F225">
            <v>90</v>
          </cell>
          <cell r="G225" t="str">
            <v>是</v>
          </cell>
          <cell r="H225">
            <v>90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5"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</row>
        <row r="225"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79687.68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</row>
        <row r="225">
          <cell r="AW225">
            <v>0</v>
          </cell>
          <cell r="AX225">
            <v>0</v>
          </cell>
          <cell r="AY225">
            <v>0</v>
          </cell>
        </row>
        <row r="225">
          <cell r="BA225">
            <v>79687.68</v>
          </cell>
          <cell r="BB225">
            <v>79687.68</v>
          </cell>
          <cell r="BC225">
            <v>4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</row>
        <row r="225">
          <cell r="BL225">
            <v>79687.68</v>
          </cell>
          <cell r="BM225">
            <v>0</v>
          </cell>
          <cell r="BN225">
            <v>0</v>
          </cell>
          <cell r="BO225">
            <v>0</v>
          </cell>
        </row>
        <row r="226">
          <cell r="B226" t="str">
            <v>S432023</v>
          </cell>
          <cell r="C226" t="str">
            <v>浙江万福机电科技有限公司</v>
          </cell>
          <cell r="D226" t="str">
            <v>后视镜</v>
          </cell>
          <cell r="E226" t="str">
            <v>正常供货</v>
          </cell>
          <cell r="F226">
            <v>30</v>
          </cell>
          <cell r="G226" t="str">
            <v>否</v>
          </cell>
          <cell r="H226">
            <v>30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</row>
        <row r="226"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21922</v>
          </cell>
          <cell r="AX226">
            <v>0</v>
          </cell>
          <cell r="AY226">
            <v>34029.06</v>
          </cell>
          <cell r="AZ226">
            <v>1177.98</v>
          </cell>
          <cell r="BA226">
            <v>57129.04</v>
          </cell>
          <cell r="BB226">
            <v>55951.06</v>
          </cell>
          <cell r="BC226">
            <v>6</v>
          </cell>
          <cell r="BD226">
            <v>34029.06</v>
          </cell>
          <cell r="BE226">
            <v>0</v>
          </cell>
          <cell r="BF226">
            <v>21922</v>
          </cell>
          <cell r="BG226">
            <v>0</v>
          </cell>
          <cell r="BH226">
            <v>0</v>
          </cell>
          <cell r="BI226">
            <v>57129.04</v>
          </cell>
          <cell r="BJ226">
            <v>1177.98</v>
          </cell>
        </row>
        <row r="226">
          <cell r="BL226">
            <v>57129.04</v>
          </cell>
          <cell r="BM226">
            <v>0</v>
          </cell>
          <cell r="BN226">
            <v>0</v>
          </cell>
          <cell r="BO226">
            <v>9521.50666666667</v>
          </cell>
        </row>
        <row r="227">
          <cell r="B227" t="str">
            <v>S413030</v>
          </cell>
          <cell r="C227" t="str">
            <v>黄骅市盛荣汽车零部件有限公司</v>
          </cell>
          <cell r="D227" t="str">
            <v>金属件</v>
          </cell>
          <cell r="E227" t="str">
            <v>正常供货</v>
          </cell>
          <cell r="F227">
            <v>90</v>
          </cell>
          <cell r="G227" t="str">
            <v>否</v>
          </cell>
          <cell r="H227">
            <v>90</v>
          </cell>
          <cell r="I227">
            <v>2263.73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</row>
        <row r="227"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4712.16</v>
          </cell>
          <cell r="AU227">
            <v>0</v>
          </cell>
        </row>
        <row r="227">
          <cell r="AW227">
            <v>0</v>
          </cell>
          <cell r="AX227">
            <v>0</v>
          </cell>
          <cell r="AY227">
            <v>0</v>
          </cell>
        </row>
        <row r="227">
          <cell r="BA227">
            <v>6975.89</v>
          </cell>
          <cell r="BB227">
            <v>6975.89</v>
          </cell>
          <cell r="BC227">
            <v>4</v>
          </cell>
          <cell r="BD227">
            <v>0</v>
          </cell>
          <cell r="BE227">
            <v>0</v>
          </cell>
          <cell r="BF227">
            <v>0</v>
          </cell>
          <cell r="BG227">
            <v>4712.16</v>
          </cell>
          <cell r="BH227">
            <v>0</v>
          </cell>
          <cell r="BI227">
            <v>0</v>
          </cell>
          <cell r="BJ227">
            <v>0</v>
          </cell>
        </row>
        <row r="227">
          <cell r="BL227">
            <v>6975.89</v>
          </cell>
          <cell r="BM227">
            <v>0</v>
          </cell>
          <cell r="BN227">
            <v>0</v>
          </cell>
          <cell r="BO227">
            <v>0</v>
          </cell>
        </row>
        <row r="228">
          <cell r="B228" t="str">
            <v>S413097</v>
          </cell>
          <cell r="C228" t="str">
            <v>威县永盛汽车配件制造有限公司</v>
          </cell>
          <cell r="D228">
            <v>0</v>
          </cell>
          <cell r="E228" t="str">
            <v>老账</v>
          </cell>
          <cell r="F228">
            <v>0</v>
          </cell>
          <cell r="G228" t="str">
            <v>否</v>
          </cell>
        </row>
        <row r="228">
          <cell r="I228">
            <v>11220.07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</row>
        <row r="228"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</row>
        <row r="228">
          <cell r="AW228">
            <v>0</v>
          </cell>
          <cell r="AX228">
            <v>0</v>
          </cell>
          <cell r="AY228">
            <v>0</v>
          </cell>
        </row>
        <row r="228">
          <cell r="BA228">
            <v>11220.07</v>
          </cell>
          <cell r="BB228">
            <v>11220.07</v>
          </cell>
          <cell r="BC228">
            <v>4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</row>
        <row r="228">
          <cell r="BL228">
            <v>11220.07</v>
          </cell>
          <cell r="BM228">
            <v>0</v>
          </cell>
          <cell r="BN228">
            <v>0</v>
          </cell>
          <cell r="BO228">
            <v>0</v>
          </cell>
        </row>
        <row r="229">
          <cell r="B229" t="str">
            <v>S513018</v>
          </cell>
          <cell r="C229" t="str">
            <v>河北双力起重机械有限公司</v>
          </cell>
          <cell r="D229">
            <v>0</v>
          </cell>
          <cell r="E229" t="str">
            <v>老账</v>
          </cell>
          <cell r="F229">
            <v>0</v>
          </cell>
          <cell r="G229" t="str">
            <v>否</v>
          </cell>
        </row>
        <row r="229">
          <cell r="I229">
            <v>0</v>
          </cell>
          <cell r="J229">
            <v>450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10600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</row>
        <row r="229"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</row>
        <row r="229">
          <cell r="AW229">
            <v>0</v>
          </cell>
          <cell r="AX229">
            <v>0</v>
          </cell>
          <cell r="AY229">
            <v>0</v>
          </cell>
        </row>
        <row r="229">
          <cell r="BA229">
            <v>11050</v>
          </cell>
          <cell r="BB229">
            <v>11050</v>
          </cell>
          <cell r="BC229">
            <v>4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</row>
        <row r="229">
          <cell r="BL229">
            <v>11050</v>
          </cell>
          <cell r="BM229">
            <v>0</v>
          </cell>
          <cell r="BN229">
            <v>0</v>
          </cell>
          <cell r="BO229">
            <v>0</v>
          </cell>
        </row>
        <row r="230">
          <cell r="B230" t="str">
            <v>S512017</v>
          </cell>
          <cell r="C230" t="str">
            <v>天津开山金属模具科技有限公司</v>
          </cell>
          <cell r="D230">
            <v>0</v>
          </cell>
          <cell r="E230" t="str">
            <v>零采</v>
          </cell>
          <cell r="F230">
            <v>0</v>
          </cell>
          <cell r="G230" t="str">
            <v>否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</row>
        <row r="230"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5451.2</v>
          </cell>
        </row>
        <row r="230">
          <cell r="AW230">
            <v>0</v>
          </cell>
          <cell r="AX230">
            <v>0</v>
          </cell>
          <cell r="AY230">
            <v>55542</v>
          </cell>
          <cell r="AZ230">
            <v>30554.2</v>
          </cell>
          <cell r="BA230">
            <v>91547.4</v>
          </cell>
          <cell r="BB230">
            <v>91547.4</v>
          </cell>
          <cell r="BC230">
            <v>5</v>
          </cell>
          <cell r="BD230">
            <v>30554.2</v>
          </cell>
          <cell r="BE230">
            <v>55542</v>
          </cell>
          <cell r="BF230">
            <v>0</v>
          </cell>
          <cell r="BG230">
            <v>0</v>
          </cell>
          <cell r="BH230">
            <v>0</v>
          </cell>
          <cell r="BI230">
            <v>91547.4</v>
          </cell>
          <cell r="BJ230">
            <v>0</v>
          </cell>
        </row>
        <row r="230">
          <cell r="BL230">
            <v>91547.4</v>
          </cell>
          <cell r="BM230">
            <v>0</v>
          </cell>
          <cell r="BN230">
            <v>0</v>
          </cell>
          <cell r="BO230">
            <v>15257.9</v>
          </cell>
        </row>
        <row r="231">
          <cell r="B231" t="str">
            <v>S513049</v>
          </cell>
          <cell r="C231" t="str">
            <v>黄骅市悠然园林绿化工程有限公司</v>
          </cell>
          <cell r="D231">
            <v>0</v>
          </cell>
          <cell r="E231" t="str">
            <v>老账</v>
          </cell>
          <cell r="F231">
            <v>0</v>
          </cell>
          <cell r="G231" t="str">
            <v>否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10976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</row>
        <row r="231"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</row>
        <row r="231">
          <cell r="AW231">
            <v>0</v>
          </cell>
          <cell r="AX231">
            <v>0</v>
          </cell>
          <cell r="AY231">
            <v>0</v>
          </cell>
        </row>
        <row r="231">
          <cell r="BA231">
            <v>10976</v>
          </cell>
          <cell r="BB231">
            <v>10976</v>
          </cell>
          <cell r="BC231">
            <v>4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</row>
        <row r="231">
          <cell r="BL231">
            <v>10976</v>
          </cell>
          <cell r="BM231">
            <v>0</v>
          </cell>
          <cell r="BN231">
            <v>0</v>
          </cell>
          <cell r="BO231">
            <v>0</v>
          </cell>
        </row>
        <row r="232">
          <cell r="B232" t="str">
            <v>S413123</v>
          </cell>
          <cell r="C232" t="str">
            <v>黄骅市固诺装饰工程有限公司</v>
          </cell>
          <cell r="D232">
            <v>0</v>
          </cell>
          <cell r="E232" t="str">
            <v>老账</v>
          </cell>
          <cell r="F232">
            <v>0</v>
          </cell>
          <cell r="G232" t="str">
            <v>否</v>
          </cell>
        </row>
        <row r="232">
          <cell r="I232">
            <v>9435.25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</row>
        <row r="232"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</row>
        <row r="232">
          <cell r="AW232">
            <v>0</v>
          </cell>
          <cell r="AX232">
            <v>0</v>
          </cell>
          <cell r="AY232">
            <v>0</v>
          </cell>
        </row>
        <row r="232">
          <cell r="BA232">
            <v>9435.25</v>
          </cell>
          <cell r="BB232">
            <v>9435.25</v>
          </cell>
          <cell r="BC232">
            <v>4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</row>
        <row r="232">
          <cell r="BL232">
            <v>9435.25</v>
          </cell>
          <cell r="BM232">
            <v>0</v>
          </cell>
          <cell r="BN232">
            <v>0</v>
          </cell>
          <cell r="BO232">
            <v>0</v>
          </cell>
        </row>
        <row r="233">
          <cell r="B233" t="str">
            <v>S513020</v>
          </cell>
          <cell r="C233" t="str">
            <v>黄骅市鸿基盛业地面工程有限公司</v>
          </cell>
          <cell r="D233">
            <v>0</v>
          </cell>
          <cell r="E233" t="str">
            <v>老账</v>
          </cell>
          <cell r="F233">
            <v>0</v>
          </cell>
          <cell r="G233" t="str">
            <v>否</v>
          </cell>
        </row>
        <row r="233">
          <cell r="I233">
            <v>9178.84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</row>
        <row r="233"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</row>
        <row r="233">
          <cell r="AW233">
            <v>0</v>
          </cell>
          <cell r="AX233">
            <v>0</v>
          </cell>
          <cell r="AY233">
            <v>0</v>
          </cell>
        </row>
        <row r="233">
          <cell r="BA233">
            <v>9178.84</v>
          </cell>
          <cell r="BB233">
            <v>9178.84</v>
          </cell>
          <cell r="BC233">
            <v>4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</row>
        <row r="233">
          <cell r="BL233">
            <v>9178.84</v>
          </cell>
          <cell r="BM233">
            <v>0</v>
          </cell>
          <cell r="BN233">
            <v>0</v>
          </cell>
          <cell r="BO233">
            <v>0</v>
          </cell>
        </row>
        <row r="234">
          <cell r="B234" t="str">
            <v>S413147</v>
          </cell>
          <cell r="C234" t="str">
            <v>黄骅市海永机电设备经营部</v>
          </cell>
          <cell r="D234">
            <v>0</v>
          </cell>
          <cell r="E234" t="str">
            <v>老账</v>
          </cell>
          <cell r="F234">
            <v>0</v>
          </cell>
          <cell r="G234" t="str">
            <v>是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</row>
        <row r="234">
          <cell r="AE234">
            <v>6375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15770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2500</v>
          </cell>
          <cell r="AT234">
            <v>0</v>
          </cell>
          <cell r="AU234">
            <v>0</v>
          </cell>
        </row>
        <row r="234">
          <cell r="AW234">
            <v>0</v>
          </cell>
          <cell r="AX234">
            <v>0</v>
          </cell>
          <cell r="AY234">
            <v>0</v>
          </cell>
        </row>
        <row r="234">
          <cell r="BA234">
            <v>24645</v>
          </cell>
          <cell r="BB234">
            <v>24645</v>
          </cell>
          <cell r="BC234">
            <v>4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</row>
        <row r="234">
          <cell r="BL234">
            <v>24645</v>
          </cell>
          <cell r="BM234">
            <v>0</v>
          </cell>
          <cell r="BN234">
            <v>0</v>
          </cell>
          <cell r="BO234">
            <v>0</v>
          </cell>
        </row>
        <row r="235">
          <cell r="B235" t="str">
            <v>S413093</v>
          </cell>
          <cell r="C235" t="str">
            <v>黄骅市兴田弹簧有限公司</v>
          </cell>
          <cell r="D235" t="str">
            <v>座椅</v>
          </cell>
          <cell r="E235" t="str">
            <v>清户（顶酒）</v>
          </cell>
          <cell r="F235">
            <v>0</v>
          </cell>
          <cell r="G235" t="str">
            <v>否</v>
          </cell>
        </row>
        <row r="235">
          <cell r="I235">
            <v>736.41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7800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</row>
        <row r="235"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</row>
        <row r="235">
          <cell r="AW235">
            <v>0</v>
          </cell>
          <cell r="AX235">
            <v>0</v>
          </cell>
          <cell r="AY235">
            <v>0</v>
          </cell>
        </row>
        <row r="235">
          <cell r="BA235">
            <v>8536.41</v>
          </cell>
          <cell r="BB235">
            <v>8536.41</v>
          </cell>
          <cell r="BC235">
            <v>4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</row>
        <row r="235">
          <cell r="BL235">
            <v>8536.41</v>
          </cell>
          <cell r="BM235">
            <v>0</v>
          </cell>
          <cell r="BN235">
            <v>0</v>
          </cell>
          <cell r="BO235">
            <v>0</v>
          </cell>
        </row>
        <row r="236">
          <cell r="B236" t="str">
            <v>S413169</v>
          </cell>
          <cell r="C236" t="str">
            <v>黄骅市鑫翔五金产品经销处</v>
          </cell>
          <cell r="D236" t="str">
            <v>金属件</v>
          </cell>
          <cell r="E236" t="str">
            <v>正常供货</v>
          </cell>
          <cell r="F236">
            <v>0</v>
          </cell>
          <cell r="G236" t="str">
            <v>否</v>
          </cell>
          <cell r="H236">
            <v>90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</row>
        <row r="236"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</row>
        <row r="236">
          <cell r="AW236">
            <v>458</v>
          </cell>
          <cell r="AX236">
            <v>0</v>
          </cell>
          <cell r="AY236">
            <v>0</v>
          </cell>
        </row>
        <row r="236">
          <cell r="BA236">
            <v>458</v>
          </cell>
          <cell r="BB236">
            <v>458</v>
          </cell>
          <cell r="BC236">
            <v>4</v>
          </cell>
          <cell r="BD236">
            <v>0</v>
          </cell>
          <cell r="BE236">
            <v>0</v>
          </cell>
          <cell r="BF236">
            <v>0</v>
          </cell>
          <cell r="BG236">
            <v>458</v>
          </cell>
          <cell r="BH236">
            <v>0</v>
          </cell>
          <cell r="BI236">
            <v>458</v>
          </cell>
          <cell r="BJ236">
            <v>0</v>
          </cell>
        </row>
        <row r="236">
          <cell r="BL236">
            <v>458</v>
          </cell>
          <cell r="BM236">
            <v>0</v>
          </cell>
          <cell r="BN236">
            <v>0</v>
          </cell>
          <cell r="BO236">
            <v>76.3333333333333</v>
          </cell>
        </row>
        <row r="237">
          <cell r="B237" t="str">
            <v>S437008</v>
          </cell>
          <cell r="C237" t="str">
            <v>烟台青沪纸业有限公司</v>
          </cell>
          <cell r="D237" t="str">
            <v>座椅</v>
          </cell>
          <cell r="E237" t="str">
            <v>正常供货</v>
          </cell>
          <cell r="F237">
            <v>0</v>
          </cell>
          <cell r="G237" t="str">
            <v>否</v>
          </cell>
          <cell r="H237">
            <v>90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</row>
        <row r="237"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3785.74</v>
          </cell>
          <cell r="AT237">
            <v>0</v>
          </cell>
          <cell r="AU237">
            <v>7335.33</v>
          </cell>
        </row>
        <row r="237">
          <cell r="AW237">
            <v>0</v>
          </cell>
          <cell r="AX237">
            <v>0</v>
          </cell>
          <cell r="AY237">
            <v>0</v>
          </cell>
        </row>
        <row r="237">
          <cell r="BA237">
            <v>11121.07</v>
          </cell>
          <cell r="BB237">
            <v>11121.07</v>
          </cell>
          <cell r="BC237">
            <v>4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7335.33</v>
          </cell>
          <cell r="BJ237">
            <v>0</v>
          </cell>
        </row>
        <row r="237">
          <cell r="BL237">
            <v>11121.07</v>
          </cell>
          <cell r="BM237">
            <v>0</v>
          </cell>
          <cell r="BN237">
            <v>0</v>
          </cell>
          <cell r="BO237">
            <v>1222.555</v>
          </cell>
        </row>
        <row r="238">
          <cell r="B238" t="str">
            <v>S512013</v>
          </cell>
          <cell r="C238" t="str">
            <v>兴泽智能装备（天津）有限公司</v>
          </cell>
          <cell r="D238">
            <v>0</v>
          </cell>
          <cell r="E238" t="str">
            <v>老账</v>
          </cell>
          <cell r="F238">
            <v>0</v>
          </cell>
          <cell r="G238" t="str">
            <v>否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</row>
        <row r="238"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5100</v>
          </cell>
          <cell r="AS238">
            <v>0</v>
          </cell>
          <cell r="AT238">
            <v>0</v>
          </cell>
          <cell r="AU238">
            <v>0</v>
          </cell>
        </row>
        <row r="238">
          <cell r="AW238">
            <v>0</v>
          </cell>
          <cell r="AX238">
            <v>0</v>
          </cell>
          <cell r="AY238">
            <v>0</v>
          </cell>
        </row>
        <row r="238">
          <cell r="BA238">
            <v>5100</v>
          </cell>
          <cell r="BB238">
            <v>5100</v>
          </cell>
          <cell r="BC238">
            <v>4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</row>
        <row r="238">
          <cell r="BL238">
            <v>5100</v>
          </cell>
          <cell r="BM238">
            <v>0</v>
          </cell>
          <cell r="BN238">
            <v>0</v>
          </cell>
          <cell r="BO238">
            <v>0</v>
          </cell>
        </row>
        <row r="239">
          <cell r="B239" t="str">
            <v>S411020</v>
          </cell>
          <cell r="C239" t="str">
            <v>北京和昌明汽车内饰件有限公司</v>
          </cell>
          <cell r="D239" t="str">
            <v>座椅</v>
          </cell>
          <cell r="E239" t="str">
            <v>正常供货</v>
          </cell>
          <cell r="F239">
            <v>90</v>
          </cell>
          <cell r="G239" t="str">
            <v>是</v>
          </cell>
          <cell r="H239">
            <v>90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779.67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723.14</v>
          </cell>
          <cell r="AQ239">
            <v>0</v>
          </cell>
          <cell r="AR239">
            <v>22.66</v>
          </cell>
          <cell r="AS239">
            <v>0</v>
          </cell>
          <cell r="AT239">
            <v>0</v>
          </cell>
          <cell r="AU239">
            <v>0</v>
          </cell>
        </row>
        <row r="239">
          <cell r="AW239">
            <v>0</v>
          </cell>
          <cell r="AX239">
            <v>0</v>
          </cell>
          <cell r="AY239">
            <v>0</v>
          </cell>
        </row>
        <row r="239">
          <cell r="BA239">
            <v>1525.47</v>
          </cell>
          <cell r="BB239">
            <v>1525.47</v>
          </cell>
          <cell r="BC239">
            <v>4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</row>
        <row r="239">
          <cell r="BL239">
            <v>1525.47</v>
          </cell>
          <cell r="BM239">
            <v>0</v>
          </cell>
          <cell r="BN239">
            <v>0</v>
          </cell>
          <cell r="BO239">
            <v>0</v>
          </cell>
        </row>
        <row r="240">
          <cell r="B240" t="str">
            <v>S431025</v>
          </cell>
          <cell r="C240" t="str">
            <v>上海坤达五金制品有限公司</v>
          </cell>
          <cell r="D240" t="str">
            <v>后视镜</v>
          </cell>
          <cell r="E240" t="str">
            <v>老账</v>
          </cell>
          <cell r="F240">
            <v>60</v>
          </cell>
          <cell r="G240" t="str">
            <v>否</v>
          </cell>
        </row>
        <row r="240"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</row>
        <row r="240"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</row>
        <row r="240">
          <cell r="AW240">
            <v>0</v>
          </cell>
          <cell r="AX240">
            <v>0</v>
          </cell>
          <cell r="AY240">
            <v>0</v>
          </cell>
        </row>
        <row r="240">
          <cell r="BA240">
            <v>0</v>
          </cell>
          <cell r="BB240">
            <v>0</v>
          </cell>
          <cell r="BC240">
            <v>4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</row>
        <row r="240">
          <cell r="BL240">
            <v>-4894</v>
          </cell>
          <cell r="BM240">
            <v>-4894</v>
          </cell>
          <cell r="BN240">
            <v>-4894</v>
          </cell>
          <cell r="BO240">
            <v>0</v>
          </cell>
        </row>
        <row r="241">
          <cell r="B241" t="str">
            <v>S432024</v>
          </cell>
          <cell r="C241" t="str">
            <v>江阴市达安汽车零部件有限公司</v>
          </cell>
          <cell r="D241" t="str">
            <v>座椅</v>
          </cell>
        </row>
        <row r="241">
          <cell r="F241">
            <v>0</v>
          </cell>
          <cell r="G241" t="str">
            <v>否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1">
          <cell r="AK241">
            <v>0</v>
          </cell>
        </row>
        <row r="241"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</row>
        <row r="241">
          <cell r="AW241">
            <v>0</v>
          </cell>
          <cell r="AX241">
            <v>0</v>
          </cell>
          <cell r="AY241">
            <v>0</v>
          </cell>
        </row>
        <row r="241">
          <cell r="BA241">
            <v>0</v>
          </cell>
          <cell r="BB241">
            <v>0</v>
          </cell>
          <cell r="BC241">
            <v>4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</row>
        <row r="241">
          <cell r="BL241">
            <v>0</v>
          </cell>
          <cell r="BM241">
            <v>0</v>
          </cell>
          <cell r="BN241">
            <v>0</v>
          </cell>
          <cell r="BO241">
            <v>0</v>
          </cell>
        </row>
        <row r="242">
          <cell r="B242" t="str">
            <v>S413088</v>
          </cell>
          <cell r="C242" t="str">
            <v>张家港市万荣机械制造有限公司</v>
          </cell>
          <cell r="D242">
            <v>0</v>
          </cell>
          <cell r="E242" t="str">
            <v>老账</v>
          </cell>
          <cell r="F242">
            <v>0</v>
          </cell>
          <cell r="G242" t="str">
            <v>否</v>
          </cell>
        </row>
        <row r="242">
          <cell r="I242">
            <v>6350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</row>
        <row r="242"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</row>
        <row r="242">
          <cell r="AW242">
            <v>0</v>
          </cell>
          <cell r="AX242">
            <v>0</v>
          </cell>
          <cell r="AY242">
            <v>0</v>
          </cell>
        </row>
        <row r="242">
          <cell r="BA242">
            <v>6350</v>
          </cell>
          <cell r="BB242">
            <v>6350</v>
          </cell>
          <cell r="BC242">
            <v>4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</row>
        <row r="242">
          <cell r="BL242">
            <v>6350</v>
          </cell>
          <cell r="BM242">
            <v>0</v>
          </cell>
          <cell r="BN242">
            <v>0</v>
          </cell>
          <cell r="BO242">
            <v>0</v>
          </cell>
        </row>
        <row r="243">
          <cell r="B243" t="str">
            <v>S413126</v>
          </cell>
          <cell r="C243" t="str">
            <v>沧州市坤元装饰装修工程有限公司</v>
          </cell>
          <cell r="D243">
            <v>0</v>
          </cell>
          <cell r="E243" t="str">
            <v>老账</v>
          </cell>
          <cell r="F243">
            <v>0</v>
          </cell>
          <cell r="G243" t="str">
            <v>是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2548.4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</row>
        <row r="243"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3500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</row>
        <row r="243">
          <cell r="AW243">
            <v>0</v>
          </cell>
          <cell r="AX243">
            <v>0</v>
          </cell>
          <cell r="AY243">
            <v>0</v>
          </cell>
        </row>
        <row r="243">
          <cell r="BA243">
            <v>6048.4</v>
          </cell>
          <cell r="BB243">
            <v>6048.4</v>
          </cell>
          <cell r="BC243">
            <v>4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</row>
        <row r="243">
          <cell r="BL243">
            <v>6048.4</v>
          </cell>
          <cell r="BM243">
            <v>0</v>
          </cell>
          <cell r="BN243">
            <v>0</v>
          </cell>
          <cell r="BO243">
            <v>0</v>
          </cell>
        </row>
        <row r="244">
          <cell r="B244" t="str">
            <v>S431014</v>
          </cell>
          <cell r="C244" t="str">
            <v>上海优诺特实业股份有限公司</v>
          </cell>
          <cell r="D244">
            <v>0</v>
          </cell>
          <cell r="E244" t="str">
            <v>老账</v>
          </cell>
          <cell r="F244">
            <v>0</v>
          </cell>
          <cell r="G244" t="str">
            <v>否</v>
          </cell>
        </row>
        <row r="244">
          <cell r="I244">
            <v>5600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</row>
        <row r="244"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</row>
        <row r="244">
          <cell r="AW244">
            <v>0</v>
          </cell>
          <cell r="AX244">
            <v>0</v>
          </cell>
          <cell r="AY244">
            <v>0</v>
          </cell>
        </row>
        <row r="244">
          <cell r="BA244">
            <v>5600</v>
          </cell>
          <cell r="BB244">
            <v>5600</v>
          </cell>
          <cell r="BC244">
            <v>4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</row>
        <row r="244">
          <cell r="BL244">
            <v>5600</v>
          </cell>
          <cell r="BM244">
            <v>0</v>
          </cell>
          <cell r="BN244">
            <v>0</v>
          </cell>
          <cell r="BO244">
            <v>0</v>
          </cell>
        </row>
        <row r="245">
          <cell r="B245" t="str">
            <v>S413094</v>
          </cell>
          <cell r="C245" t="str">
            <v>霸州市宏海塑料制品有限公司</v>
          </cell>
          <cell r="D245" t="str">
            <v>座椅</v>
          </cell>
          <cell r="E245" t="str">
            <v>老账</v>
          </cell>
          <cell r="F245">
            <v>0</v>
          </cell>
          <cell r="G245" t="str">
            <v>否</v>
          </cell>
        </row>
        <row r="245">
          <cell r="I245">
            <v>5579.03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</row>
        <row r="245"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</row>
        <row r="245">
          <cell r="AW245">
            <v>0</v>
          </cell>
          <cell r="AX245">
            <v>0</v>
          </cell>
          <cell r="AY245">
            <v>0</v>
          </cell>
        </row>
        <row r="245">
          <cell r="BA245">
            <v>5579.03</v>
          </cell>
          <cell r="BB245">
            <v>5579.03</v>
          </cell>
          <cell r="BC245">
            <v>4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</row>
        <row r="245">
          <cell r="BL245">
            <v>5579.03</v>
          </cell>
          <cell r="BM245">
            <v>0</v>
          </cell>
          <cell r="BN245">
            <v>0</v>
          </cell>
          <cell r="BO245">
            <v>0</v>
          </cell>
        </row>
        <row r="246">
          <cell r="B246" t="str">
            <v>S513160</v>
          </cell>
          <cell r="C246" t="str">
            <v>黄骅市宏宸汽车配件有限公司</v>
          </cell>
          <cell r="D246" t="str">
            <v>金属件</v>
          </cell>
          <cell r="E246" t="str">
            <v>一单一议（委外加工）</v>
          </cell>
          <cell r="F246">
            <v>0</v>
          </cell>
          <cell r="G246" t="str">
            <v>否</v>
          </cell>
        </row>
        <row r="246"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3087.91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6503.77</v>
          </cell>
          <cell r="AW246">
            <v>0</v>
          </cell>
          <cell r="AX246">
            <v>0</v>
          </cell>
          <cell r="AY246">
            <v>0</v>
          </cell>
        </row>
        <row r="246">
          <cell r="BA246">
            <v>9591.68</v>
          </cell>
          <cell r="BB246">
            <v>9591.68</v>
          </cell>
          <cell r="BC246">
            <v>5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6503.77</v>
          </cell>
          <cell r="BI246">
            <v>6503.77</v>
          </cell>
          <cell r="BJ246">
            <v>0</v>
          </cell>
        </row>
        <row r="246">
          <cell r="BL246">
            <v>9591.67999999999</v>
          </cell>
          <cell r="BM246">
            <v>0</v>
          </cell>
          <cell r="BN246">
            <v>0</v>
          </cell>
          <cell r="BO246">
            <v>1083.96166666667</v>
          </cell>
        </row>
        <row r="247">
          <cell r="B247" t="str">
            <v>S537004</v>
          </cell>
          <cell r="C247" t="str">
            <v>诸城市仁德物流有限公司</v>
          </cell>
          <cell r="D247" t="str">
            <v>座椅</v>
          </cell>
          <cell r="E247" t="str">
            <v>销售（三方库）</v>
          </cell>
          <cell r="F247">
            <v>90</v>
          </cell>
          <cell r="G247" t="str">
            <v>是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7">
          <cell r="AC247">
            <v>5134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</row>
        <row r="247">
          <cell r="AW247">
            <v>0</v>
          </cell>
          <cell r="AX247">
            <v>0</v>
          </cell>
          <cell r="AY247">
            <v>0</v>
          </cell>
        </row>
        <row r="247">
          <cell r="BA247">
            <v>5134</v>
          </cell>
          <cell r="BB247">
            <v>5134</v>
          </cell>
          <cell r="BC247">
            <v>4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</row>
        <row r="247">
          <cell r="BL247">
            <v>5134</v>
          </cell>
          <cell r="BM247">
            <v>0</v>
          </cell>
          <cell r="BN247">
            <v>0</v>
          </cell>
          <cell r="BO247">
            <v>0</v>
          </cell>
        </row>
        <row r="248">
          <cell r="B248" t="str">
            <v>S512004</v>
          </cell>
          <cell r="C248" t="str">
            <v>天津优普达特科技有限公司</v>
          </cell>
          <cell r="D248" t="str">
            <v>金属件/座椅/后视镜</v>
          </cell>
          <cell r="E248" t="str">
            <v>固定资产-老账</v>
          </cell>
          <cell r="F248">
            <v>30</v>
          </cell>
          <cell r="G248" t="str">
            <v>是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</row>
        <row r="248"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148179.1</v>
          </cell>
          <cell r="AJ248">
            <v>68930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15300</v>
          </cell>
          <cell r="AR248">
            <v>0</v>
          </cell>
          <cell r="AS248">
            <v>0</v>
          </cell>
          <cell r="AT248">
            <v>740</v>
          </cell>
          <cell r="AU248">
            <v>0</v>
          </cell>
        </row>
        <row r="248">
          <cell r="AW248">
            <v>0</v>
          </cell>
          <cell r="AX248">
            <v>0</v>
          </cell>
          <cell r="AY248">
            <v>0</v>
          </cell>
        </row>
        <row r="248">
          <cell r="BA248">
            <v>233149.1</v>
          </cell>
          <cell r="BB248">
            <v>233149.1</v>
          </cell>
          <cell r="BC248">
            <v>4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</row>
        <row r="248">
          <cell r="BL248">
            <v>233149.1</v>
          </cell>
          <cell r="BM248">
            <v>0</v>
          </cell>
          <cell r="BN248">
            <v>0</v>
          </cell>
          <cell r="BO248">
            <v>0</v>
          </cell>
        </row>
        <row r="249">
          <cell r="B249" t="str">
            <v>S412024</v>
          </cell>
          <cell r="C249" t="str">
            <v>天津东旺科技发展有限公司</v>
          </cell>
          <cell r="D249" t="str">
            <v>后视镜</v>
          </cell>
          <cell r="E249" t="str">
            <v>除漆药剂</v>
          </cell>
          <cell r="F249">
            <v>30</v>
          </cell>
          <cell r="G249" t="str">
            <v>否</v>
          </cell>
          <cell r="H249">
            <v>30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</row>
        <row r="249"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</row>
        <row r="249">
          <cell r="AW249">
            <v>0</v>
          </cell>
          <cell r="AX249">
            <v>10170</v>
          </cell>
          <cell r="AY249">
            <v>0</v>
          </cell>
        </row>
        <row r="249">
          <cell r="BA249">
            <v>10170</v>
          </cell>
          <cell r="BB249">
            <v>10170</v>
          </cell>
          <cell r="BC249">
            <v>4</v>
          </cell>
          <cell r="BD249">
            <v>0</v>
          </cell>
          <cell r="BE249">
            <v>10170</v>
          </cell>
          <cell r="BF249">
            <v>0</v>
          </cell>
          <cell r="BG249">
            <v>0</v>
          </cell>
          <cell r="BH249">
            <v>0</v>
          </cell>
          <cell r="BI249">
            <v>10170</v>
          </cell>
          <cell r="BJ249">
            <v>0</v>
          </cell>
        </row>
        <row r="249">
          <cell r="BL249">
            <v>10170</v>
          </cell>
          <cell r="BM249">
            <v>0</v>
          </cell>
          <cell r="BN249">
            <v>0</v>
          </cell>
          <cell r="BO249">
            <v>1695</v>
          </cell>
        </row>
        <row r="250">
          <cell r="B250" t="str">
            <v>S521013</v>
          </cell>
          <cell r="C250" t="str">
            <v>沈阳机床集团中捷机床厂</v>
          </cell>
          <cell r="D250">
            <v>0</v>
          </cell>
          <cell r="E250" t="str">
            <v>零采</v>
          </cell>
          <cell r="F250">
            <v>0</v>
          </cell>
          <cell r="G250" t="str">
            <v>是</v>
          </cell>
        </row>
        <row r="250">
          <cell r="AD250">
            <v>5000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</row>
        <row r="250">
          <cell r="AW250">
            <v>0</v>
          </cell>
          <cell r="AX250">
            <v>0</v>
          </cell>
          <cell r="AY250">
            <v>0</v>
          </cell>
        </row>
        <row r="250">
          <cell r="BA250">
            <v>5000</v>
          </cell>
          <cell r="BB250">
            <v>5000</v>
          </cell>
          <cell r="BC250">
            <v>4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</row>
        <row r="250">
          <cell r="BL250">
            <v>5000</v>
          </cell>
          <cell r="BM250">
            <v>0</v>
          </cell>
          <cell r="BN250">
            <v>0</v>
          </cell>
          <cell r="BO250">
            <v>0</v>
          </cell>
        </row>
        <row r="251">
          <cell r="B251" t="str">
            <v>S513185</v>
          </cell>
          <cell r="C251" t="str">
            <v>河北顺和职业卫生技术服务有限公司</v>
          </cell>
          <cell r="D251">
            <v>0</v>
          </cell>
          <cell r="E251" t="str">
            <v>管理</v>
          </cell>
          <cell r="F251">
            <v>0</v>
          </cell>
          <cell r="G251" t="str">
            <v>是</v>
          </cell>
        </row>
        <row r="251">
          <cell r="AF251">
            <v>5000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</row>
        <row r="251">
          <cell r="AW251">
            <v>0</v>
          </cell>
          <cell r="AX251">
            <v>0</v>
          </cell>
          <cell r="AY251">
            <v>0</v>
          </cell>
        </row>
        <row r="251">
          <cell r="BA251">
            <v>5000</v>
          </cell>
          <cell r="BB251">
            <v>5000</v>
          </cell>
          <cell r="BC251">
            <v>4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</row>
        <row r="251">
          <cell r="BL251">
            <v>5000</v>
          </cell>
          <cell r="BM251">
            <v>0</v>
          </cell>
          <cell r="BN251">
            <v>0</v>
          </cell>
          <cell r="BO251">
            <v>0</v>
          </cell>
        </row>
        <row r="252">
          <cell r="B252" t="str">
            <v>S413036</v>
          </cell>
          <cell r="C252" t="str">
            <v>黄骅市元周五金制品有限公司</v>
          </cell>
          <cell r="D252" t="str">
            <v>后视镜</v>
          </cell>
          <cell r="E252" t="str">
            <v>正常供货</v>
          </cell>
          <cell r="F252">
            <v>30</v>
          </cell>
          <cell r="G252" t="str">
            <v>是</v>
          </cell>
          <cell r="H252">
            <v>30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2"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465.94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</row>
        <row r="252">
          <cell r="AW252">
            <v>0</v>
          </cell>
          <cell r="AX252">
            <v>0</v>
          </cell>
          <cell r="AY252">
            <v>0</v>
          </cell>
          <cell r="AZ252">
            <v>6288.45</v>
          </cell>
          <cell r="BA252">
            <v>6754.39</v>
          </cell>
          <cell r="BB252">
            <v>465.94</v>
          </cell>
          <cell r="BC252">
            <v>5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6288.45</v>
          </cell>
          <cell r="BJ252">
            <v>6288.45</v>
          </cell>
        </row>
        <row r="252">
          <cell r="BL252">
            <v>6754.39</v>
          </cell>
          <cell r="BM252">
            <v>0</v>
          </cell>
          <cell r="BN252">
            <v>0</v>
          </cell>
          <cell r="BO252">
            <v>1048.075</v>
          </cell>
        </row>
        <row r="253">
          <cell r="B253" t="str">
            <v>S411014</v>
          </cell>
          <cell r="C253" t="str">
            <v>北京京科兴业科技发展有限公司</v>
          </cell>
          <cell r="D253">
            <v>0</v>
          </cell>
          <cell r="E253" t="str">
            <v>固定资产（检具）</v>
          </cell>
          <cell r="F253">
            <v>0</v>
          </cell>
          <cell r="G253" t="str">
            <v>否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4500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</row>
        <row r="253"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</row>
        <row r="253">
          <cell r="AW253">
            <v>0</v>
          </cell>
          <cell r="AX253">
            <v>0</v>
          </cell>
          <cell r="AY253">
            <v>0</v>
          </cell>
        </row>
        <row r="253">
          <cell r="BA253">
            <v>4500</v>
          </cell>
          <cell r="BB253">
            <v>4500</v>
          </cell>
          <cell r="BC253">
            <v>4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</row>
        <row r="253">
          <cell r="BL253">
            <v>4500</v>
          </cell>
          <cell r="BM253">
            <v>0</v>
          </cell>
          <cell r="BN253">
            <v>0</v>
          </cell>
          <cell r="BO253">
            <v>0</v>
          </cell>
        </row>
        <row r="254">
          <cell r="B254" t="str">
            <v>S434010</v>
          </cell>
          <cell r="C254" t="str">
            <v>安徽盛达前亮铝业有限公司</v>
          </cell>
          <cell r="D254" t="str">
            <v>后视镜</v>
          </cell>
          <cell r="E254" t="str">
            <v>老账</v>
          </cell>
          <cell r="F254">
            <v>0</v>
          </cell>
          <cell r="G254" t="str">
            <v>是</v>
          </cell>
        </row>
        <row r="254">
          <cell r="AG254">
            <v>4352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</row>
        <row r="254">
          <cell r="AW254">
            <v>0</v>
          </cell>
          <cell r="AX254">
            <v>0</v>
          </cell>
          <cell r="AY254">
            <v>0</v>
          </cell>
        </row>
        <row r="254">
          <cell r="BA254">
            <v>4352</v>
          </cell>
          <cell r="BB254">
            <v>4352</v>
          </cell>
          <cell r="BC254">
            <v>4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</row>
        <row r="254">
          <cell r="BL254">
            <v>4352</v>
          </cell>
          <cell r="BM254">
            <v>0</v>
          </cell>
          <cell r="BN254">
            <v>0</v>
          </cell>
          <cell r="BO254">
            <v>0</v>
          </cell>
        </row>
        <row r="255">
          <cell r="B255" t="str">
            <v>S413159</v>
          </cell>
          <cell r="C255" t="str">
            <v>沧州志鹏聚氨酯制品有限公司</v>
          </cell>
          <cell r="D255" t="str">
            <v>座椅</v>
          </cell>
          <cell r="E255" t="str">
            <v>老账</v>
          </cell>
          <cell r="F255">
            <v>0</v>
          </cell>
          <cell r="G255" t="str">
            <v>否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4067.26000000001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</row>
        <row r="255"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</row>
        <row r="255">
          <cell r="AW255">
            <v>0</v>
          </cell>
          <cell r="AX255">
            <v>0</v>
          </cell>
          <cell r="AY255">
            <v>0</v>
          </cell>
        </row>
        <row r="255">
          <cell r="BA255">
            <v>4067.26000000001</v>
          </cell>
          <cell r="BB255">
            <v>4067.26000000001</v>
          </cell>
          <cell r="BC255">
            <v>4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</row>
        <row r="255">
          <cell r="BL255">
            <v>4067.26000000001</v>
          </cell>
          <cell r="BM255">
            <v>0</v>
          </cell>
          <cell r="BN255">
            <v>0</v>
          </cell>
          <cell r="BO255">
            <v>0</v>
          </cell>
        </row>
        <row r="256">
          <cell r="B256" t="str">
            <v>S413096</v>
          </cell>
          <cell r="C256" t="str">
            <v>河北联庆五金制品有限公司</v>
          </cell>
          <cell r="D256" t="str">
            <v>金属件</v>
          </cell>
          <cell r="E256" t="str">
            <v>老账</v>
          </cell>
          <cell r="F256">
            <v>0</v>
          </cell>
          <cell r="G256" t="str">
            <v>否</v>
          </cell>
        </row>
        <row r="256">
          <cell r="I256">
            <v>4053.14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</row>
        <row r="256"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</row>
        <row r="256">
          <cell r="AW256">
            <v>0</v>
          </cell>
          <cell r="AX256">
            <v>0</v>
          </cell>
          <cell r="AY256">
            <v>0</v>
          </cell>
        </row>
        <row r="256">
          <cell r="BA256">
            <v>4053.14</v>
          </cell>
          <cell r="BB256">
            <v>4053.14</v>
          </cell>
          <cell r="BC256">
            <v>4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</row>
        <row r="256">
          <cell r="BL256">
            <v>4053.14</v>
          </cell>
          <cell r="BM256">
            <v>0</v>
          </cell>
          <cell r="BN256">
            <v>0</v>
          </cell>
          <cell r="BO256">
            <v>0</v>
          </cell>
        </row>
        <row r="257">
          <cell r="B257" t="str">
            <v>S412028</v>
          </cell>
          <cell r="C257" t="str">
            <v>天津安美逸盛汽车检具有限公司</v>
          </cell>
          <cell r="D257">
            <v>0</v>
          </cell>
        </row>
        <row r="257">
          <cell r="F257">
            <v>0</v>
          </cell>
          <cell r="G257" t="str">
            <v>否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</row>
        <row r="257"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</row>
        <row r="257"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37850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</row>
        <row r="257">
          <cell r="AW257">
            <v>0</v>
          </cell>
          <cell r="AX257">
            <v>0</v>
          </cell>
          <cell r="AY257">
            <v>0</v>
          </cell>
        </row>
        <row r="257">
          <cell r="BA257">
            <v>37850</v>
          </cell>
          <cell r="BB257">
            <v>37850</v>
          </cell>
          <cell r="BC257">
            <v>4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</row>
        <row r="257">
          <cell r="BL257">
            <v>37850</v>
          </cell>
          <cell r="BM257">
            <v>0</v>
          </cell>
          <cell r="BN257">
            <v>0</v>
          </cell>
          <cell r="BO257">
            <v>0</v>
          </cell>
        </row>
        <row r="258">
          <cell r="B258" t="str">
            <v>S411040</v>
          </cell>
          <cell r="C258" t="str">
            <v>北京千臣网络科技有限公司</v>
          </cell>
          <cell r="D258">
            <v>0</v>
          </cell>
          <cell r="E258" t="str">
            <v>老账</v>
          </cell>
          <cell r="F258">
            <v>0</v>
          </cell>
          <cell r="G258" t="str">
            <v>否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3826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</row>
        <row r="258"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</row>
        <row r="258">
          <cell r="AW258">
            <v>0</v>
          </cell>
          <cell r="AX258">
            <v>0</v>
          </cell>
          <cell r="AY258">
            <v>0</v>
          </cell>
        </row>
        <row r="258">
          <cell r="BA258">
            <v>3826</v>
          </cell>
          <cell r="BB258">
            <v>3826</v>
          </cell>
          <cell r="BC258">
            <v>4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</row>
        <row r="258">
          <cell r="BL258">
            <v>3826</v>
          </cell>
          <cell r="BM258">
            <v>0</v>
          </cell>
          <cell r="BN258">
            <v>0</v>
          </cell>
          <cell r="BO258">
            <v>0</v>
          </cell>
        </row>
        <row r="259">
          <cell r="B259" t="str">
            <v>S434008</v>
          </cell>
          <cell r="C259" t="str">
            <v>安徽博朗凯德织物有限公司</v>
          </cell>
          <cell r="D259">
            <v>0</v>
          </cell>
          <cell r="E259" t="str">
            <v>老账</v>
          </cell>
          <cell r="F259">
            <v>0</v>
          </cell>
          <cell r="G259" t="str">
            <v>否</v>
          </cell>
        </row>
        <row r="259">
          <cell r="I259">
            <v>3646.55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</row>
        <row r="259"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</row>
        <row r="259">
          <cell r="AW259">
            <v>0</v>
          </cell>
          <cell r="AX259">
            <v>0</v>
          </cell>
          <cell r="AY259">
            <v>0</v>
          </cell>
        </row>
        <row r="259">
          <cell r="BA259">
            <v>3646.55</v>
          </cell>
          <cell r="BB259">
            <v>3646.55</v>
          </cell>
          <cell r="BC259">
            <v>4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</row>
        <row r="259">
          <cell r="BL259">
            <v>3646.55</v>
          </cell>
          <cell r="BM259">
            <v>0</v>
          </cell>
          <cell r="BN259">
            <v>0</v>
          </cell>
          <cell r="BO259">
            <v>0</v>
          </cell>
        </row>
        <row r="260">
          <cell r="B260" t="str">
            <v>S413008</v>
          </cell>
          <cell r="C260" t="str">
            <v>高碑店市晨奥汽车部件有限公司</v>
          </cell>
          <cell r="D260" t="str">
            <v>座椅</v>
          </cell>
          <cell r="E260" t="str">
            <v>老账</v>
          </cell>
          <cell r="F260">
            <v>0</v>
          </cell>
          <cell r="G260" t="str">
            <v>否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3606.64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</row>
        <row r="260"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</row>
        <row r="260">
          <cell r="AW260">
            <v>0</v>
          </cell>
          <cell r="AX260">
            <v>0</v>
          </cell>
          <cell r="AY260">
            <v>0</v>
          </cell>
        </row>
        <row r="260">
          <cell r="BA260">
            <v>3606.64</v>
          </cell>
          <cell r="BB260">
            <v>3606.64</v>
          </cell>
          <cell r="BC260">
            <v>4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</row>
        <row r="260">
          <cell r="BL260">
            <v>3606.64</v>
          </cell>
          <cell r="BM260">
            <v>0</v>
          </cell>
          <cell r="BN260">
            <v>0</v>
          </cell>
          <cell r="BO260">
            <v>0</v>
          </cell>
        </row>
        <row r="261">
          <cell r="B261" t="str">
            <v>S431011</v>
          </cell>
          <cell r="C261" t="str">
            <v>杜倍汽车技术(上海)有限公司</v>
          </cell>
          <cell r="D261" t="str">
            <v>座椅</v>
          </cell>
          <cell r="E261" t="str">
            <v>老账</v>
          </cell>
          <cell r="F261">
            <v>0</v>
          </cell>
          <cell r="G261" t="str">
            <v>否</v>
          </cell>
        </row>
        <row r="261">
          <cell r="I261">
            <v>3374.75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</row>
        <row r="261"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</row>
        <row r="261">
          <cell r="AW261">
            <v>0</v>
          </cell>
          <cell r="AX261">
            <v>0</v>
          </cell>
          <cell r="AY261">
            <v>0</v>
          </cell>
        </row>
        <row r="261">
          <cell r="BA261">
            <v>3374.75</v>
          </cell>
          <cell r="BB261">
            <v>3374.75</v>
          </cell>
          <cell r="BC261">
            <v>4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</row>
        <row r="261">
          <cell r="BL261">
            <v>3374.75</v>
          </cell>
          <cell r="BM261">
            <v>0</v>
          </cell>
          <cell r="BN261">
            <v>0</v>
          </cell>
          <cell r="BO261">
            <v>0</v>
          </cell>
        </row>
        <row r="262">
          <cell r="B262" t="str">
            <v>S413118</v>
          </cell>
          <cell r="C262" t="str">
            <v>孟村回族自治县旭日汽车配件厂</v>
          </cell>
          <cell r="D262" t="str">
            <v>后视镜</v>
          </cell>
        </row>
        <row r="262">
          <cell r="F262">
            <v>30</v>
          </cell>
          <cell r="G262" t="str">
            <v>否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</row>
        <row r="262"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</row>
        <row r="262">
          <cell r="AW262">
            <v>0</v>
          </cell>
          <cell r="AX262">
            <v>0</v>
          </cell>
          <cell r="AY262">
            <v>0</v>
          </cell>
        </row>
        <row r="262">
          <cell r="BA262">
            <v>0</v>
          </cell>
          <cell r="BB262">
            <v>0</v>
          </cell>
          <cell r="BC262">
            <v>4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</row>
        <row r="262">
          <cell r="BL262">
            <v>0</v>
          </cell>
          <cell r="BM262">
            <v>0</v>
          </cell>
          <cell r="BN262">
            <v>0</v>
          </cell>
          <cell r="BO262">
            <v>0</v>
          </cell>
        </row>
        <row r="263">
          <cell r="B263" t="str">
            <v>S513024</v>
          </cell>
          <cell r="C263" t="str">
            <v>黄骅市玉才运输队</v>
          </cell>
          <cell r="D263">
            <v>0</v>
          </cell>
          <cell r="E263" t="str">
            <v>老账</v>
          </cell>
          <cell r="F263">
            <v>0</v>
          </cell>
          <cell r="G263" t="str">
            <v>否</v>
          </cell>
        </row>
        <row r="263">
          <cell r="I263">
            <v>3200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</row>
        <row r="263"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</row>
        <row r="263">
          <cell r="AW263">
            <v>0</v>
          </cell>
          <cell r="AX263">
            <v>0</v>
          </cell>
          <cell r="AY263">
            <v>0</v>
          </cell>
        </row>
        <row r="263">
          <cell r="BA263">
            <v>3200</v>
          </cell>
          <cell r="BB263">
            <v>3200</v>
          </cell>
          <cell r="BC263">
            <v>4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</row>
        <row r="263">
          <cell r="BL263">
            <v>3200</v>
          </cell>
          <cell r="BM263">
            <v>0</v>
          </cell>
          <cell r="BN263">
            <v>0</v>
          </cell>
          <cell r="BO263">
            <v>0</v>
          </cell>
        </row>
        <row r="264">
          <cell r="B264" t="str">
            <v>S513028</v>
          </cell>
          <cell r="C264" t="str">
            <v>河北帅先电子科技有限公司</v>
          </cell>
          <cell r="D264">
            <v>0</v>
          </cell>
          <cell r="E264" t="str">
            <v>老账</v>
          </cell>
          <cell r="F264">
            <v>0</v>
          </cell>
          <cell r="G264" t="str">
            <v>否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3000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</row>
        <row r="264"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</row>
        <row r="264">
          <cell r="AW264">
            <v>0</v>
          </cell>
          <cell r="AX264">
            <v>0</v>
          </cell>
          <cell r="AY264">
            <v>0</v>
          </cell>
        </row>
        <row r="264">
          <cell r="BA264">
            <v>3000</v>
          </cell>
          <cell r="BB264">
            <v>3000</v>
          </cell>
          <cell r="BC264">
            <v>4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</row>
        <row r="264">
          <cell r="BL264">
            <v>3000</v>
          </cell>
          <cell r="BM264">
            <v>0</v>
          </cell>
          <cell r="BN264">
            <v>0</v>
          </cell>
          <cell r="BO264">
            <v>0</v>
          </cell>
        </row>
        <row r="265">
          <cell r="B265" t="str">
            <v>S443002</v>
          </cell>
          <cell r="C265" t="str">
            <v>株洲市凡美斯汽车配件有限公司</v>
          </cell>
          <cell r="D265">
            <v>0</v>
          </cell>
          <cell r="E265" t="str">
            <v>老账</v>
          </cell>
          <cell r="F265">
            <v>0</v>
          </cell>
          <cell r="G265" t="str">
            <v>否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2727.36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</row>
        <row r="265"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</row>
        <row r="265">
          <cell r="AW265">
            <v>0</v>
          </cell>
          <cell r="AX265">
            <v>0</v>
          </cell>
          <cell r="AY265">
            <v>0</v>
          </cell>
        </row>
        <row r="265">
          <cell r="BA265">
            <v>2727.36</v>
          </cell>
          <cell r="BB265">
            <v>2727.36</v>
          </cell>
          <cell r="BC265">
            <v>4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</row>
        <row r="265">
          <cell r="BL265">
            <v>2727.36</v>
          </cell>
          <cell r="BM265">
            <v>0</v>
          </cell>
          <cell r="BN265">
            <v>0</v>
          </cell>
          <cell r="BO265">
            <v>0</v>
          </cell>
        </row>
        <row r="266">
          <cell r="B266" t="str">
            <v>S513026</v>
          </cell>
          <cell r="C266" t="str">
            <v>廊坊恒工环保科技有限责任公司</v>
          </cell>
          <cell r="D266">
            <v>0</v>
          </cell>
          <cell r="E266" t="str">
            <v>老账</v>
          </cell>
          <cell r="F266">
            <v>0</v>
          </cell>
          <cell r="G266" t="str">
            <v>否</v>
          </cell>
        </row>
        <row r="266">
          <cell r="I266">
            <v>2450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</row>
        <row r="266"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</row>
        <row r="266">
          <cell r="AW266">
            <v>0</v>
          </cell>
          <cell r="AX266">
            <v>0</v>
          </cell>
          <cell r="AY266">
            <v>0</v>
          </cell>
        </row>
        <row r="266">
          <cell r="BA266">
            <v>2450</v>
          </cell>
          <cell r="BB266">
            <v>2450</v>
          </cell>
          <cell r="BC266">
            <v>4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</row>
        <row r="266">
          <cell r="BL266">
            <v>2450</v>
          </cell>
          <cell r="BM266">
            <v>0</v>
          </cell>
          <cell r="BN266">
            <v>0</v>
          </cell>
          <cell r="BO266">
            <v>0</v>
          </cell>
        </row>
        <row r="267">
          <cell r="B267" t="str">
            <v>S411023</v>
          </cell>
          <cell r="C267" t="str">
            <v>北京市橡塑减震器材厂</v>
          </cell>
          <cell r="D267">
            <v>0</v>
          </cell>
          <cell r="E267" t="str">
            <v>老账</v>
          </cell>
          <cell r="F267">
            <v>0</v>
          </cell>
          <cell r="G267" t="str">
            <v>否</v>
          </cell>
        </row>
        <row r="267">
          <cell r="I267">
            <v>2369.86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</row>
        <row r="267"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</row>
        <row r="267">
          <cell r="AW267">
            <v>0</v>
          </cell>
          <cell r="AX267">
            <v>0</v>
          </cell>
          <cell r="AY267">
            <v>0</v>
          </cell>
        </row>
        <row r="267">
          <cell r="BA267">
            <v>2369.86</v>
          </cell>
          <cell r="BB267">
            <v>2369.86</v>
          </cell>
          <cell r="BC267">
            <v>4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</row>
        <row r="267">
          <cell r="BL267">
            <v>2369.86</v>
          </cell>
          <cell r="BM267">
            <v>0</v>
          </cell>
          <cell r="BN267">
            <v>0</v>
          </cell>
          <cell r="BO267">
            <v>0</v>
          </cell>
        </row>
        <row r="268">
          <cell r="B268" t="str">
            <v>S513019</v>
          </cell>
          <cell r="C268" t="str">
            <v>沧州其源盛环保设备有限公司</v>
          </cell>
          <cell r="D268" t="str">
            <v>座椅</v>
          </cell>
          <cell r="E268" t="str">
            <v>固定资产-老账</v>
          </cell>
          <cell r="F268" t="str">
            <v>预付</v>
          </cell>
          <cell r="G268" t="str">
            <v>否</v>
          </cell>
        </row>
        <row r="268"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</row>
        <row r="268"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</row>
        <row r="268">
          <cell r="AW268">
            <v>0</v>
          </cell>
          <cell r="AX268">
            <v>0</v>
          </cell>
          <cell r="AY268">
            <v>0</v>
          </cell>
        </row>
        <row r="268">
          <cell r="BA268">
            <v>0</v>
          </cell>
          <cell r="BB268">
            <v>0</v>
          </cell>
          <cell r="BC268">
            <v>4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</row>
        <row r="268">
          <cell r="BL268">
            <v>-2.91038304567337e-11</v>
          </cell>
          <cell r="BM268">
            <v>-2.91038304567337e-11</v>
          </cell>
          <cell r="BN268">
            <v>-2.91038304567337e-11</v>
          </cell>
          <cell r="BO268">
            <v>0</v>
          </cell>
        </row>
        <row r="269">
          <cell r="B269" t="str">
            <v>S431006</v>
          </cell>
          <cell r="C269" t="str">
            <v>上海泖汇实业有限公司</v>
          </cell>
          <cell r="D269">
            <v>0</v>
          </cell>
          <cell r="E269" t="str">
            <v>固定资产</v>
          </cell>
          <cell r="F269">
            <v>0</v>
          </cell>
          <cell r="G269" t="str">
            <v>否</v>
          </cell>
        </row>
        <row r="269"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</row>
        <row r="269">
          <cell r="AW269">
            <v>0</v>
          </cell>
          <cell r="AX269">
            <v>0</v>
          </cell>
          <cell r="AY269">
            <v>0</v>
          </cell>
        </row>
        <row r="269">
          <cell r="BA269">
            <v>0</v>
          </cell>
          <cell r="BB269">
            <v>0</v>
          </cell>
          <cell r="BC269">
            <v>4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</row>
        <row r="269">
          <cell r="BL269">
            <v>0</v>
          </cell>
          <cell r="BM269">
            <v>0</v>
          </cell>
          <cell r="BN269">
            <v>0</v>
          </cell>
          <cell r="BO269">
            <v>0</v>
          </cell>
        </row>
        <row r="270">
          <cell r="B270" t="str">
            <v>S531004</v>
          </cell>
          <cell r="C270" t="str">
            <v>上海动纳动力科技有限公司</v>
          </cell>
          <cell r="D270">
            <v>0</v>
          </cell>
          <cell r="E270" t="str">
            <v>固定资产</v>
          </cell>
          <cell r="F270">
            <v>0</v>
          </cell>
          <cell r="G270" t="str">
            <v>否</v>
          </cell>
        </row>
        <row r="270">
          <cell r="I270">
            <v>2000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</row>
        <row r="270"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</row>
        <row r="270">
          <cell r="AW270">
            <v>0</v>
          </cell>
          <cell r="AX270">
            <v>0</v>
          </cell>
          <cell r="AY270">
            <v>0</v>
          </cell>
        </row>
        <row r="270">
          <cell r="BA270">
            <v>2000</v>
          </cell>
          <cell r="BB270">
            <v>2000</v>
          </cell>
          <cell r="BC270">
            <v>4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</row>
        <row r="270">
          <cell r="BL270">
            <v>2000</v>
          </cell>
          <cell r="BM270">
            <v>0</v>
          </cell>
          <cell r="BN270">
            <v>0</v>
          </cell>
          <cell r="BO270">
            <v>0</v>
          </cell>
        </row>
        <row r="271">
          <cell r="B271" t="str">
            <v>S531002</v>
          </cell>
          <cell r="C271" t="str">
            <v>上海昊诚泵阀有限公司</v>
          </cell>
          <cell r="D271">
            <v>0</v>
          </cell>
          <cell r="E271" t="str">
            <v>固定资产</v>
          </cell>
          <cell r="F271">
            <v>0</v>
          </cell>
          <cell r="G271" t="str">
            <v>否</v>
          </cell>
        </row>
        <row r="271">
          <cell r="I271">
            <v>1980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</row>
        <row r="271"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</row>
        <row r="271">
          <cell r="AW271">
            <v>0</v>
          </cell>
          <cell r="AX271">
            <v>0</v>
          </cell>
          <cell r="AY271">
            <v>0</v>
          </cell>
        </row>
        <row r="271">
          <cell r="BA271">
            <v>1980</v>
          </cell>
          <cell r="BB271">
            <v>1980</v>
          </cell>
          <cell r="BC271">
            <v>4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</row>
        <row r="271">
          <cell r="BL271">
            <v>1980</v>
          </cell>
          <cell r="BM271">
            <v>0</v>
          </cell>
          <cell r="BN271">
            <v>0</v>
          </cell>
          <cell r="BO271">
            <v>0</v>
          </cell>
        </row>
        <row r="272">
          <cell r="B272" t="str">
            <v>S511005</v>
          </cell>
          <cell r="C272" t="str">
            <v>北京迪阳自动化设备有限公司</v>
          </cell>
          <cell r="D272">
            <v>0</v>
          </cell>
          <cell r="E272" t="str">
            <v>固定资产</v>
          </cell>
          <cell r="F272">
            <v>0</v>
          </cell>
          <cell r="G272" t="str">
            <v>否</v>
          </cell>
        </row>
        <row r="272">
          <cell r="I272">
            <v>1950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</row>
        <row r="272"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</row>
        <row r="272">
          <cell r="AW272">
            <v>0</v>
          </cell>
          <cell r="AX272">
            <v>0</v>
          </cell>
          <cell r="AY272">
            <v>0</v>
          </cell>
        </row>
        <row r="272">
          <cell r="BA272">
            <v>1950</v>
          </cell>
          <cell r="BB272">
            <v>1950</v>
          </cell>
          <cell r="BC272">
            <v>4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</row>
        <row r="272">
          <cell r="BL272">
            <v>1950</v>
          </cell>
          <cell r="BM272">
            <v>0</v>
          </cell>
          <cell r="BN272">
            <v>0</v>
          </cell>
          <cell r="BO272">
            <v>0</v>
          </cell>
        </row>
        <row r="273">
          <cell r="B273" t="str">
            <v>S513145</v>
          </cell>
          <cell r="C273" t="str">
            <v>黄骅市宏东电脑经销部</v>
          </cell>
          <cell r="D273">
            <v>0</v>
          </cell>
          <cell r="E273" t="str">
            <v>零采</v>
          </cell>
          <cell r="F273">
            <v>0</v>
          </cell>
          <cell r="G273" t="str">
            <v>是</v>
          </cell>
        </row>
        <row r="273">
          <cell r="AC273">
            <v>1700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</row>
        <row r="273">
          <cell r="AW273">
            <v>0</v>
          </cell>
          <cell r="AX273">
            <v>0</v>
          </cell>
          <cell r="AY273">
            <v>0</v>
          </cell>
        </row>
        <row r="273">
          <cell r="BA273">
            <v>1700</v>
          </cell>
          <cell r="BB273">
            <v>1700</v>
          </cell>
          <cell r="BC273">
            <v>4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</row>
        <row r="273">
          <cell r="BL273">
            <v>1700</v>
          </cell>
          <cell r="BM273">
            <v>0</v>
          </cell>
          <cell r="BN273">
            <v>0</v>
          </cell>
          <cell r="BO273">
            <v>0</v>
          </cell>
        </row>
        <row r="274">
          <cell r="B274" t="str">
            <v>S444006</v>
          </cell>
          <cell r="C274" t="str">
            <v>东莞市双和机车拉索有限公司</v>
          </cell>
          <cell r="D274">
            <v>0</v>
          </cell>
          <cell r="E274" t="str">
            <v>老账</v>
          </cell>
          <cell r="F274">
            <v>0</v>
          </cell>
          <cell r="G274" t="str">
            <v>否</v>
          </cell>
        </row>
        <row r="274">
          <cell r="I274">
            <v>1615.32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</row>
        <row r="274"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</row>
        <row r="274">
          <cell r="AW274">
            <v>0</v>
          </cell>
          <cell r="AX274">
            <v>0</v>
          </cell>
          <cell r="AY274">
            <v>0</v>
          </cell>
        </row>
        <row r="274">
          <cell r="BA274">
            <v>1615.32</v>
          </cell>
          <cell r="BB274">
            <v>1615.32</v>
          </cell>
          <cell r="BC274">
            <v>4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</row>
        <row r="274">
          <cell r="BL274">
            <v>1615.32</v>
          </cell>
          <cell r="BM274">
            <v>0</v>
          </cell>
          <cell r="BN274">
            <v>0</v>
          </cell>
          <cell r="BO274">
            <v>0</v>
          </cell>
        </row>
        <row r="275">
          <cell r="B275" t="str">
            <v>S511008</v>
          </cell>
          <cell r="C275" t="str">
            <v>北京美狮龙禾普喷涂设备有限公司</v>
          </cell>
          <cell r="D275">
            <v>0</v>
          </cell>
          <cell r="E275" t="str">
            <v>老账</v>
          </cell>
          <cell r="F275">
            <v>0</v>
          </cell>
          <cell r="G275" t="str">
            <v>否</v>
          </cell>
        </row>
        <row r="275">
          <cell r="I275">
            <v>1497.75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</row>
        <row r="275"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</row>
        <row r="275">
          <cell r="AW275">
            <v>0</v>
          </cell>
          <cell r="AX275">
            <v>0</v>
          </cell>
          <cell r="AY275">
            <v>0</v>
          </cell>
        </row>
        <row r="275">
          <cell r="BA275">
            <v>1497.75</v>
          </cell>
          <cell r="BB275">
            <v>1497.75</v>
          </cell>
          <cell r="BC275">
            <v>4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</row>
        <row r="275">
          <cell r="BL275">
            <v>1497.75</v>
          </cell>
          <cell r="BM275">
            <v>0</v>
          </cell>
          <cell r="BN275">
            <v>0</v>
          </cell>
          <cell r="BO275">
            <v>0</v>
          </cell>
        </row>
        <row r="276">
          <cell r="B276" t="str">
            <v>S413074</v>
          </cell>
          <cell r="C276" t="str">
            <v>黄骅市振兴五金制品厂</v>
          </cell>
          <cell r="D276">
            <v>0</v>
          </cell>
          <cell r="E276" t="str">
            <v>老账</v>
          </cell>
          <cell r="F276">
            <v>0</v>
          </cell>
          <cell r="G276" t="str">
            <v>否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1386.48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</row>
        <row r="276"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</row>
        <row r="276">
          <cell r="AW276">
            <v>0</v>
          </cell>
          <cell r="AX276">
            <v>0</v>
          </cell>
          <cell r="AY276">
            <v>0</v>
          </cell>
        </row>
        <row r="276">
          <cell r="BA276">
            <v>1386.48</v>
          </cell>
          <cell r="BB276">
            <v>1386.48</v>
          </cell>
          <cell r="BC276">
            <v>4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</row>
        <row r="276">
          <cell r="BL276">
            <v>1386.48</v>
          </cell>
          <cell r="BM276">
            <v>0</v>
          </cell>
          <cell r="BN276">
            <v>0</v>
          </cell>
          <cell r="BO276">
            <v>0</v>
          </cell>
        </row>
        <row r="277">
          <cell r="B277" t="str">
            <v>S513015</v>
          </cell>
          <cell r="C277" t="str">
            <v>马志云</v>
          </cell>
          <cell r="D277">
            <v>0</v>
          </cell>
          <cell r="E277" t="str">
            <v>老账</v>
          </cell>
          <cell r="F277">
            <v>0</v>
          </cell>
          <cell r="G277" t="str">
            <v>否</v>
          </cell>
        </row>
        <row r="277">
          <cell r="I277">
            <v>1163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</row>
        <row r="277"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</row>
        <row r="277"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</row>
        <row r="277">
          <cell r="AW277">
            <v>0</v>
          </cell>
          <cell r="AX277">
            <v>0</v>
          </cell>
          <cell r="AY277">
            <v>0</v>
          </cell>
        </row>
        <row r="277">
          <cell r="BA277">
            <v>1163</v>
          </cell>
          <cell r="BB277">
            <v>1163</v>
          </cell>
          <cell r="BC277">
            <v>4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</row>
        <row r="277">
          <cell r="BL277">
            <v>1163</v>
          </cell>
          <cell r="BM277">
            <v>0</v>
          </cell>
          <cell r="BN277">
            <v>0</v>
          </cell>
          <cell r="BO277">
            <v>0</v>
          </cell>
        </row>
        <row r="278">
          <cell r="B278" t="str">
            <v>S437011</v>
          </cell>
          <cell r="C278" t="str">
            <v>诸城市黄海剑杆织布厂</v>
          </cell>
          <cell r="D278" t="str">
            <v>座椅</v>
          </cell>
        </row>
        <row r="278">
          <cell r="F278">
            <v>60</v>
          </cell>
          <cell r="G278" t="str">
            <v>否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</row>
        <row r="278"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</row>
        <row r="278">
          <cell r="AW278">
            <v>0</v>
          </cell>
          <cell r="AX278">
            <v>0</v>
          </cell>
          <cell r="AY278">
            <v>0</v>
          </cell>
        </row>
        <row r="278">
          <cell r="BA278">
            <v>0</v>
          </cell>
          <cell r="BB278">
            <v>0</v>
          </cell>
          <cell r="BC278">
            <v>4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</row>
        <row r="278">
          <cell r="BL278">
            <v>0</v>
          </cell>
          <cell r="BM278">
            <v>0</v>
          </cell>
          <cell r="BN278">
            <v>0</v>
          </cell>
          <cell r="BO278">
            <v>0</v>
          </cell>
        </row>
        <row r="279">
          <cell r="B279" t="str">
            <v>S433018</v>
          </cell>
          <cell r="C279" t="str">
            <v>温州市瓯海茶山通悦海绵制品厂</v>
          </cell>
          <cell r="D279">
            <v>0</v>
          </cell>
          <cell r="E279" t="str">
            <v>老账</v>
          </cell>
          <cell r="F279">
            <v>0</v>
          </cell>
          <cell r="G279" t="str">
            <v>否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1000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</row>
        <row r="279"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</row>
        <row r="279">
          <cell r="AW279">
            <v>0</v>
          </cell>
          <cell r="AX279">
            <v>0</v>
          </cell>
          <cell r="AY279">
            <v>0</v>
          </cell>
        </row>
        <row r="279">
          <cell r="BA279">
            <v>1000</v>
          </cell>
          <cell r="BB279">
            <v>1000</v>
          </cell>
          <cell r="BC279">
            <v>4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</row>
        <row r="279">
          <cell r="BL279">
            <v>1000</v>
          </cell>
          <cell r="BM279">
            <v>0</v>
          </cell>
          <cell r="BN279">
            <v>0</v>
          </cell>
          <cell r="BO279">
            <v>0</v>
          </cell>
        </row>
        <row r="280">
          <cell r="B280" t="str">
            <v>S433016</v>
          </cell>
          <cell r="C280" t="str">
            <v>安吉县创鸿家具有限公司</v>
          </cell>
          <cell r="D280">
            <v>0</v>
          </cell>
          <cell r="E280" t="str">
            <v>老账</v>
          </cell>
          <cell r="F280">
            <v>0</v>
          </cell>
          <cell r="G280" t="str">
            <v>否</v>
          </cell>
        </row>
        <row r="280">
          <cell r="I280">
            <v>900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</row>
        <row r="280"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</row>
        <row r="280">
          <cell r="AW280">
            <v>0</v>
          </cell>
          <cell r="AX280">
            <v>0</v>
          </cell>
          <cell r="AY280">
            <v>0</v>
          </cell>
        </row>
        <row r="280">
          <cell r="BA280">
            <v>900</v>
          </cell>
          <cell r="BB280">
            <v>900</v>
          </cell>
          <cell r="BC280">
            <v>4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</row>
        <row r="280">
          <cell r="BL280">
            <v>900</v>
          </cell>
          <cell r="BM280">
            <v>0</v>
          </cell>
          <cell r="BN280">
            <v>0</v>
          </cell>
          <cell r="BO280">
            <v>0</v>
          </cell>
        </row>
        <row r="281">
          <cell r="B281" t="str">
            <v>S413103</v>
          </cell>
          <cell r="C281" t="str">
            <v>黄骅市通顺五金机电商店</v>
          </cell>
          <cell r="D281">
            <v>0</v>
          </cell>
          <cell r="E281" t="str">
            <v>零采</v>
          </cell>
          <cell r="F281">
            <v>0</v>
          </cell>
          <cell r="G281" t="str">
            <v>否</v>
          </cell>
        </row>
        <row r="281">
          <cell r="I281">
            <v>900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1"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</row>
        <row r="281">
          <cell r="AW281">
            <v>0</v>
          </cell>
          <cell r="AX281">
            <v>0</v>
          </cell>
          <cell r="AY281">
            <v>0</v>
          </cell>
        </row>
        <row r="281">
          <cell r="BA281">
            <v>900</v>
          </cell>
          <cell r="BB281">
            <v>900</v>
          </cell>
          <cell r="BC281">
            <v>4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</row>
        <row r="281">
          <cell r="BL281">
            <v>900</v>
          </cell>
          <cell r="BM281">
            <v>0</v>
          </cell>
          <cell r="BN281">
            <v>0</v>
          </cell>
          <cell r="BO281">
            <v>0</v>
          </cell>
        </row>
        <row r="282">
          <cell r="B282" t="str">
            <v>S537001</v>
          </cell>
          <cell r="C282" t="str">
            <v>山东省禹城市阳光化工有限公司</v>
          </cell>
          <cell r="D282" t="str">
            <v>后视镜</v>
          </cell>
          <cell r="E282" t="str">
            <v>老账</v>
          </cell>
          <cell r="F282">
            <v>0</v>
          </cell>
          <cell r="G282" t="str">
            <v>是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60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</row>
        <row r="282">
          <cell r="AC282">
            <v>660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</row>
        <row r="282">
          <cell r="AW282">
            <v>0</v>
          </cell>
          <cell r="AX282">
            <v>0</v>
          </cell>
          <cell r="AY282">
            <v>0</v>
          </cell>
        </row>
        <row r="282">
          <cell r="BA282">
            <v>720</v>
          </cell>
          <cell r="BB282">
            <v>720</v>
          </cell>
          <cell r="BC282">
            <v>4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</row>
        <row r="282">
          <cell r="BL282">
            <v>720</v>
          </cell>
          <cell r="BM282">
            <v>0</v>
          </cell>
          <cell r="BN282">
            <v>0</v>
          </cell>
          <cell r="BO282">
            <v>0</v>
          </cell>
        </row>
        <row r="283">
          <cell r="B283" t="str">
            <v>S431008</v>
          </cell>
          <cell r="C283" t="str">
            <v>上海努辰金属制品有限公司</v>
          </cell>
          <cell r="D283" t="str">
            <v>金属件</v>
          </cell>
          <cell r="E283" t="str">
            <v>正常供货</v>
          </cell>
          <cell r="F283">
            <v>60</v>
          </cell>
          <cell r="G283" t="str">
            <v>否</v>
          </cell>
          <cell r="H283">
            <v>60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3"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</row>
        <row r="283">
          <cell r="AT283">
            <v>262193.12</v>
          </cell>
          <cell r="AU283">
            <v>205101.6</v>
          </cell>
          <cell r="AV283">
            <v>185206.84</v>
          </cell>
          <cell r="AW283">
            <v>0</v>
          </cell>
          <cell r="AX283">
            <v>0</v>
          </cell>
          <cell r="AY283">
            <v>28504.77</v>
          </cell>
        </row>
        <row r="283">
          <cell r="BA283">
            <v>681006.33</v>
          </cell>
          <cell r="BB283">
            <v>652501.56</v>
          </cell>
          <cell r="BC283">
            <v>5</v>
          </cell>
          <cell r="BD283">
            <v>0</v>
          </cell>
          <cell r="BE283">
            <v>0</v>
          </cell>
          <cell r="BF283">
            <v>185206.84</v>
          </cell>
          <cell r="BG283">
            <v>205101.6</v>
          </cell>
          <cell r="BH283">
            <v>262193.12</v>
          </cell>
          <cell r="BI283">
            <v>418813.21</v>
          </cell>
          <cell r="BJ283">
            <v>28504.77</v>
          </cell>
        </row>
        <row r="283">
          <cell r="BL283">
            <v>681006.33</v>
          </cell>
          <cell r="BM283">
            <v>0</v>
          </cell>
          <cell r="BN283">
            <v>0</v>
          </cell>
          <cell r="BO283">
            <v>69802.2016666667</v>
          </cell>
        </row>
        <row r="284">
          <cell r="B284" t="str">
            <v>S513025</v>
          </cell>
          <cell r="C284" t="str">
            <v>邓括</v>
          </cell>
          <cell r="D284">
            <v>0</v>
          </cell>
          <cell r="E284" t="str">
            <v>老账</v>
          </cell>
          <cell r="F284">
            <v>0</v>
          </cell>
          <cell r="G284" t="str">
            <v>否</v>
          </cell>
        </row>
        <row r="284"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426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</row>
        <row r="284"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4"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</row>
        <row r="284">
          <cell r="AW284">
            <v>0</v>
          </cell>
          <cell r="AX284">
            <v>0</v>
          </cell>
          <cell r="AY284">
            <v>0</v>
          </cell>
        </row>
        <row r="284">
          <cell r="BA284">
            <v>426</v>
          </cell>
          <cell r="BB284">
            <v>426</v>
          </cell>
          <cell r="BC284">
            <v>4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</row>
        <row r="284">
          <cell r="BL284">
            <v>426</v>
          </cell>
          <cell r="BM284">
            <v>0</v>
          </cell>
          <cell r="BN284">
            <v>0</v>
          </cell>
          <cell r="BO284">
            <v>0</v>
          </cell>
        </row>
        <row r="285">
          <cell r="B285" t="str">
            <v>S544003</v>
          </cell>
          <cell r="C285" t="str">
            <v>广州欧尼克焊接科技有限公司</v>
          </cell>
          <cell r="D285">
            <v>0</v>
          </cell>
          <cell r="E285" t="str">
            <v>老账</v>
          </cell>
          <cell r="F285">
            <v>0</v>
          </cell>
          <cell r="G285" t="str">
            <v>否</v>
          </cell>
        </row>
        <row r="285">
          <cell r="I285">
            <v>400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</row>
        <row r="285"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</row>
        <row r="285">
          <cell r="AW285">
            <v>0</v>
          </cell>
          <cell r="AX285">
            <v>0</v>
          </cell>
          <cell r="AY285">
            <v>0</v>
          </cell>
        </row>
        <row r="285">
          <cell r="BA285">
            <v>400</v>
          </cell>
          <cell r="BB285">
            <v>400</v>
          </cell>
          <cell r="BC285">
            <v>4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</row>
        <row r="285">
          <cell r="BL285">
            <v>400</v>
          </cell>
          <cell r="BM285">
            <v>0</v>
          </cell>
          <cell r="BN285">
            <v>0</v>
          </cell>
          <cell r="BO285">
            <v>0</v>
          </cell>
        </row>
        <row r="286">
          <cell r="B286" t="str">
            <v>S431015</v>
          </cell>
          <cell r="C286" t="str">
            <v>上海边锋实业有限公司</v>
          </cell>
          <cell r="D286">
            <v>0</v>
          </cell>
          <cell r="E286" t="str">
            <v>老账</v>
          </cell>
          <cell r="F286">
            <v>0</v>
          </cell>
          <cell r="G286" t="str">
            <v>否</v>
          </cell>
        </row>
        <row r="286">
          <cell r="I286">
            <v>360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</row>
        <row r="286"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</row>
        <row r="286">
          <cell r="AW286">
            <v>0</v>
          </cell>
          <cell r="AX286">
            <v>0</v>
          </cell>
          <cell r="AY286">
            <v>0</v>
          </cell>
        </row>
        <row r="286">
          <cell r="BA286">
            <v>360</v>
          </cell>
          <cell r="BB286">
            <v>360</v>
          </cell>
          <cell r="BC286">
            <v>4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</row>
        <row r="286">
          <cell r="BL286">
            <v>360</v>
          </cell>
          <cell r="BM286">
            <v>0</v>
          </cell>
          <cell r="BN286">
            <v>0</v>
          </cell>
          <cell r="BO286">
            <v>0</v>
          </cell>
        </row>
        <row r="287">
          <cell r="B287" t="str">
            <v>S437027</v>
          </cell>
          <cell r="C287" t="str">
            <v>文登市凤凰婷装饰布有限公司</v>
          </cell>
          <cell r="D287">
            <v>0</v>
          </cell>
          <cell r="E287" t="str">
            <v>老账</v>
          </cell>
          <cell r="F287">
            <v>0</v>
          </cell>
          <cell r="G287" t="str">
            <v>否</v>
          </cell>
        </row>
        <row r="287">
          <cell r="I287">
            <v>314.6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</row>
        <row r="287"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</row>
        <row r="287">
          <cell r="AW287">
            <v>0</v>
          </cell>
          <cell r="AX287">
            <v>0</v>
          </cell>
          <cell r="AY287">
            <v>0</v>
          </cell>
        </row>
        <row r="287">
          <cell r="BA287">
            <v>314.6</v>
          </cell>
          <cell r="BB287">
            <v>314.6</v>
          </cell>
          <cell r="BC287">
            <v>4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</row>
        <row r="287">
          <cell r="BL287">
            <v>314.6</v>
          </cell>
          <cell r="BM287">
            <v>0</v>
          </cell>
          <cell r="BN287">
            <v>0</v>
          </cell>
          <cell r="BO287">
            <v>0</v>
          </cell>
        </row>
        <row r="288">
          <cell r="B288" t="str">
            <v>S532004</v>
          </cell>
          <cell r="C288" t="str">
            <v>苏州贝斯迪亚工具有限公司</v>
          </cell>
          <cell r="D288">
            <v>0</v>
          </cell>
          <cell r="E288" t="str">
            <v>老账</v>
          </cell>
          <cell r="F288">
            <v>0</v>
          </cell>
          <cell r="G288" t="str">
            <v>否</v>
          </cell>
        </row>
        <row r="288">
          <cell r="I288">
            <v>312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</row>
        <row r="288"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</row>
        <row r="288">
          <cell r="AW288">
            <v>0</v>
          </cell>
          <cell r="AX288">
            <v>0</v>
          </cell>
          <cell r="AY288">
            <v>0</v>
          </cell>
        </row>
        <row r="288">
          <cell r="BA288">
            <v>312</v>
          </cell>
          <cell r="BB288">
            <v>312</v>
          </cell>
          <cell r="BC288">
            <v>4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</row>
        <row r="288">
          <cell r="BL288">
            <v>312</v>
          </cell>
          <cell r="BM288">
            <v>0</v>
          </cell>
          <cell r="BN288">
            <v>0</v>
          </cell>
          <cell r="BO288">
            <v>0</v>
          </cell>
        </row>
        <row r="289">
          <cell r="B289" t="str">
            <v>S433013</v>
          </cell>
          <cell r="C289" t="str">
            <v>嘉兴市南湖区东栅街道嘉环中电子产品经营部</v>
          </cell>
          <cell r="D289" t="str">
            <v>后视镜</v>
          </cell>
          <cell r="E289" t="str">
            <v>老账</v>
          </cell>
          <cell r="F289">
            <v>0</v>
          </cell>
          <cell r="G289" t="str">
            <v>否</v>
          </cell>
        </row>
        <row r="289">
          <cell r="I289">
            <v>214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</row>
        <row r="289"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</row>
        <row r="289">
          <cell r="AW289">
            <v>0</v>
          </cell>
          <cell r="AX289">
            <v>0</v>
          </cell>
          <cell r="AY289">
            <v>0</v>
          </cell>
        </row>
        <row r="289">
          <cell r="BA289">
            <v>214</v>
          </cell>
          <cell r="BB289">
            <v>214</v>
          </cell>
          <cell r="BC289">
            <v>4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</row>
        <row r="289">
          <cell r="BL289">
            <v>214</v>
          </cell>
          <cell r="BM289">
            <v>0</v>
          </cell>
          <cell r="BN289">
            <v>0</v>
          </cell>
          <cell r="BO289">
            <v>0</v>
          </cell>
        </row>
        <row r="290">
          <cell r="B290" t="str">
            <v>S413017</v>
          </cell>
          <cell r="C290" t="str">
            <v>沧州荣昊汽车配件有限公司</v>
          </cell>
          <cell r="D290">
            <v>0</v>
          </cell>
          <cell r="E290" t="str">
            <v>老账</v>
          </cell>
          <cell r="F290">
            <v>0</v>
          </cell>
          <cell r="G290" t="str">
            <v>否</v>
          </cell>
        </row>
        <row r="290"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202.36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</row>
        <row r="290"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</row>
        <row r="290">
          <cell r="AW290">
            <v>0</v>
          </cell>
          <cell r="AX290">
            <v>0</v>
          </cell>
          <cell r="AY290">
            <v>0</v>
          </cell>
        </row>
        <row r="290">
          <cell r="BA290">
            <v>202.36</v>
          </cell>
          <cell r="BB290">
            <v>202.36</v>
          </cell>
          <cell r="BC290">
            <v>4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</row>
        <row r="290">
          <cell r="BL290">
            <v>202.36</v>
          </cell>
          <cell r="BM290">
            <v>0</v>
          </cell>
          <cell r="BN290">
            <v>0</v>
          </cell>
          <cell r="BO290">
            <v>0</v>
          </cell>
        </row>
        <row r="291">
          <cell r="B291" t="str">
            <v>S413117</v>
          </cell>
          <cell r="C291" t="str">
            <v>霸州市自强汽车零部件厂</v>
          </cell>
          <cell r="D291">
            <v>0</v>
          </cell>
          <cell r="E291" t="str">
            <v>老账</v>
          </cell>
          <cell r="F291">
            <v>0</v>
          </cell>
          <cell r="G291" t="str">
            <v>否</v>
          </cell>
        </row>
        <row r="291"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65.09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</row>
        <row r="291"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</row>
        <row r="291">
          <cell r="AW291">
            <v>0</v>
          </cell>
          <cell r="AX291">
            <v>0</v>
          </cell>
          <cell r="AY291">
            <v>0</v>
          </cell>
        </row>
        <row r="291">
          <cell r="BA291">
            <v>65.09</v>
          </cell>
          <cell r="BB291">
            <v>65.09</v>
          </cell>
          <cell r="BC291">
            <v>4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</row>
        <row r="291">
          <cell r="BL291">
            <v>65.09</v>
          </cell>
          <cell r="BM291">
            <v>0</v>
          </cell>
          <cell r="BN291">
            <v>0</v>
          </cell>
          <cell r="BO291">
            <v>0</v>
          </cell>
        </row>
        <row r="292">
          <cell r="B292" t="str">
            <v>S411012</v>
          </cell>
          <cell r="C292" t="str">
            <v>北京旺博林包装材料有限公司</v>
          </cell>
          <cell r="D292" t="str">
            <v>座椅</v>
          </cell>
          <cell r="E292" t="str">
            <v>老账</v>
          </cell>
          <cell r="F292">
            <v>90</v>
          </cell>
          <cell r="G292" t="str">
            <v>否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</row>
        <row r="292"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</row>
        <row r="292">
          <cell r="AW292">
            <v>0</v>
          </cell>
          <cell r="AX292">
            <v>1528.11</v>
          </cell>
          <cell r="AY292">
            <v>0</v>
          </cell>
        </row>
        <row r="292">
          <cell r="BA292">
            <v>1528.11</v>
          </cell>
          <cell r="BB292">
            <v>0</v>
          </cell>
          <cell r="BC292">
            <v>4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1528.11</v>
          </cell>
          <cell r="BJ292">
            <v>1528.11</v>
          </cell>
        </row>
        <row r="292">
          <cell r="BL292">
            <v>1528.11</v>
          </cell>
          <cell r="BM292">
            <v>0</v>
          </cell>
          <cell r="BN292">
            <v>-25000</v>
          </cell>
          <cell r="BO292">
            <v>254.685</v>
          </cell>
        </row>
        <row r="293">
          <cell r="B293" t="str">
            <v>S411005</v>
          </cell>
          <cell r="C293" t="str">
            <v>北京东方华康自动化有限公司</v>
          </cell>
          <cell r="D293" t="str">
            <v>座椅</v>
          </cell>
          <cell r="E293" t="str">
            <v>正常供货</v>
          </cell>
          <cell r="F293">
            <v>30</v>
          </cell>
          <cell r="G293" t="str">
            <v>否</v>
          </cell>
          <cell r="H293">
            <v>30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</row>
        <row r="293">
          <cell r="AF293">
            <v>0</v>
          </cell>
        </row>
        <row r="293"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</row>
        <row r="293">
          <cell r="AW293">
            <v>0</v>
          </cell>
          <cell r="AX293">
            <v>804.87</v>
          </cell>
          <cell r="AY293">
            <v>0</v>
          </cell>
          <cell r="AZ293">
            <v>5102.09</v>
          </cell>
          <cell r="BA293">
            <v>5906.96</v>
          </cell>
          <cell r="BB293">
            <v>804.87</v>
          </cell>
          <cell r="BC293">
            <v>5</v>
          </cell>
          <cell r="BD293">
            <v>0</v>
          </cell>
          <cell r="BE293">
            <v>804.87</v>
          </cell>
          <cell r="BF293">
            <v>0</v>
          </cell>
          <cell r="BG293">
            <v>0</v>
          </cell>
          <cell r="BH293">
            <v>0</v>
          </cell>
          <cell r="BI293">
            <v>5906.96</v>
          </cell>
          <cell r="BJ293">
            <v>5102.09</v>
          </cell>
        </row>
        <row r="293">
          <cell r="BL293">
            <v>5906.96</v>
          </cell>
          <cell r="BM293">
            <v>0</v>
          </cell>
          <cell r="BN293">
            <v>0</v>
          </cell>
          <cell r="BO293">
            <v>984.493333333333</v>
          </cell>
        </row>
        <row r="294">
          <cell r="B294" t="str">
            <v>S412011</v>
          </cell>
          <cell r="C294" t="str">
            <v>富港科技(天津)有限公司</v>
          </cell>
          <cell r="D294" t="str">
            <v>后视镜</v>
          </cell>
          <cell r="E294" t="str">
            <v>老账</v>
          </cell>
          <cell r="F294">
            <v>30</v>
          </cell>
          <cell r="G294" t="str">
            <v>否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</row>
        <row r="294"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</row>
        <row r="294">
          <cell r="BA294">
            <v>1</v>
          </cell>
          <cell r="BB294">
            <v>1</v>
          </cell>
          <cell r="BC294">
            <v>5</v>
          </cell>
          <cell r="BD294">
            <v>1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1</v>
          </cell>
          <cell r="BJ294">
            <v>0</v>
          </cell>
        </row>
        <row r="294">
          <cell r="BL294">
            <v>1</v>
          </cell>
          <cell r="BM294">
            <v>0</v>
          </cell>
          <cell r="BN294">
            <v>0</v>
          </cell>
          <cell r="BO294">
            <v>0.166666666666667</v>
          </cell>
        </row>
        <row r="295">
          <cell r="B295" t="str">
            <v>S444005</v>
          </cell>
          <cell r="C295" t="str">
            <v>佛山市立久光电科技有限公司</v>
          </cell>
          <cell r="D295" t="str">
            <v>后视镜</v>
          </cell>
          <cell r="E295" t="str">
            <v>老账</v>
          </cell>
          <cell r="F295">
            <v>60</v>
          </cell>
          <cell r="G295" t="str">
            <v>否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</row>
        <row r="295"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0.8</v>
          </cell>
          <cell r="AY295">
            <v>0</v>
          </cell>
        </row>
        <row r="295">
          <cell r="BA295">
            <v>0.8</v>
          </cell>
          <cell r="BB295">
            <v>0.8</v>
          </cell>
          <cell r="BC295">
            <v>5</v>
          </cell>
          <cell r="BD295">
            <v>0.8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0.8</v>
          </cell>
          <cell r="BJ295">
            <v>0</v>
          </cell>
        </row>
        <row r="295">
          <cell r="BL295">
            <v>0.799999999930151</v>
          </cell>
          <cell r="BM295">
            <v>-6.98490154604769e-11</v>
          </cell>
          <cell r="BN295">
            <v>-6.98492375050819e-11</v>
          </cell>
          <cell r="BO295">
            <v>0.133333333333333</v>
          </cell>
        </row>
        <row r="296">
          <cell r="B296" t="str">
            <v>S533001</v>
          </cell>
          <cell r="C296" t="str">
            <v>宁波维成贸易有限公司</v>
          </cell>
          <cell r="D296" t="str">
            <v>后视镜</v>
          </cell>
          <cell r="E296" t="str">
            <v>老账</v>
          </cell>
          <cell r="F296">
            <v>0</v>
          </cell>
          <cell r="G296" t="str">
            <v>否</v>
          </cell>
        </row>
        <row r="296"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0.02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</row>
        <row r="296"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</row>
        <row r="296">
          <cell r="AW296">
            <v>0</v>
          </cell>
          <cell r="AX296">
            <v>0</v>
          </cell>
          <cell r="AY296">
            <v>0</v>
          </cell>
        </row>
        <row r="296">
          <cell r="BA296">
            <v>0.02</v>
          </cell>
          <cell r="BB296">
            <v>0.02</v>
          </cell>
          <cell r="BC296">
            <v>4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</row>
        <row r="296">
          <cell r="BL296">
            <v>0.02</v>
          </cell>
          <cell r="BM296">
            <v>0</v>
          </cell>
          <cell r="BN296">
            <v>0</v>
          </cell>
          <cell r="BO296">
            <v>0</v>
          </cell>
        </row>
        <row r="297">
          <cell r="B297" t="str">
            <v>S431002</v>
          </cell>
          <cell r="C297" t="str">
            <v>易格斯（上海）拖链系统有限公司</v>
          </cell>
          <cell r="D297" t="str">
            <v>金属件</v>
          </cell>
          <cell r="E297" t="str">
            <v>正常供货</v>
          </cell>
          <cell r="F297">
            <v>30</v>
          </cell>
          <cell r="G297" t="str">
            <v>否</v>
          </cell>
          <cell r="H297">
            <v>30</v>
          </cell>
          <cell r="I297">
            <v>3.63797880709171e-11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7"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</row>
        <row r="297"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</row>
        <row r="297">
          <cell r="AP297">
            <v>0</v>
          </cell>
          <cell r="AQ297">
            <v>0</v>
          </cell>
        </row>
        <row r="297">
          <cell r="AS297">
            <v>0</v>
          </cell>
          <cell r="AT297">
            <v>0</v>
          </cell>
        </row>
        <row r="297">
          <cell r="AW297">
            <v>0</v>
          </cell>
          <cell r="AX297">
            <v>35688.23</v>
          </cell>
          <cell r="AY297">
            <v>117374.8</v>
          </cell>
          <cell r="AZ297">
            <v>60024.76</v>
          </cell>
          <cell r="BA297">
            <v>213087.79</v>
          </cell>
          <cell r="BB297">
            <v>153063.03</v>
          </cell>
          <cell r="BC297">
            <v>4</v>
          </cell>
          <cell r="BD297">
            <v>117374.8</v>
          </cell>
          <cell r="BE297">
            <v>35688.23</v>
          </cell>
          <cell r="BF297">
            <v>0</v>
          </cell>
          <cell r="BG297">
            <v>0</v>
          </cell>
          <cell r="BH297">
            <v>0</v>
          </cell>
          <cell r="BI297">
            <v>213087.79</v>
          </cell>
          <cell r="BJ297">
            <v>60024.76</v>
          </cell>
        </row>
        <row r="297">
          <cell r="BL297">
            <v>213087.79</v>
          </cell>
          <cell r="BM297">
            <v>0</v>
          </cell>
          <cell r="BN297">
            <v>-147638.18</v>
          </cell>
          <cell r="BO297">
            <v>35514.6316666667</v>
          </cell>
        </row>
        <row r="298">
          <cell r="B298" t="str">
            <v>S413012</v>
          </cell>
          <cell r="C298" t="str">
            <v>沧州市任沧机电有限公司</v>
          </cell>
          <cell r="D298" t="str">
            <v>金属件</v>
          </cell>
        </row>
        <row r="298">
          <cell r="F298">
            <v>0</v>
          </cell>
          <cell r="G298" t="str">
            <v>否</v>
          </cell>
          <cell r="H298">
            <v>30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</row>
        <row r="298"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</row>
        <row r="298"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32674</v>
          </cell>
          <cell r="BA298">
            <v>32674</v>
          </cell>
          <cell r="BB298">
            <v>32674</v>
          </cell>
          <cell r="BC298">
            <v>6</v>
          </cell>
          <cell r="BD298">
            <v>32674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32674</v>
          </cell>
          <cell r="BJ298">
            <v>0</v>
          </cell>
        </row>
        <row r="298">
          <cell r="BL298">
            <v>32674</v>
          </cell>
          <cell r="BM298">
            <v>0</v>
          </cell>
          <cell r="BN298">
            <v>0</v>
          </cell>
          <cell r="BO298">
            <v>5445.66666666667</v>
          </cell>
        </row>
        <row r="299">
          <cell r="B299" t="str">
            <v>S413046</v>
          </cell>
          <cell r="C299" t="str">
            <v>黄骅市恒基五金轴承工具有限公司</v>
          </cell>
          <cell r="D299">
            <v>0</v>
          </cell>
        </row>
        <row r="299">
          <cell r="F299">
            <v>0</v>
          </cell>
          <cell r="G299" t="str">
            <v>否</v>
          </cell>
        </row>
        <row r="299"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</row>
        <row r="299"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</row>
        <row r="299"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</row>
        <row r="299">
          <cell r="AW299">
            <v>0</v>
          </cell>
          <cell r="AX299">
            <v>0</v>
          </cell>
          <cell r="AY299">
            <v>0</v>
          </cell>
        </row>
        <row r="299">
          <cell r="BA299">
            <v>0</v>
          </cell>
          <cell r="BB299">
            <v>0</v>
          </cell>
          <cell r="BC299">
            <v>4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</row>
        <row r="299">
          <cell r="BL299">
            <v>0</v>
          </cell>
          <cell r="BM299">
            <v>0</v>
          </cell>
          <cell r="BN299">
            <v>0</v>
          </cell>
          <cell r="BO299">
            <v>0</v>
          </cell>
        </row>
        <row r="300">
          <cell r="B300" t="str">
            <v>S413091</v>
          </cell>
          <cell r="C300" t="str">
            <v>黄骅市供水公司</v>
          </cell>
          <cell r="D300">
            <v>0</v>
          </cell>
          <cell r="E300" t="str">
            <v>管理</v>
          </cell>
          <cell r="F300">
            <v>0</v>
          </cell>
          <cell r="G300" t="str">
            <v>否</v>
          </cell>
        </row>
        <row r="300">
          <cell r="I300">
            <v>0</v>
          </cell>
          <cell r="J300">
            <v>0</v>
          </cell>
          <cell r="K300">
            <v>0</v>
          </cell>
        </row>
        <row r="300"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</row>
        <row r="300">
          <cell r="AH300">
            <v>0</v>
          </cell>
        </row>
        <row r="300"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</row>
        <row r="300"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490.7</v>
          </cell>
          <cell r="BA300">
            <v>490.7</v>
          </cell>
          <cell r="BB300">
            <v>490.7</v>
          </cell>
          <cell r="BC300">
            <v>6</v>
          </cell>
          <cell r="BD300">
            <v>490.7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490.7</v>
          </cell>
          <cell r="BJ300">
            <v>0</v>
          </cell>
        </row>
        <row r="300">
          <cell r="BL300">
            <v>490.699999999953</v>
          </cell>
          <cell r="BM300">
            <v>-4.70095073978882e-11</v>
          </cell>
          <cell r="BN300">
            <v>-19710.9</v>
          </cell>
          <cell r="BO300">
            <v>81.7833333333333</v>
          </cell>
        </row>
        <row r="301">
          <cell r="B301" t="str">
            <v>S413019</v>
          </cell>
          <cell r="C301" t="str">
            <v>沧州超杰纺织品有限公司</v>
          </cell>
          <cell r="D301">
            <v>0</v>
          </cell>
        </row>
        <row r="301">
          <cell r="F301">
            <v>0</v>
          </cell>
          <cell r="G301" t="str">
            <v>否</v>
          </cell>
        </row>
        <row r="301"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1"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</row>
        <row r="301"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</row>
        <row r="301">
          <cell r="AW301">
            <v>0</v>
          </cell>
          <cell r="AX301">
            <v>0</v>
          </cell>
          <cell r="AY301">
            <v>0</v>
          </cell>
        </row>
        <row r="301">
          <cell r="BA301">
            <v>0</v>
          </cell>
          <cell r="BB301">
            <v>0</v>
          </cell>
          <cell r="BC301">
            <v>4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</row>
        <row r="301">
          <cell r="BL301">
            <v>0</v>
          </cell>
          <cell r="BM301">
            <v>0</v>
          </cell>
          <cell r="BN301">
            <v>0</v>
          </cell>
          <cell r="BO301">
            <v>0</v>
          </cell>
        </row>
        <row r="302">
          <cell r="B302" t="str">
            <v>S513008</v>
          </cell>
          <cell r="C302" t="str">
            <v>黄骅市三江商贸有限公司</v>
          </cell>
          <cell r="D302">
            <v>0</v>
          </cell>
          <cell r="E302" t="str">
            <v>零采</v>
          </cell>
          <cell r="F302">
            <v>0</v>
          </cell>
          <cell r="G302" t="str">
            <v>否</v>
          </cell>
        </row>
        <row r="302"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</row>
        <row r="302">
          <cell r="AD302">
            <v>0</v>
          </cell>
        </row>
        <row r="302"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</row>
        <row r="302">
          <cell r="AW302">
            <v>16908.5</v>
          </cell>
          <cell r="AX302">
            <v>0</v>
          </cell>
          <cell r="AY302">
            <v>0</v>
          </cell>
        </row>
        <row r="302">
          <cell r="BA302">
            <v>16908.5</v>
          </cell>
          <cell r="BB302">
            <v>16908.5</v>
          </cell>
          <cell r="BC302">
            <v>4</v>
          </cell>
          <cell r="BD302">
            <v>0</v>
          </cell>
          <cell r="BE302">
            <v>0</v>
          </cell>
          <cell r="BF302">
            <v>0</v>
          </cell>
          <cell r="BG302">
            <v>16908.5</v>
          </cell>
          <cell r="BH302">
            <v>0</v>
          </cell>
          <cell r="BI302">
            <v>16908.5</v>
          </cell>
          <cell r="BJ302">
            <v>0</v>
          </cell>
        </row>
        <row r="302">
          <cell r="BL302">
            <v>16908.5</v>
          </cell>
          <cell r="BM302">
            <v>0</v>
          </cell>
          <cell r="BN302">
            <v>0</v>
          </cell>
          <cell r="BO302">
            <v>2818.08333333333</v>
          </cell>
        </row>
        <row r="303">
          <cell r="B303" t="str">
            <v>S432017</v>
          </cell>
          <cell r="C303" t="str">
            <v>苏州市荣威模具有限公司</v>
          </cell>
          <cell r="D303">
            <v>0</v>
          </cell>
        </row>
        <row r="303">
          <cell r="F303">
            <v>0</v>
          </cell>
          <cell r="G303" t="str">
            <v>否</v>
          </cell>
        </row>
        <row r="303"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</row>
        <row r="303"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</row>
        <row r="303"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1662170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</row>
        <row r="303">
          <cell r="AW303">
            <v>0</v>
          </cell>
          <cell r="AX303">
            <v>0</v>
          </cell>
          <cell r="AY303">
            <v>0</v>
          </cell>
        </row>
        <row r="303">
          <cell r="BA303">
            <v>1662170</v>
          </cell>
          <cell r="BB303">
            <v>1662170</v>
          </cell>
          <cell r="BC303">
            <v>4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</row>
        <row r="303">
          <cell r="BL303">
            <v>1662170</v>
          </cell>
          <cell r="BM303">
            <v>0</v>
          </cell>
          <cell r="BN303">
            <v>0</v>
          </cell>
          <cell r="BO303">
            <v>0</v>
          </cell>
        </row>
        <row r="304">
          <cell r="B304" t="str">
            <v>S444003</v>
          </cell>
          <cell r="C304" t="str">
            <v>广州熙锐自动化设备有限公司</v>
          </cell>
          <cell r="D304">
            <v>0</v>
          </cell>
        </row>
        <row r="304">
          <cell r="F304">
            <v>0</v>
          </cell>
          <cell r="G304" t="str">
            <v>否</v>
          </cell>
        </row>
        <row r="304"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4"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</row>
        <row r="304"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</row>
        <row r="304">
          <cell r="AW304">
            <v>0</v>
          </cell>
          <cell r="AX304">
            <v>0</v>
          </cell>
          <cell r="AY304">
            <v>0</v>
          </cell>
        </row>
        <row r="304">
          <cell r="BA304">
            <v>0</v>
          </cell>
          <cell r="BB304">
            <v>0</v>
          </cell>
          <cell r="BC304">
            <v>4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</row>
        <row r="304">
          <cell r="BL304">
            <v>0</v>
          </cell>
          <cell r="BM304">
            <v>0</v>
          </cell>
          <cell r="BN304">
            <v>0</v>
          </cell>
          <cell r="BO304">
            <v>0</v>
          </cell>
        </row>
        <row r="305">
          <cell r="B305" t="str">
            <v>S513012</v>
          </cell>
          <cell r="C305" t="str">
            <v>黄骅市建华液压配件销售服务中心</v>
          </cell>
          <cell r="D305">
            <v>0</v>
          </cell>
          <cell r="E305" t="str">
            <v>零采</v>
          </cell>
          <cell r="F305">
            <v>0</v>
          </cell>
          <cell r="G305" t="str">
            <v>否</v>
          </cell>
        </row>
        <row r="305"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</row>
        <row r="305"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</row>
        <row r="305">
          <cell r="AW305">
            <v>0</v>
          </cell>
          <cell r="AX305">
            <v>0</v>
          </cell>
          <cell r="AY305">
            <v>0</v>
          </cell>
        </row>
        <row r="305">
          <cell r="BA305">
            <v>0</v>
          </cell>
          <cell r="BB305">
            <v>0</v>
          </cell>
          <cell r="BC305">
            <v>4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</row>
        <row r="305">
          <cell r="BL305">
            <v>0</v>
          </cell>
          <cell r="BM305">
            <v>0</v>
          </cell>
          <cell r="BN305">
            <v>0</v>
          </cell>
          <cell r="BO305">
            <v>0</v>
          </cell>
        </row>
        <row r="306">
          <cell r="B306" t="str">
            <v>S434006</v>
          </cell>
          <cell r="C306" t="str">
            <v>安徽汉升工业部件股份有限公司</v>
          </cell>
          <cell r="D306" t="str">
            <v>金属件</v>
          </cell>
          <cell r="E306" t="str">
            <v>正常供货</v>
          </cell>
          <cell r="F306">
            <v>30</v>
          </cell>
          <cell r="G306" t="str">
            <v>否</v>
          </cell>
          <cell r="H306">
            <v>30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</row>
        <row r="306">
          <cell r="AH306">
            <v>0</v>
          </cell>
        </row>
        <row r="306"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06">
          <cell r="AU306">
            <v>0</v>
          </cell>
        </row>
        <row r="306">
          <cell r="AW306">
            <v>0</v>
          </cell>
          <cell r="AX306">
            <v>6527.4</v>
          </cell>
          <cell r="AY306">
            <v>3477.01</v>
          </cell>
          <cell r="AZ306">
            <v>8979.82</v>
          </cell>
          <cell r="BA306">
            <v>18984.23</v>
          </cell>
          <cell r="BB306">
            <v>10004.41</v>
          </cell>
          <cell r="BC306">
            <v>5</v>
          </cell>
          <cell r="BD306">
            <v>3477.01</v>
          </cell>
          <cell r="BE306">
            <v>6527.4</v>
          </cell>
          <cell r="BF306">
            <v>0</v>
          </cell>
          <cell r="BG306">
            <v>0</v>
          </cell>
          <cell r="BH306">
            <v>0</v>
          </cell>
          <cell r="BI306">
            <v>18984.23</v>
          </cell>
          <cell r="BJ306">
            <v>8979.82</v>
          </cell>
        </row>
        <row r="306">
          <cell r="BL306">
            <v>18984.23</v>
          </cell>
          <cell r="BM306">
            <v>0</v>
          </cell>
          <cell r="BN306">
            <v>-29634.53</v>
          </cell>
          <cell r="BO306">
            <v>3164.03833333333</v>
          </cell>
        </row>
        <row r="307">
          <cell r="B307" t="str">
            <v>S433002</v>
          </cell>
          <cell r="C307" t="str">
            <v>宁波瑞元模塑有限公司</v>
          </cell>
          <cell r="D307">
            <v>0</v>
          </cell>
          <cell r="E307" t="str">
            <v>固定资产</v>
          </cell>
          <cell r="F307">
            <v>0</v>
          </cell>
          <cell r="G307" t="str">
            <v>否</v>
          </cell>
        </row>
        <row r="307"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7"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</row>
        <row r="307">
          <cell r="AW307">
            <v>0</v>
          </cell>
          <cell r="AX307">
            <v>0</v>
          </cell>
          <cell r="AY307">
            <v>0</v>
          </cell>
        </row>
        <row r="307">
          <cell r="BA307">
            <v>0</v>
          </cell>
          <cell r="BB307">
            <v>0</v>
          </cell>
          <cell r="BC307">
            <v>4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</row>
        <row r="307">
          <cell r="BL307">
            <v>0</v>
          </cell>
          <cell r="BM307">
            <v>0</v>
          </cell>
          <cell r="BN307">
            <v>0</v>
          </cell>
          <cell r="BO307">
            <v>0</v>
          </cell>
        </row>
        <row r="308">
          <cell r="B308" t="str">
            <v>S511007</v>
          </cell>
          <cell r="C308" t="str">
            <v>北京逸伦众程自动化控制设备有限公司</v>
          </cell>
          <cell r="D308" t="str">
            <v>后视镜</v>
          </cell>
        </row>
        <row r="308">
          <cell r="F308">
            <v>60</v>
          </cell>
          <cell r="G308" t="str">
            <v>否</v>
          </cell>
        </row>
        <row r="308"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</row>
        <row r="308"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</row>
        <row r="308"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</row>
        <row r="308">
          <cell r="AW308">
            <v>0</v>
          </cell>
          <cell r="AX308">
            <v>0</v>
          </cell>
          <cell r="AY308">
            <v>0</v>
          </cell>
        </row>
        <row r="308">
          <cell r="BA308">
            <v>0</v>
          </cell>
          <cell r="BB308">
            <v>0</v>
          </cell>
          <cell r="BC308">
            <v>4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</row>
        <row r="308">
          <cell r="BL308">
            <v>0</v>
          </cell>
          <cell r="BM308">
            <v>0</v>
          </cell>
          <cell r="BN308">
            <v>0</v>
          </cell>
          <cell r="BO308">
            <v>0</v>
          </cell>
        </row>
        <row r="309">
          <cell r="B309" t="str">
            <v>S437028</v>
          </cell>
          <cell r="C309" t="str">
            <v>山东隆华新材料股份有限公司</v>
          </cell>
          <cell r="D309">
            <v>0</v>
          </cell>
        </row>
        <row r="309">
          <cell r="F309">
            <v>0</v>
          </cell>
          <cell r="G309" t="str">
            <v>否</v>
          </cell>
        </row>
        <row r="309"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</row>
        <row r="309"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</row>
        <row r="309"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</row>
        <row r="309">
          <cell r="AW309">
            <v>0</v>
          </cell>
          <cell r="AX309">
            <v>0</v>
          </cell>
          <cell r="AY309">
            <v>0</v>
          </cell>
        </row>
        <row r="309">
          <cell r="BA309">
            <v>0</v>
          </cell>
          <cell r="BB309">
            <v>0</v>
          </cell>
          <cell r="BC309">
            <v>4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</row>
        <row r="309">
          <cell r="BL309">
            <v>-2.3283064365387e-10</v>
          </cell>
          <cell r="BM309">
            <v>-2.3283064365387e-10</v>
          </cell>
          <cell r="BN309">
            <v>-2.3283064365387e-10</v>
          </cell>
          <cell r="BO309">
            <v>0</v>
          </cell>
        </row>
        <row r="310">
          <cell r="B310" t="str">
            <v>S432008</v>
          </cell>
          <cell r="C310" t="str">
            <v>徐州华夏电子有限公司</v>
          </cell>
          <cell r="D310" t="str">
            <v>座椅/后视镜</v>
          </cell>
          <cell r="E310" t="str">
            <v>正常供货</v>
          </cell>
          <cell r="F310">
            <v>60</v>
          </cell>
          <cell r="G310" t="str">
            <v>否</v>
          </cell>
          <cell r="H310">
            <v>60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0"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72780.23</v>
          </cell>
          <cell r="AQ310">
            <v>0</v>
          </cell>
          <cell r="AR310">
            <v>89196.21</v>
          </cell>
          <cell r="AS310">
            <v>186822.11</v>
          </cell>
          <cell r="AT310">
            <v>55443.45</v>
          </cell>
          <cell r="AU310">
            <v>96331.37</v>
          </cell>
        </row>
        <row r="310">
          <cell r="AW310">
            <v>0</v>
          </cell>
          <cell r="AX310">
            <v>60823.02</v>
          </cell>
          <cell r="AY310">
            <v>2305.2</v>
          </cell>
        </row>
        <row r="310">
          <cell r="BA310">
            <v>563701.59</v>
          </cell>
          <cell r="BB310">
            <v>561396.39</v>
          </cell>
          <cell r="BC310">
            <v>4</v>
          </cell>
          <cell r="BD310">
            <v>60823.02</v>
          </cell>
          <cell r="BE310">
            <v>0</v>
          </cell>
          <cell r="BF310">
            <v>0</v>
          </cell>
          <cell r="BG310">
            <v>96331.37</v>
          </cell>
          <cell r="BH310">
            <v>55443.45</v>
          </cell>
          <cell r="BI310">
            <v>159459.59</v>
          </cell>
          <cell r="BJ310">
            <v>2305.19999999995</v>
          </cell>
        </row>
        <row r="310">
          <cell r="BL310">
            <v>563701.59</v>
          </cell>
          <cell r="BM310">
            <v>0</v>
          </cell>
          <cell r="BN310">
            <v>0</v>
          </cell>
          <cell r="BO310">
            <v>26576.5983333333</v>
          </cell>
        </row>
        <row r="311">
          <cell r="B311" t="str">
            <v>S413106</v>
          </cell>
          <cell r="C311" t="str">
            <v>黄骅市博杰汽车部件有限公司</v>
          </cell>
          <cell r="D311">
            <v>0</v>
          </cell>
        </row>
        <row r="311">
          <cell r="F311">
            <v>0</v>
          </cell>
          <cell r="G311" t="str">
            <v>否</v>
          </cell>
        </row>
        <row r="311"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</row>
        <row r="311"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</row>
        <row r="311"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</row>
        <row r="311">
          <cell r="AW311">
            <v>0</v>
          </cell>
          <cell r="AX311">
            <v>0</v>
          </cell>
          <cell r="AY311">
            <v>0</v>
          </cell>
        </row>
        <row r="311">
          <cell r="BA311">
            <v>0</v>
          </cell>
          <cell r="BB311">
            <v>0</v>
          </cell>
          <cell r="BC311">
            <v>4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</row>
        <row r="311">
          <cell r="BL311">
            <v>0</v>
          </cell>
          <cell r="BM311">
            <v>0</v>
          </cell>
          <cell r="BN311">
            <v>0</v>
          </cell>
          <cell r="BO311">
            <v>0</v>
          </cell>
        </row>
        <row r="312">
          <cell r="B312" t="str">
            <v>S513021</v>
          </cell>
          <cell r="C312" t="str">
            <v>沧州众智鑫成人力资源服务有限公司</v>
          </cell>
          <cell r="D312">
            <v>0</v>
          </cell>
          <cell r="E312" t="str">
            <v>管理</v>
          </cell>
          <cell r="F312">
            <v>0</v>
          </cell>
          <cell r="G312" t="str">
            <v>否</v>
          </cell>
        </row>
        <row r="312">
          <cell r="I312">
            <v>0</v>
          </cell>
          <cell r="J312">
            <v>0</v>
          </cell>
          <cell r="K312">
            <v>0</v>
          </cell>
        </row>
        <row r="312"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</row>
        <row r="312">
          <cell r="AD312">
            <v>0</v>
          </cell>
        </row>
        <row r="312">
          <cell r="AH312">
            <v>0</v>
          </cell>
        </row>
        <row r="312"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40914.41</v>
          </cell>
          <cell r="BA312">
            <v>40914.41</v>
          </cell>
          <cell r="BB312">
            <v>40914.41</v>
          </cell>
          <cell r="BC312">
            <v>6</v>
          </cell>
          <cell r="BD312">
            <v>40914.41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40914.41</v>
          </cell>
          <cell r="BJ312">
            <v>0</v>
          </cell>
        </row>
        <row r="312">
          <cell r="BL312">
            <v>40914.41</v>
          </cell>
          <cell r="BM312">
            <v>0</v>
          </cell>
          <cell r="BN312">
            <v>0</v>
          </cell>
          <cell r="BO312">
            <v>6819.06833333333</v>
          </cell>
        </row>
        <row r="313">
          <cell r="B313" t="str">
            <v>S413020</v>
          </cell>
          <cell r="C313" t="str">
            <v>沧州旭兴五金制品有限公司</v>
          </cell>
          <cell r="D313" t="str">
            <v>金属件/后视镜</v>
          </cell>
          <cell r="E313" t="str">
            <v>正常供货</v>
          </cell>
          <cell r="F313">
            <v>60</v>
          </cell>
          <cell r="G313" t="str">
            <v>否</v>
          </cell>
          <cell r="H313">
            <v>60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</row>
        <row r="313">
          <cell r="AH313">
            <v>0</v>
          </cell>
        </row>
        <row r="313">
          <cell r="AJ313">
            <v>0</v>
          </cell>
          <cell r="AK313">
            <v>0</v>
          </cell>
        </row>
        <row r="313">
          <cell r="AN313">
            <v>0</v>
          </cell>
        </row>
        <row r="313">
          <cell r="AQ313">
            <v>56283.77</v>
          </cell>
          <cell r="AR313">
            <v>65853.66</v>
          </cell>
          <cell r="AS313">
            <v>71329.5</v>
          </cell>
          <cell r="AT313">
            <v>0</v>
          </cell>
          <cell r="AU313">
            <v>0</v>
          </cell>
        </row>
        <row r="313">
          <cell r="AW313">
            <v>357332.64</v>
          </cell>
          <cell r="AX313">
            <v>0</v>
          </cell>
          <cell r="AY313">
            <v>0</v>
          </cell>
        </row>
        <row r="313">
          <cell r="BA313">
            <v>550799.57</v>
          </cell>
          <cell r="BB313">
            <v>550799.57</v>
          </cell>
          <cell r="BC313">
            <v>4</v>
          </cell>
          <cell r="BD313">
            <v>0</v>
          </cell>
          <cell r="BE313">
            <v>357332.64</v>
          </cell>
          <cell r="BF313">
            <v>0</v>
          </cell>
          <cell r="BG313">
            <v>0</v>
          </cell>
          <cell r="BH313">
            <v>0</v>
          </cell>
          <cell r="BI313">
            <v>357332.64</v>
          </cell>
          <cell r="BJ313">
            <v>0</v>
          </cell>
        </row>
        <row r="313">
          <cell r="BL313">
            <v>550799.57</v>
          </cell>
          <cell r="BM313">
            <v>0</v>
          </cell>
          <cell r="BN313">
            <v>0</v>
          </cell>
          <cell r="BO313">
            <v>59555.44</v>
          </cell>
        </row>
        <row r="314">
          <cell r="B314" t="str">
            <v>S433006</v>
          </cell>
          <cell r="C314" t="str">
            <v>浙江佳龙电子有限公司</v>
          </cell>
          <cell r="D314" t="str">
            <v>后视镜</v>
          </cell>
          <cell r="E314" t="str">
            <v>老账</v>
          </cell>
          <cell r="F314">
            <v>90</v>
          </cell>
          <cell r="G314" t="str">
            <v>否</v>
          </cell>
          <cell r="H314">
            <v>30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4">
          <cell r="AA314">
            <v>0</v>
          </cell>
        </row>
        <row r="314"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</row>
        <row r="314"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</row>
        <row r="314">
          <cell r="AW314">
            <v>0</v>
          </cell>
          <cell r="AX314">
            <v>6500</v>
          </cell>
          <cell r="AY314">
            <v>0</v>
          </cell>
        </row>
        <row r="314">
          <cell r="BA314">
            <v>6500</v>
          </cell>
          <cell r="BB314">
            <v>0</v>
          </cell>
          <cell r="BC314">
            <v>4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6500</v>
          </cell>
          <cell r="BJ314">
            <v>6500</v>
          </cell>
        </row>
        <row r="314">
          <cell r="BL314">
            <v>6500</v>
          </cell>
          <cell r="BM314">
            <v>0</v>
          </cell>
          <cell r="BN314">
            <v>0</v>
          </cell>
          <cell r="BO314">
            <v>1083.33333333333</v>
          </cell>
        </row>
        <row r="315">
          <cell r="B315" t="str">
            <v>S411018</v>
          </cell>
          <cell r="C315" t="str">
            <v>北京三浦易购科技有限公司</v>
          </cell>
          <cell r="D315" t="str">
            <v>金属件</v>
          </cell>
          <cell r="E315" t="str">
            <v>正常供货</v>
          </cell>
          <cell r="F315">
            <v>60</v>
          </cell>
          <cell r="G315" t="str">
            <v>否</v>
          </cell>
          <cell r="H315">
            <v>90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</row>
        <row r="315">
          <cell r="AE315">
            <v>0</v>
          </cell>
        </row>
        <row r="315">
          <cell r="AK315">
            <v>0</v>
          </cell>
          <cell r="AL315">
            <v>0</v>
          </cell>
        </row>
        <row r="315">
          <cell r="AO315">
            <v>0</v>
          </cell>
          <cell r="AP315">
            <v>0</v>
          </cell>
        </row>
        <row r="315">
          <cell r="AS315">
            <v>0</v>
          </cell>
          <cell r="AT315">
            <v>0</v>
          </cell>
          <cell r="AU315">
            <v>1057.09</v>
          </cell>
          <cell r="AV315">
            <v>26442</v>
          </cell>
          <cell r="AW315">
            <v>0</v>
          </cell>
          <cell r="AX315">
            <v>4618.54</v>
          </cell>
          <cell r="AY315">
            <v>4392.31</v>
          </cell>
        </row>
        <row r="315">
          <cell r="BA315">
            <v>36509.94</v>
          </cell>
          <cell r="BB315">
            <v>32117.63</v>
          </cell>
          <cell r="BC315">
            <v>5</v>
          </cell>
          <cell r="BD315">
            <v>4618.54</v>
          </cell>
          <cell r="BE315">
            <v>0</v>
          </cell>
          <cell r="BF315">
            <v>26442</v>
          </cell>
          <cell r="BG315">
            <v>1057.09</v>
          </cell>
          <cell r="BH315">
            <v>0</v>
          </cell>
          <cell r="BI315">
            <v>36509.94</v>
          </cell>
          <cell r="BJ315">
            <v>4392.31</v>
          </cell>
        </row>
        <row r="315">
          <cell r="BL315">
            <v>36509.94</v>
          </cell>
          <cell r="BM315">
            <v>0</v>
          </cell>
          <cell r="BN315">
            <v>0</v>
          </cell>
          <cell r="BO315">
            <v>6084.99</v>
          </cell>
        </row>
        <row r="316">
          <cell r="B316" t="str">
            <v>S512007</v>
          </cell>
          <cell r="C316" t="str">
            <v>天津宏达翔科技有限公司</v>
          </cell>
          <cell r="D316">
            <v>0</v>
          </cell>
        </row>
        <row r="316">
          <cell r="F316">
            <v>0</v>
          </cell>
          <cell r="G316" t="str">
            <v>否</v>
          </cell>
        </row>
        <row r="316">
          <cell r="I316">
            <v>0</v>
          </cell>
          <cell r="J316">
            <v>0</v>
          </cell>
          <cell r="K316">
            <v>0</v>
          </cell>
        </row>
        <row r="316"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</row>
        <row r="316">
          <cell r="AH316">
            <v>0</v>
          </cell>
        </row>
        <row r="316"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</row>
        <row r="316">
          <cell r="AW316">
            <v>0</v>
          </cell>
          <cell r="AX316">
            <v>0</v>
          </cell>
          <cell r="AY316">
            <v>0</v>
          </cell>
          <cell r="AZ316">
            <v>34088.12</v>
          </cell>
          <cell r="BA316">
            <v>34088.12</v>
          </cell>
          <cell r="BB316">
            <v>34088.12</v>
          </cell>
          <cell r="BC316">
            <v>4</v>
          </cell>
          <cell r="BD316">
            <v>34088.12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34088.12</v>
          </cell>
          <cell r="BJ316">
            <v>0</v>
          </cell>
        </row>
        <row r="316">
          <cell r="BL316">
            <v>34088.1200000005</v>
          </cell>
          <cell r="BM316">
            <v>4.94765117764473e-10</v>
          </cell>
          <cell r="BN316">
            <v>4.65661287307739e-10</v>
          </cell>
          <cell r="BO316">
            <v>5681.35333333333</v>
          </cell>
        </row>
        <row r="317">
          <cell r="B317" t="str">
            <v>S412004</v>
          </cell>
          <cell r="C317" t="str">
            <v>天津市朗力机械设备有限公司</v>
          </cell>
          <cell r="D317" t="str">
            <v>金属件</v>
          </cell>
        </row>
        <row r="317">
          <cell r="F317">
            <v>0</v>
          </cell>
          <cell r="G317" t="str">
            <v>否</v>
          </cell>
        </row>
        <row r="317"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</row>
        <row r="317">
          <cell r="AH317">
            <v>0</v>
          </cell>
          <cell r="AI317">
            <v>0</v>
          </cell>
        </row>
        <row r="317"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</row>
        <row r="317">
          <cell r="AW317">
            <v>0</v>
          </cell>
          <cell r="AX317">
            <v>0</v>
          </cell>
          <cell r="AY317">
            <v>60025</v>
          </cell>
          <cell r="AZ317">
            <v>71480</v>
          </cell>
          <cell r="BA317">
            <v>131505</v>
          </cell>
          <cell r="BB317">
            <v>131505</v>
          </cell>
          <cell r="BC317">
            <v>5</v>
          </cell>
          <cell r="BD317">
            <v>71480</v>
          </cell>
          <cell r="BE317">
            <v>60025</v>
          </cell>
          <cell r="BF317">
            <v>0</v>
          </cell>
          <cell r="BG317">
            <v>0</v>
          </cell>
          <cell r="BH317">
            <v>0</v>
          </cell>
          <cell r="BI317">
            <v>131505</v>
          </cell>
          <cell r="BJ317">
            <v>0</v>
          </cell>
        </row>
        <row r="317">
          <cell r="BL317">
            <v>131505</v>
          </cell>
          <cell r="BM317">
            <v>0</v>
          </cell>
          <cell r="BN317">
            <v>0</v>
          </cell>
          <cell r="BO317">
            <v>21917.5</v>
          </cell>
        </row>
        <row r="318">
          <cell r="B318" t="str">
            <v>S431005</v>
          </cell>
          <cell r="C318" t="str">
            <v>上海三淮工业自动化有限公司</v>
          </cell>
          <cell r="D318">
            <v>0</v>
          </cell>
        </row>
        <row r="318">
          <cell r="F318">
            <v>0</v>
          </cell>
          <cell r="G318" t="str">
            <v>否</v>
          </cell>
        </row>
        <row r="318"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</row>
        <row r="318"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</row>
        <row r="318"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</row>
        <row r="318">
          <cell r="AW318">
            <v>0</v>
          </cell>
          <cell r="AX318">
            <v>0</v>
          </cell>
          <cell r="AY318">
            <v>0</v>
          </cell>
        </row>
        <row r="318">
          <cell r="BA318">
            <v>0</v>
          </cell>
          <cell r="BB318">
            <v>0</v>
          </cell>
          <cell r="BC318">
            <v>4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</row>
        <row r="318">
          <cell r="BL318">
            <v>0</v>
          </cell>
          <cell r="BM318">
            <v>0</v>
          </cell>
          <cell r="BN318">
            <v>0</v>
          </cell>
          <cell r="BO318">
            <v>0</v>
          </cell>
        </row>
        <row r="319">
          <cell r="B319" t="str">
            <v>S432018</v>
          </cell>
          <cell r="C319" t="str">
            <v>苏州安嘉自动化设备有限公司</v>
          </cell>
          <cell r="D319">
            <v>0</v>
          </cell>
        </row>
        <row r="319">
          <cell r="F319">
            <v>0</v>
          </cell>
          <cell r="G319" t="str">
            <v>否</v>
          </cell>
        </row>
        <row r="319"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19"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</row>
        <row r="319"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</row>
        <row r="319">
          <cell r="AW319">
            <v>0</v>
          </cell>
          <cell r="AX319">
            <v>0</v>
          </cell>
          <cell r="AY319">
            <v>0</v>
          </cell>
        </row>
        <row r="319">
          <cell r="BA319">
            <v>0</v>
          </cell>
          <cell r="BB319">
            <v>0</v>
          </cell>
          <cell r="BC319">
            <v>4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</row>
        <row r="319">
          <cell r="BL319">
            <v>0</v>
          </cell>
          <cell r="BM319">
            <v>0</v>
          </cell>
          <cell r="BN319">
            <v>0</v>
          </cell>
          <cell r="BO319">
            <v>0</v>
          </cell>
        </row>
        <row r="320">
          <cell r="B320" t="str">
            <v>S421004</v>
          </cell>
          <cell r="C320" t="str">
            <v>沈阳瑞驰表面技术有限公司</v>
          </cell>
          <cell r="D320" t="str">
            <v>后视镜</v>
          </cell>
        </row>
        <row r="320">
          <cell r="F320">
            <v>0</v>
          </cell>
          <cell r="G320" t="str">
            <v>否</v>
          </cell>
        </row>
        <row r="320"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0"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</row>
        <row r="320">
          <cell r="AK320">
            <v>0</v>
          </cell>
        </row>
        <row r="320"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22500</v>
          </cell>
          <cell r="AU320">
            <v>0</v>
          </cell>
        </row>
        <row r="320">
          <cell r="AW320">
            <v>0</v>
          </cell>
          <cell r="AX320">
            <v>0</v>
          </cell>
          <cell r="AY320">
            <v>0</v>
          </cell>
        </row>
        <row r="320">
          <cell r="BA320">
            <v>22500</v>
          </cell>
          <cell r="BB320">
            <v>22500</v>
          </cell>
          <cell r="BC320">
            <v>4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</row>
        <row r="320">
          <cell r="BL320">
            <v>22500</v>
          </cell>
          <cell r="BM320">
            <v>0</v>
          </cell>
          <cell r="BN320">
            <v>0</v>
          </cell>
          <cell r="BO320">
            <v>0</v>
          </cell>
        </row>
        <row r="321">
          <cell r="B321" t="str">
            <v>S412018</v>
          </cell>
          <cell r="C321" t="str">
            <v>穆勒纺织品（天津）有限公司</v>
          </cell>
          <cell r="D321" t="str">
            <v>座椅</v>
          </cell>
        </row>
        <row r="321">
          <cell r="F321">
            <v>30</v>
          </cell>
          <cell r="G321" t="str">
            <v>否</v>
          </cell>
        </row>
        <row r="321"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</row>
        <row r="321">
          <cell r="AK321">
            <v>0</v>
          </cell>
        </row>
        <row r="321"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</row>
        <row r="321">
          <cell r="AW321">
            <v>0</v>
          </cell>
          <cell r="AX321">
            <v>0</v>
          </cell>
          <cell r="AY321">
            <v>0</v>
          </cell>
        </row>
        <row r="321">
          <cell r="BA321">
            <v>0</v>
          </cell>
          <cell r="BB321">
            <v>0</v>
          </cell>
          <cell r="BC321">
            <v>4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</row>
        <row r="321">
          <cell r="BL321">
            <v>0</v>
          </cell>
          <cell r="BM321">
            <v>0</v>
          </cell>
          <cell r="BN321">
            <v>0</v>
          </cell>
          <cell r="BO321">
            <v>0</v>
          </cell>
        </row>
        <row r="322">
          <cell r="B322" t="str">
            <v>S513027</v>
          </cell>
          <cell r="C322" t="str">
            <v>黄骅市洪昌运输队</v>
          </cell>
          <cell r="D322">
            <v>0</v>
          </cell>
        </row>
        <row r="322">
          <cell r="F322">
            <v>0</v>
          </cell>
          <cell r="G322" t="str">
            <v>否</v>
          </cell>
        </row>
        <row r="322"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</row>
        <row r="322"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</row>
        <row r="322"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</row>
        <row r="322">
          <cell r="AW322">
            <v>0</v>
          </cell>
          <cell r="AX322">
            <v>0</v>
          </cell>
          <cell r="AY322">
            <v>0</v>
          </cell>
        </row>
        <row r="322">
          <cell r="BA322">
            <v>0</v>
          </cell>
          <cell r="BB322">
            <v>0</v>
          </cell>
          <cell r="BC322">
            <v>4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</row>
        <row r="322">
          <cell r="BL322">
            <v>0</v>
          </cell>
          <cell r="BM322">
            <v>0</v>
          </cell>
          <cell r="BN322">
            <v>0</v>
          </cell>
          <cell r="BO322">
            <v>0</v>
          </cell>
        </row>
        <row r="323">
          <cell r="B323" t="str">
            <v>S432028</v>
          </cell>
          <cell r="C323" t="str">
            <v>江阴宝曼电子科技有限公司</v>
          </cell>
          <cell r="D323" t="str">
            <v>后视镜</v>
          </cell>
        </row>
        <row r="323">
          <cell r="F323">
            <v>60</v>
          </cell>
          <cell r="G323" t="str">
            <v>否</v>
          </cell>
        </row>
        <row r="323"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</row>
        <row r="323"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</row>
        <row r="323"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12999.98</v>
          </cell>
          <cell r="BA323">
            <v>12999.98</v>
          </cell>
          <cell r="BB323">
            <v>0</v>
          </cell>
          <cell r="BC323">
            <v>6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12999.98</v>
          </cell>
          <cell r="BJ323">
            <v>12999.98</v>
          </cell>
        </row>
        <row r="323">
          <cell r="BL323">
            <v>12999.98</v>
          </cell>
          <cell r="BM323">
            <v>0</v>
          </cell>
          <cell r="BN323">
            <v>-21568.69</v>
          </cell>
          <cell r="BO323">
            <v>2166.66333333333</v>
          </cell>
        </row>
        <row r="324">
          <cell r="B324" t="str">
            <v>S411003</v>
          </cell>
          <cell r="C324" t="str">
            <v>北京市京宁通海经贸有限公司</v>
          </cell>
          <cell r="D324" t="str">
            <v>座椅</v>
          </cell>
        </row>
        <row r="324">
          <cell r="F324">
            <v>30</v>
          </cell>
          <cell r="G324" t="str">
            <v>否</v>
          </cell>
        </row>
        <row r="324"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</row>
        <row r="324">
          <cell r="AD324">
            <v>0</v>
          </cell>
          <cell r="AE324">
            <v>0</v>
          </cell>
        </row>
        <row r="324"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</row>
        <row r="324">
          <cell r="AW324">
            <v>0</v>
          </cell>
          <cell r="AX324">
            <v>0</v>
          </cell>
          <cell r="AY324">
            <v>0</v>
          </cell>
        </row>
        <row r="324">
          <cell r="BA324">
            <v>0</v>
          </cell>
          <cell r="BB324">
            <v>0</v>
          </cell>
          <cell r="BC324">
            <v>4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</row>
        <row r="324">
          <cell r="BL324">
            <v>0</v>
          </cell>
          <cell r="BM324">
            <v>0</v>
          </cell>
          <cell r="BN324">
            <v>0</v>
          </cell>
          <cell r="BO324">
            <v>0</v>
          </cell>
        </row>
        <row r="325">
          <cell r="B325" t="str">
            <v>S531006</v>
          </cell>
          <cell r="C325" t="str">
            <v>上海快意信息科技有限公司</v>
          </cell>
          <cell r="D325">
            <v>0</v>
          </cell>
        </row>
        <row r="325">
          <cell r="F325">
            <v>0</v>
          </cell>
          <cell r="G325" t="str">
            <v>否</v>
          </cell>
        </row>
        <row r="325"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5">
          <cell r="AH325">
            <v>0</v>
          </cell>
        </row>
        <row r="325"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</row>
        <row r="325">
          <cell r="AW325">
            <v>0</v>
          </cell>
          <cell r="AX325">
            <v>0</v>
          </cell>
          <cell r="AY325">
            <v>0</v>
          </cell>
        </row>
        <row r="325">
          <cell r="BA325">
            <v>0</v>
          </cell>
          <cell r="BB325">
            <v>0</v>
          </cell>
          <cell r="BC325">
            <v>4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</row>
        <row r="325">
          <cell r="BL325">
            <v>0</v>
          </cell>
          <cell r="BM325">
            <v>0</v>
          </cell>
          <cell r="BN325">
            <v>0</v>
          </cell>
          <cell r="BO325">
            <v>0</v>
          </cell>
        </row>
        <row r="326">
          <cell r="B326" t="str">
            <v>S413142</v>
          </cell>
          <cell r="C326" t="str">
            <v>沧州凌迈五金制品有限公司</v>
          </cell>
          <cell r="D326" t="str">
            <v>后视镜</v>
          </cell>
        </row>
        <row r="326">
          <cell r="F326">
            <v>0</v>
          </cell>
          <cell r="G326" t="str">
            <v>是</v>
          </cell>
        </row>
        <row r="326"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</row>
        <row r="326">
          <cell r="AC326">
            <v>1968.78</v>
          </cell>
        </row>
        <row r="326">
          <cell r="AG326">
            <v>1553.61</v>
          </cell>
        </row>
        <row r="326"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</row>
        <row r="326">
          <cell r="AW326">
            <v>5108.47</v>
          </cell>
          <cell r="AX326">
            <v>0</v>
          </cell>
          <cell r="AY326">
            <v>0</v>
          </cell>
        </row>
        <row r="326">
          <cell r="BA326">
            <v>8630.86</v>
          </cell>
          <cell r="BB326">
            <v>8630.86</v>
          </cell>
          <cell r="BC326">
            <v>4</v>
          </cell>
          <cell r="BD326">
            <v>0</v>
          </cell>
          <cell r="BE326">
            <v>0</v>
          </cell>
          <cell r="BF326">
            <v>0</v>
          </cell>
          <cell r="BG326">
            <v>5108.47</v>
          </cell>
          <cell r="BH326">
            <v>0</v>
          </cell>
          <cell r="BI326">
            <v>5108.47</v>
          </cell>
          <cell r="BJ326">
            <v>0</v>
          </cell>
        </row>
        <row r="326">
          <cell r="BL326">
            <v>8630.86</v>
          </cell>
          <cell r="BM326">
            <v>0</v>
          </cell>
          <cell r="BN326">
            <v>0</v>
          </cell>
          <cell r="BO326">
            <v>851.411666666667</v>
          </cell>
        </row>
        <row r="327">
          <cell r="B327" t="str">
            <v>S444002</v>
          </cell>
          <cell r="C327" t="str">
            <v>广东盟力纺织科技有限公司</v>
          </cell>
          <cell r="D327" t="str">
            <v>座椅</v>
          </cell>
          <cell r="E327" t="str">
            <v>正常供货</v>
          </cell>
          <cell r="F327">
            <v>30</v>
          </cell>
          <cell r="G327" t="str">
            <v>否</v>
          </cell>
          <cell r="H327">
            <v>30</v>
          </cell>
          <cell r="I327">
            <v>2.04636307898909e-12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</row>
        <row r="327"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</row>
        <row r="327"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10158.9</v>
          </cell>
          <cell r="AU327">
            <v>0</v>
          </cell>
          <cell r="AV327">
            <v>9172.93</v>
          </cell>
          <cell r="AW327">
            <v>0</v>
          </cell>
          <cell r="AX327">
            <v>0</v>
          </cell>
          <cell r="AY327">
            <v>0</v>
          </cell>
        </row>
        <row r="327">
          <cell r="BA327">
            <v>19331.83</v>
          </cell>
          <cell r="BB327">
            <v>19331.83</v>
          </cell>
          <cell r="BC327">
            <v>5</v>
          </cell>
          <cell r="BD327">
            <v>0</v>
          </cell>
          <cell r="BE327">
            <v>0</v>
          </cell>
          <cell r="BF327">
            <v>0</v>
          </cell>
          <cell r="BG327">
            <v>9172.93</v>
          </cell>
          <cell r="BH327">
            <v>0</v>
          </cell>
          <cell r="BI327">
            <v>9172.93</v>
          </cell>
          <cell r="BJ327">
            <v>0</v>
          </cell>
        </row>
        <row r="327">
          <cell r="BL327">
            <v>19331.83</v>
          </cell>
          <cell r="BM327">
            <v>0</v>
          </cell>
          <cell r="BN327">
            <v>0</v>
          </cell>
          <cell r="BO327">
            <v>1528.82166666667</v>
          </cell>
        </row>
        <row r="328">
          <cell r="B328" t="str">
            <v>S413128</v>
          </cell>
          <cell r="C328" t="str">
            <v>霸州市振旭汽车配件有限公司</v>
          </cell>
          <cell r="D328">
            <v>0</v>
          </cell>
        </row>
        <row r="328">
          <cell r="F328">
            <v>0</v>
          </cell>
          <cell r="G328" t="str">
            <v>否</v>
          </cell>
        </row>
        <row r="328"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</row>
        <row r="328"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</row>
        <row r="328"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</row>
        <row r="328">
          <cell r="AW328">
            <v>0</v>
          </cell>
          <cell r="AX328">
            <v>0</v>
          </cell>
          <cell r="AY328">
            <v>0</v>
          </cell>
        </row>
        <row r="328">
          <cell r="BA328">
            <v>0</v>
          </cell>
          <cell r="BB328">
            <v>0</v>
          </cell>
          <cell r="BC328">
            <v>4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</row>
        <row r="328">
          <cell r="BL328">
            <v>0</v>
          </cell>
          <cell r="BM328">
            <v>0</v>
          </cell>
          <cell r="BN328">
            <v>0</v>
          </cell>
          <cell r="BO328">
            <v>0</v>
          </cell>
        </row>
        <row r="329">
          <cell r="B329" t="str">
            <v>S413130</v>
          </cell>
          <cell r="C329" t="str">
            <v>泊头市捷润五金制品有限公司</v>
          </cell>
          <cell r="D329" t="str">
            <v>金属件/座椅</v>
          </cell>
          <cell r="E329" t="str">
            <v>正常供货</v>
          </cell>
          <cell r="F329">
            <v>60</v>
          </cell>
          <cell r="G329" t="str">
            <v>否</v>
          </cell>
          <cell r="H329">
            <v>60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</row>
        <row r="329"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</row>
        <row r="329"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185151.57</v>
          </cell>
          <cell r="AV329">
            <v>258541.23</v>
          </cell>
          <cell r="AW329">
            <v>323943.28</v>
          </cell>
          <cell r="AX329">
            <v>137312.23</v>
          </cell>
          <cell r="AY329">
            <v>113882.99</v>
          </cell>
          <cell r="AZ329">
            <v>107319.08</v>
          </cell>
          <cell r="BA329">
            <v>1126150.38</v>
          </cell>
          <cell r="BB329">
            <v>904948.31</v>
          </cell>
          <cell r="BC329">
            <v>6</v>
          </cell>
          <cell r="BD329">
            <v>137312.23</v>
          </cell>
          <cell r="BE329">
            <v>323943.28</v>
          </cell>
          <cell r="BF329">
            <v>258541.23</v>
          </cell>
          <cell r="BG329">
            <v>185151.57</v>
          </cell>
          <cell r="BH329">
            <v>0</v>
          </cell>
          <cell r="BI329">
            <v>1126150.38</v>
          </cell>
          <cell r="BJ329">
            <v>221202.07</v>
          </cell>
        </row>
        <row r="329">
          <cell r="BL329">
            <v>1126150.38</v>
          </cell>
          <cell r="BM329">
            <v>0</v>
          </cell>
          <cell r="BN329">
            <v>-59381.53</v>
          </cell>
          <cell r="BO329">
            <v>187691.73</v>
          </cell>
        </row>
        <row r="330">
          <cell r="B330" t="str">
            <v>S511015</v>
          </cell>
          <cell r="C330" t="str">
            <v>北京广汇国际仓储服务有限公司</v>
          </cell>
          <cell r="D330">
            <v>0</v>
          </cell>
          <cell r="E330" t="str">
            <v>销售（三方库已清户）</v>
          </cell>
          <cell r="F330">
            <v>0</v>
          </cell>
          <cell r="G330" t="str">
            <v>是</v>
          </cell>
        </row>
        <row r="330"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0">
          <cell r="AF330">
            <v>36044.98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</row>
        <row r="330">
          <cell r="AW330">
            <v>0</v>
          </cell>
          <cell r="AX330">
            <v>0</v>
          </cell>
          <cell r="AY330">
            <v>0</v>
          </cell>
        </row>
        <row r="330">
          <cell r="BA330">
            <v>36044.98</v>
          </cell>
          <cell r="BB330">
            <v>36044.98</v>
          </cell>
          <cell r="BC330">
            <v>4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</row>
        <row r="330">
          <cell r="BL330">
            <v>36044.9799999999</v>
          </cell>
          <cell r="BM330">
            <v>-1.01863406598568e-10</v>
          </cell>
          <cell r="BN330">
            <v>-1.38243194669485e-10</v>
          </cell>
          <cell r="BO330">
            <v>0</v>
          </cell>
        </row>
        <row r="331">
          <cell r="B331" t="str">
            <v>S442002</v>
          </cell>
          <cell r="C331" t="str">
            <v>湖北伟士通汽车零件有限公司</v>
          </cell>
          <cell r="D331" t="str">
            <v>金属件</v>
          </cell>
          <cell r="E331" t="str">
            <v>正常供货</v>
          </cell>
          <cell r="F331">
            <v>90</v>
          </cell>
          <cell r="G331" t="str">
            <v>否</v>
          </cell>
          <cell r="H331">
            <v>90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3656.35</v>
          </cell>
          <cell r="AR331">
            <v>12326.04</v>
          </cell>
          <cell r="AS331">
            <v>0</v>
          </cell>
          <cell r="AT331">
            <v>12364.92</v>
          </cell>
          <cell r="AU331">
            <v>16434.72</v>
          </cell>
          <cell r="AV331">
            <v>24652.08</v>
          </cell>
          <cell r="AW331">
            <v>23716.44</v>
          </cell>
          <cell r="AX331">
            <v>0</v>
          </cell>
          <cell r="AY331">
            <v>24652.08</v>
          </cell>
        </row>
        <row r="331">
          <cell r="BA331">
            <v>117802.63</v>
          </cell>
          <cell r="BB331">
            <v>93150.55</v>
          </cell>
          <cell r="BC331">
            <v>5</v>
          </cell>
          <cell r="BD331">
            <v>23716.44</v>
          </cell>
          <cell r="BE331">
            <v>24652.08</v>
          </cell>
          <cell r="BF331">
            <v>16434.72</v>
          </cell>
          <cell r="BG331">
            <v>12364.92</v>
          </cell>
          <cell r="BH331">
            <v>0</v>
          </cell>
          <cell r="BI331">
            <v>89455.32</v>
          </cell>
          <cell r="BJ331">
            <v>24652.08</v>
          </cell>
        </row>
        <row r="331">
          <cell r="BL331">
            <v>117802.63</v>
          </cell>
          <cell r="BM331">
            <v>0</v>
          </cell>
          <cell r="BN331">
            <v>0</v>
          </cell>
          <cell r="BO331">
            <v>14909.22</v>
          </cell>
        </row>
        <row r="332">
          <cell r="B332" t="str">
            <v>S433019</v>
          </cell>
          <cell r="C332" t="str">
            <v>杭州阳晨聚氨酯制品有限公司</v>
          </cell>
          <cell r="D332" t="str">
            <v>座椅</v>
          </cell>
          <cell r="E332" t="str">
            <v>正常供货</v>
          </cell>
          <cell r="F332">
            <v>30</v>
          </cell>
          <cell r="G332" t="str">
            <v>否</v>
          </cell>
          <cell r="H332">
            <v>30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</row>
        <row r="332"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</row>
        <row r="332">
          <cell r="AQ332">
            <v>82822.14</v>
          </cell>
          <cell r="AR332">
            <v>37000.16</v>
          </cell>
          <cell r="AS332">
            <v>0</v>
          </cell>
          <cell r="AT332">
            <v>74000.31</v>
          </cell>
          <cell r="AU332">
            <v>0</v>
          </cell>
        </row>
        <row r="332">
          <cell r="AW332">
            <v>0</v>
          </cell>
          <cell r="AX332">
            <v>40700.18</v>
          </cell>
          <cell r="AY332">
            <v>0</v>
          </cell>
          <cell r="AZ332">
            <v>29600.12</v>
          </cell>
          <cell r="BA332">
            <v>264122.91</v>
          </cell>
          <cell r="BB332">
            <v>234522.79</v>
          </cell>
          <cell r="BC332">
            <v>5</v>
          </cell>
          <cell r="BD332">
            <v>0</v>
          </cell>
          <cell r="BE332">
            <v>40700.18</v>
          </cell>
          <cell r="BF332">
            <v>0</v>
          </cell>
          <cell r="BG332">
            <v>0</v>
          </cell>
          <cell r="BH332">
            <v>0</v>
          </cell>
          <cell r="BI332">
            <v>70300.3</v>
          </cell>
          <cell r="BJ332">
            <v>29600.12</v>
          </cell>
        </row>
        <row r="332">
          <cell r="BL332">
            <v>264122.91</v>
          </cell>
          <cell r="BM332">
            <v>0</v>
          </cell>
          <cell r="BN332">
            <v>0</v>
          </cell>
          <cell r="BO332">
            <v>11716.7166666667</v>
          </cell>
        </row>
        <row r="333">
          <cell r="B333" t="str">
            <v>S411035</v>
          </cell>
          <cell r="C333" t="str">
            <v>北京明科通业国际贸易有限责任公司</v>
          </cell>
          <cell r="D333" t="str">
            <v>后视镜</v>
          </cell>
        </row>
        <row r="333">
          <cell r="F333">
            <v>90</v>
          </cell>
          <cell r="G333" t="str">
            <v>否</v>
          </cell>
        </row>
        <row r="333"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</row>
        <row r="333">
          <cell r="AE333">
            <v>0</v>
          </cell>
          <cell r="AF333">
            <v>0</v>
          </cell>
          <cell r="AG333">
            <v>0</v>
          </cell>
          <cell r="AH333">
            <v>0</v>
          </cell>
        </row>
        <row r="333"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</row>
        <row r="333"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5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</row>
        <row r="333">
          <cell r="BL333">
            <v>-16800</v>
          </cell>
          <cell r="BM333">
            <v>-16800</v>
          </cell>
          <cell r="BN333">
            <v>-16800</v>
          </cell>
          <cell r="BO333">
            <v>0</v>
          </cell>
        </row>
        <row r="334">
          <cell r="B334" t="str">
            <v>S411036</v>
          </cell>
          <cell r="C334" t="str">
            <v>北京美好生活家居用品有限公司</v>
          </cell>
          <cell r="D334" t="str">
            <v>座椅</v>
          </cell>
          <cell r="E334" t="str">
            <v>正常供货</v>
          </cell>
          <cell r="F334">
            <v>90</v>
          </cell>
          <cell r="G334" t="str">
            <v>否</v>
          </cell>
          <cell r="H334">
            <v>90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</row>
        <row r="334">
          <cell r="AD334">
            <v>0</v>
          </cell>
          <cell r="AE334">
            <v>0</v>
          </cell>
          <cell r="AF334">
            <v>0</v>
          </cell>
        </row>
        <row r="334"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286366.19</v>
          </cell>
          <cell r="AQ334">
            <v>412346.72</v>
          </cell>
          <cell r="AR334">
            <v>748410.25</v>
          </cell>
          <cell r="AS334">
            <v>170399.99</v>
          </cell>
          <cell r="AT334">
            <v>133762.62</v>
          </cell>
          <cell r="AU334">
            <v>261100.06</v>
          </cell>
          <cell r="AV334">
            <v>55209.77</v>
          </cell>
          <cell r="AW334">
            <v>286705.86</v>
          </cell>
          <cell r="AX334">
            <v>34137.3</v>
          </cell>
          <cell r="AY334">
            <v>97101.48</v>
          </cell>
          <cell r="AZ334">
            <v>35410.81</v>
          </cell>
          <cell r="BA334">
            <v>2520951.05</v>
          </cell>
          <cell r="BB334">
            <v>2354301.46</v>
          </cell>
          <cell r="BC334">
            <v>6</v>
          </cell>
          <cell r="BD334">
            <v>286705.86</v>
          </cell>
          <cell r="BE334">
            <v>55209.77</v>
          </cell>
          <cell r="BF334">
            <v>261100.06</v>
          </cell>
          <cell r="BG334">
            <v>133762.62</v>
          </cell>
          <cell r="BH334">
            <v>170399.99</v>
          </cell>
          <cell r="BI334">
            <v>769665.28</v>
          </cell>
          <cell r="BJ334">
            <v>166649.59</v>
          </cell>
        </row>
        <row r="334">
          <cell r="BL334">
            <v>2520951.05</v>
          </cell>
          <cell r="BM334">
            <v>0</v>
          </cell>
          <cell r="BN334">
            <v>0</v>
          </cell>
          <cell r="BO334">
            <v>128277.546666667</v>
          </cell>
        </row>
        <row r="335">
          <cell r="B335" t="str">
            <v>S413152</v>
          </cell>
          <cell r="C335" t="str">
            <v>远东嘉烨沧州科技有限公司</v>
          </cell>
          <cell r="D335" t="str">
            <v>后视镜</v>
          </cell>
          <cell r="E335" t="str">
            <v>老账</v>
          </cell>
          <cell r="F335">
            <v>30</v>
          </cell>
          <cell r="G335" t="str">
            <v>否</v>
          </cell>
        </row>
        <row r="335"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</row>
        <row r="335"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</row>
        <row r="335"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</row>
        <row r="335">
          <cell r="AW335">
            <v>0</v>
          </cell>
          <cell r="AX335">
            <v>0</v>
          </cell>
          <cell r="AY335">
            <v>0</v>
          </cell>
        </row>
        <row r="335">
          <cell r="BA335">
            <v>0</v>
          </cell>
          <cell r="BB335">
            <v>0</v>
          </cell>
          <cell r="BC335">
            <v>4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</row>
        <row r="335">
          <cell r="BL335">
            <v>0</v>
          </cell>
          <cell r="BM335">
            <v>0</v>
          </cell>
          <cell r="BN335">
            <v>0</v>
          </cell>
          <cell r="BO335">
            <v>0</v>
          </cell>
        </row>
        <row r="336">
          <cell r="B336" t="str">
            <v>S513057</v>
          </cell>
          <cell r="C336" t="str">
            <v>赵战一</v>
          </cell>
          <cell r="D336">
            <v>0</v>
          </cell>
        </row>
        <row r="336">
          <cell r="F336">
            <v>0</v>
          </cell>
          <cell r="G336" t="str">
            <v>否</v>
          </cell>
        </row>
        <row r="336"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</row>
        <row r="336">
          <cell r="AH336">
            <v>0</v>
          </cell>
        </row>
        <row r="336"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</row>
        <row r="336">
          <cell r="AW336">
            <v>0</v>
          </cell>
          <cell r="AX336">
            <v>0</v>
          </cell>
          <cell r="AY336">
            <v>0</v>
          </cell>
        </row>
        <row r="336">
          <cell r="BA336">
            <v>0</v>
          </cell>
          <cell r="BB336">
            <v>0</v>
          </cell>
          <cell r="BC336">
            <v>4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</row>
        <row r="336">
          <cell r="BL336">
            <v>0</v>
          </cell>
          <cell r="BM336">
            <v>0</v>
          </cell>
          <cell r="BN336">
            <v>0</v>
          </cell>
          <cell r="BO336">
            <v>0</v>
          </cell>
        </row>
        <row r="337">
          <cell r="B337" t="str">
            <v>S513050</v>
          </cell>
          <cell r="C337" t="str">
            <v>河北信一净美物业服务有限公司</v>
          </cell>
          <cell r="D337">
            <v>0</v>
          </cell>
          <cell r="E337" t="str">
            <v>管理</v>
          </cell>
          <cell r="F337">
            <v>0</v>
          </cell>
          <cell r="G337" t="str">
            <v>否</v>
          </cell>
        </row>
        <row r="337"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</row>
        <row r="337"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</row>
        <row r="337"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10367</v>
          </cell>
          <cell r="BA337">
            <v>10367</v>
          </cell>
          <cell r="BB337">
            <v>10367</v>
          </cell>
          <cell r="BC337">
            <v>6</v>
          </cell>
          <cell r="BD337">
            <v>10367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10367</v>
          </cell>
          <cell r="BJ337">
            <v>0</v>
          </cell>
        </row>
        <row r="337">
          <cell r="BL337">
            <v>10367</v>
          </cell>
          <cell r="BM337">
            <v>0</v>
          </cell>
          <cell r="BN337">
            <v>-10500</v>
          </cell>
          <cell r="BO337">
            <v>1727.83333333333</v>
          </cell>
        </row>
        <row r="338">
          <cell r="B338" t="str">
            <v>S513045</v>
          </cell>
          <cell r="C338" t="str">
            <v>河北渤海远达环境检测技术服务有限公司</v>
          </cell>
          <cell r="D338">
            <v>0</v>
          </cell>
        </row>
        <row r="338">
          <cell r="F338">
            <v>0</v>
          </cell>
          <cell r="G338" t="str">
            <v>否</v>
          </cell>
        </row>
        <row r="338"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</row>
        <row r="338"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</row>
        <row r="338"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</row>
        <row r="338">
          <cell r="AW338">
            <v>0</v>
          </cell>
          <cell r="AX338">
            <v>0</v>
          </cell>
          <cell r="AY338">
            <v>0</v>
          </cell>
        </row>
        <row r="338">
          <cell r="BA338">
            <v>0</v>
          </cell>
          <cell r="BB338">
            <v>0</v>
          </cell>
          <cell r="BC338">
            <v>4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</row>
        <row r="338">
          <cell r="BL338">
            <v>0</v>
          </cell>
          <cell r="BM338">
            <v>0</v>
          </cell>
          <cell r="BN338">
            <v>0</v>
          </cell>
          <cell r="BO338">
            <v>0</v>
          </cell>
        </row>
        <row r="339">
          <cell r="B339" t="str">
            <v>S413059</v>
          </cell>
          <cell r="C339" t="str">
            <v>黄骅市荣邦汽车部件有限公司</v>
          </cell>
          <cell r="D339" t="str">
            <v>座椅</v>
          </cell>
        </row>
        <row r="339">
          <cell r="F339" t="str">
            <v>预付</v>
          </cell>
          <cell r="G339" t="str">
            <v>否</v>
          </cell>
        </row>
        <row r="339"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</row>
        <row r="339"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</row>
        <row r="339"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</row>
        <row r="339">
          <cell r="AW339">
            <v>0</v>
          </cell>
          <cell r="AX339">
            <v>0</v>
          </cell>
          <cell r="AY339">
            <v>0</v>
          </cell>
        </row>
        <row r="339">
          <cell r="BA339">
            <v>0</v>
          </cell>
          <cell r="BB339">
            <v>0</v>
          </cell>
          <cell r="BC339">
            <v>4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</row>
        <row r="339">
          <cell r="BL339">
            <v>0</v>
          </cell>
          <cell r="BM339">
            <v>0</v>
          </cell>
          <cell r="BN339">
            <v>0</v>
          </cell>
          <cell r="BO339">
            <v>0</v>
          </cell>
        </row>
        <row r="340">
          <cell r="B340" t="str">
            <v>S533002</v>
          </cell>
          <cell r="C340" t="str">
            <v>宁波正耀汽车电器有限公司</v>
          </cell>
          <cell r="D340" t="str">
            <v>后视镜</v>
          </cell>
        </row>
        <row r="340">
          <cell r="F340">
            <v>0</v>
          </cell>
          <cell r="G340" t="str">
            <v>否</v>
          </cell>
        </row>
        <row r="340"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</row>
        <row r="340"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</row>
        <row r="340"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</row>
        <row r="340"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5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</row>
        <row r="340">
          <cell r="BL340">
            <v>0</v>
          </cell>
          <cell r="BM340">
            <v>0</v>
          </cell>
          <cell r="BN340">
            <v>-3225.02</v>
          </cell>
          <cell r="BO340">
            <v>0</v>
          </cell>
        </row>
        <row r="341">
          <cell r="B341" t="str">
            <v>S511010</v>
          </cell>
          <cell r="C341" t="str">
            <v>北京志同信达科技发展有限公司</v>
          </cell>
          <cell r="D341" t="str">
            <v>后视镜</v>
          </cell>
        </row>
        <row r="341">
          <cell r="F341">
            <v>30</v>
          </cell>
          <cell r="G341" t="str">
            <v>否</v>
          </cell>
        </row>
        <row r="341"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</row>
        <row r="341"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</row>
        <row r="341"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</row>
        <row r="341"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5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</row>
        <row r="341">
          <cell r="BL341">
            <v>0</v>
          </cell>
          <cell r="BM341">
            <v>0</v>
          </cell>
          <cell r="BN341">
            <v>-15300</v>
          </cell>
          <cell r="BO341">
            <v>0</v>
          </cell>
        </row>
        <row r="342">
          <cell r="B342" t="str">
            <v>S413110</v>
          </cell>
          <cell r="C342" t="str">
            <v>黄骅市金宝成钢材经销有限公司</v>
          </cell>
          <cell r="D342" t="str">
            <v>金属件</v>
          </cell>
          <cell r="E342" t="str">
            <v>大宗物料</v>
          </cell>
          <cell r="F342">
            <v>0</v>
          </cell>
          <cell r="G342" t="str">
            <v>是</v>
          </cell>
          <cell r="H342">
            <v>30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</row>
        <row r="342"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10424.92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6700</v>
          </cell>
          <cell r="AQ342">
            <v>0</v>
          </cell>
          <cell r="AR342">
            <v>0</v>
          </cell>
          <cell r="AS342">
            <v>3591</v>
          </cell>
          <cell r="AT342">
            <v>915</v>
          </cell>
          <cell r="AU342">
            <v>0</v>
          </cell>
          <cell r="AV342">
            <v>3832</v>
          </cell>
          <cell r="AW342">
            <v>0</v>
          </cell>
          <cell r="AX342">
            <v>0</v>
          </cell>
          <cell r="AY342">
            <v>0</v>
          </cell>
        </row>
        <row r="342">
          <cell r="BA342">
            <v>25462.92</v>
          </cell>
          <cell r="BB342">
            <v>25462.92</v>
          </cell>
          <cell r="BC342">
            <v>5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3832</v>
          </cell>
          <cell r="BI342">
            <v>3832</v>
          </cell>
          <cell r="BJ342">
            <v>0</v>
          </cell>
        </row>
        <row r="342">
          <cell r="BL342">
            <v>25462.92</v>
          </cell>
          <cell r="BM342">
            <v>0</v>
          </cell>
          <cell r="BN342">
            <v>4.36557456851006e-11</v>
          </cell>
          <cell r="BO342">
            <v>638.666666666667</v>
          </cell>
        </row>
        <row r="343">
          <cell r="B343" t="str">
            <v>S513063</v>
          </cell>
          <cell r="C343" t="str">
            <v>石家庄松樾机械设备销售有限公司</v>
          </cell>
          <cell r="D343">
            <v>0</v>
          </cell>
        </row>
        <row r="343">
          <cell r="F343">
            <v>0</v>
          </cell>
          <cell r="G343" t="str">
            <v>否</v>
          </cell>
        </row>
        <row r="343"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</row>
        <row r="343"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</row>
        <row r="343">
          <cell r="BA343">
            <v>0</v>
          </cell>
          <cell r="BB343">
            <v>0</v>
          </cell>
          <cell r="BC343">
            <v>5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</row>
        <row r="343">
          <cell r="BL343">
            <v>-81200</v>
          </cell>
          <cell r="BM343">
            <v>-81200</v>
          </cell>
          <cell r="BN343">
            <v>-81200</v>
          </cell>
          <cell r="BO343">
            <v>0</v>
          </cell>
        </row>
        <row r="344">
          <cell r="B344" t="str">
            <v>S544006</v>
          </cell>
          <cell r="C344" t="str">
            <v>鹤山市润源化工有限公司</v>
          </cell>
          <cell r="D344">
            <v>0</v>
          </cell>
        </row>
        <row r="344">
          <cell r="F344">
            <v>0</v>
          </cell>
          <cell r="G344" t="str">
            <v>否</v>
          </cell>
        </row>
        <row r="344"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</row>
        <row r="344">
          <cell r="AE344">
            <v>0</v>
          </cell>
          <cell r="AF344">
            <v>0</v>
          </cell>
          <cell r="AG344">
            <v>0</v>
          </cell>
          <cell r="AH344">
            <v>0</v>
          </cell>
        </row>
        <row r="344">
          <cell r="AK344">
            <v>0</v>
          </cell>
        </row>
        <row r="344"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</row>
        <row r="344">
          <cell r="AW344">
            <v>0</v>
          </cell>
          <cell r="AX344">
            <v>0</v>
          </cell>
          <cell r="AY344">
            <v>0</v>
          </cell>
        </row>
        <row r="344">
          <cell r="BA344">
            <v>0</v>
          </cell>
          <cell r="BB344">
            <v>0</v>
          </cell>
          <cell r="BC344">
            <v>4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</row>
        <row r="344">
          <cell r="BL344">
            <v>0</v>
          </cell>
          <cell r="BM344">
            <v>0</v>
          </cell>
          <cell r="BN344">
            <v>0</v>
          </cell>
          <cell r="BO344">
            <v>0</v>
          </cell>
        </row>
        <row r="345">
          <cell r="B345" t="str">
            <v>S413062</v>
          </cell>
          <cell r="C345" t="str">
            <v>黄骅市友联嘉悦商贸有限公司</v>
          </cell>
          <cell r="D345" t="str">
            <v>后视镜</v>
          </cell>
        </row>
        <row r="345">
          <cell r="F345">
            <v>0</v>
          </cell>
          <cell r="G345" t="str">
            <v>否</v>
          </cell>
        </row>
        <row r="345"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</row>
        <row r="345"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</row>
        <row r="345">
          <cell r="AK345">
            <v>0</v>
          </cell>
        </row>
        <row r="345"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</row>
        <row r="345">
          <cell r="AW345">
            <v>0</v>
          </cell>
          <cell r="AX345">
            <v>0</v>
          </cell>
          <cell r="AY345">
            <v>0</v>
          </cell>
        </row>
        <row r="345">
          <cell r="BA345">
            <v>0</v>
          </cell>
          <cell r="BB345">
            <v>0</v>
          </cell>
          <cell r="BC345">
            <v>4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</row>
        <row r="345">
          <cell r="BL345">
            <v>0</v>
          </cell>
          <cell r="BM345">
            <v>0</v>
          </cell>
          <cell r="BN345">
            <v>0</v>
          </cell>
          <cell r="BO345">
            <v>0</v>
          </cell>
        </row>
        <row r="346">
          <cell r="B346" t="str">
            <v>S412025</v>
          </cell>
          <cell r="C346" t="str">
            <v>天津万塑新材料科技有限公司</v>
          </cell>
          <cell r="D346" t="str">
            <v>后视镜</v>
          </cell>
        </row>
        <row r="346">
          <cell r="F346">
            <v>0</v>
          </cell>
          <cell r="G346" t="str">
            <v>否</v>
          </cell>
        </row>
        <row r="346"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</row>
        <row r="346">
          <cell r="AC346">
            <v>0</v>
          </cell>
          <cell r="AD346">
            <v>0</v>
          </cell>
        </row>
        <row r="346">
          <cell r="AH346">
            <v>0</v>
          </cell>
        </row>
        <row r="346"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</row>
        <row r="346">
          <cell r="AW346">
            <v>0</v>
          </cell>
          <cell r="AX346">
            <v>0</v>
          </cell>
          <cell r="AY346">
            <v>0</v>
          </cell>
        </row>
        <row r="346">
          <cell r="BA346">
            <v>0</v>
          </cell>
          <cell r="BB346">
            <v>0</v>
          </cell>
          <cell r="BC346">
            <v>4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</row>
        <row r="346">
          <cell r="BL346">
            <v>0</v>
          </cell>
          <cell r="BM346">
            <v>0</v>
          </cell>
          <cell r="BN346">
            <v>0</v>
          </cell>
          <cell r="BO346">
            <v>0</v>
          </cell>
        </row>
        <row r="347">
          <cell r="B347" t="str">
            <v>S422003</v>
          </cell>
          <cell r="C347" t="str">
            <v>长春亚大汽车零件制造有限公司</v>
          </cell>
          <cell r="D347">
            <v>0</v>
          </cell>
        </row>
        <row r="347">
          <cell r="F347">
            <v>0</v>
          </cell>
          <cell r="G347" t="str">
            <v>否</v>
          </cell>
        </row>
        <row r="347"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</row>
        <row r="347"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</row>
        <row r="347"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</row>
        <row r="347">
          <cell r="AW347">
            <v>0</v>
          </cell>
          <cell r="AX347">
            <v>0</v>
          </cell>
          <cell r="AY347">
            <v>0</v>
          </cell>
        </row>
        <row r="347">
          <cell r="BA347">
            <v>0</v>
          </cell>
          <cell r="BB347">
            <v>0</v>
          </cell>
          <cell r="BC347">
            <v>4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</row>
        <row r="347">
          <cell r="BL347">
            <v>0</v>
          </cell>
          <cell r="BM347">
            <v>0</v>
          </cell>
          <cell r="BN347">
            <v>0</v>
          </cell>
          <cell r="BO347">
            <v>0</v>
          </cell>
        </row>
        <row r="348">
          <cell r="B348" t="str">
            <v>S444007</v>
          </cell>
          <cell r="C348" t="str">
            <v>广东新金山环保材料股份有限公司</v>
          </cell>
          <cell r="D348">
            <v>0</v>
          </cell>
        </row>
        <row r="348">
          <cell r="F348">
            <v>0</v>
          </cell>
          <cell r="G348" t="str">
            <v>否</v>
          </cell>
        </row>
        <row r="348"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</row>
        <row r="348"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</row>
        <row r="348"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</row>
        <row r="348">
          <cell r="AW348">
            <v>0</v>
          </cell>
          <cell r="AX348">
            <v>0</v>
          </cell>
          <cell r="AY348">
            <v>0</v>
          </cell>
        </row>
        <row r="348">
          <cell r="BA348">
            <v>0</v>
          </cell>
          <cell r="BB348">
            <v>0</v>
          </cell>
          <cell r="BC348">
            <v>4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</row>
        <row r="348">
          <cell r="BL348">
            <v>0</v>
          </cell>
          <cell r="BM348">
            <v>0</v>
          </cell>
          <cell r="BN348">
            <v>0</v>
          </cell>
          <cell r="BO348">
            <v>0</v>
          </cell>
        </row>
        <row r="349">
          <cell r="B349" t="str">
            <v>S413157</v>
          </cell>
          <cell r="C349" t="str">
            <v>衡水鑫智汽车零部件有限公司</v>
          </cell>
          <cell r="D349">
            <v>0</v>
          </cell>
        </row>
        <row r="349">
          <cell r="F349">
            <v>0</v>
          </cell>
          <cell r="G349" t="str">
            <v>否</v>
          </cell>
          <cell r="H349">
            <v>30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</row>
        <row r="349">
          <cell r="AH349">
            <v>0</v>
          </cell>
        </row>
        <row r="349"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</row>
        <row r="349">
          <cell r="AW349">
            <v>0</v>
          </cell>
          <cell r="AX349">
            <v>0</v>
          </cell>
          <cell r="AY349">
            <v>0</v>
          </cell>
        </row>
        <row r="349">
          <cell r="BA349">
            <v>0</v>
          </cell>
          <cell r="BB349">
            <v>0</v>
          </cell>
          <cell r="BC349">
            <v>4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</row>
        <row r="349">
          <cell r="BL349">
            <v>0</v>
          </cell>
          <cell r="BM349">
            <v>0</v>
          </cell>
          <cell r="BN349">
            <v>0</v>
          </cell>
          <cell r="BO349">
            <v>0</v>
          </cell>
        </row>
        <row r="350">
          <cell r="B350" t="str">
            <v>S531001</v>
          </cell>
          <cell r="C350" t="str">
            <v>上海腾基机械设备有限公司</v>
          </cell>
          <cell r="D350">
            <v>0</v>
          </cell>
        </row>
        <row r="350">
          <cell r="F350">
            <v>0</v>
          </cell>
          <cell r="G350" t="str">
            <v>否</v>
          </cell>
        </row>
        <row r="350"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</row>
        <row r="350"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</row>
        <row r="350"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</row>
        <row r="350">
          <cell r="AW350">
            <v>0</v>
          </cell>
          <cell r="AX350">
            <v>0</v>
          </cell>
          <cell r="AY350">
            <v>0</v>
          </cell>
        </row>
        <row r="350">
          <cell r="BA350">
            <v>0</v>
          </cell>
          <cell r="BB350">
            <v>0</v>
          </cell>
          <cell r="BC350">
            <v>4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</row>
        <row r="350">
          <cell r="BL350">
            <v>0</v>
          </cell>
          <cell r="BM350">
            <v>0</v>
          </cell>
          <cell r="BN350">
            <v>0</v>
          </cell>
          <cell r="BO350">
            <v>0</v>
          </cell>
        </row>
        <row r="351">
          <cell r="B351" t="str">
            <v>S433025</v>
          </cell>
          <cell r="C351" t="str">
            <v>中广核俊尔新材料有限公司</v>
          </cell>
          <cell r="D351" t="str">
            <v>后视镜</v>
          </cell>
        </row>
        <row r="351">
          <cell r="F351">
            <v>0</v>
          </cell>
          <cell r="G351" t="str">
            <v>否</v>
          </cell>
        </row>
        <row r="351"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</row>
        <row r="351">
          <cell r="AE351">
            <v>0</v>
          </cell>
          <cell r="AF351">
            <v>0</v>
          </cell>
          <cell r="AG351">
            <v>0</v>
          </cell>
          <cell r="AH351">
            <v>0</v>
          </cell>
        </row>
        <row r="351"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</row>
        <row r="351"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5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</row>
        <row r="351">
          <cell r="BL351">
            <v>0</v>
          </cell>
          <cell r="BM351">
            <v>0</v>
          </cell>
          <cell r="BN351">
            <v>-5819.5</v>
          </cell>
          <cell r="BO351">
            <v>0</v>
          </cell>
        </row>
        <row r="352">
          <cell r="B352" t="str">
            <v>S513013</v>
          </cell>
          <cell r="C352" t="str">
            <v>黄骅市龙腾五金机电门市部</v>
          </cell>
          <cell r="D352">
            <v>0</v>
          </cell>
        </row>
        <row r="352">
          <cell r="F352">
            <v>0</v>
          </cell>
          <cell r="G352" t="str">
            <v>否</v>
          </cell>
        </row>
        <row r="352"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</row>
        <row r="352"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</row>
        <row r="352"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</row>
        <row r="352">
          <cell r="AW352">
            <v>0</v>
          </cell>
          <cell r="AX352">
            <v>0</v>
          </cell>
          <cell r="AY352">
            <v>0</v>
          </cell>
        </row>
        <row r="352">
          <cell r="BA352">
            <v>0</v>
          </cell>
          <cell r="BB352">
            <v>0</v>
          </cell>
          <cell r="BC352">
            <v>4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</row>
        <row r="352">
          <cell r="BL352">
            <v>-3.63797880709171e-12</v>
          </cell>
          <cell r="BM352">
            <v>-3.63797880709171e-12</v>
          </cell>
          <cell r="BN352">
            <v>-3.63797880709171e-12</v>
          </cell>
          <cell r="BO352">
            <v>0</v>
          </cell>
        </row>
        <row r="353">
          <cell r="B353" t="str">
            <v>S432016</v>
          </cell>
          <cell r="C353" t="str">
            <v>美视伊汽车镜控（苏州）有限公司</v>
          </cell>
          <cell r="D353" t="str">
            <v>后视镜</v>
          </cell>
        </row>
        <row r="353">
          <cell r="F353">
            <v>30</v>
          </cell>
          <cell r="G353" t="str">
            <v>否</v>
          </cell>
        </row>
        <row r="353"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</row>
        <row r="353">
          <cell r="AH353">
            <v>0</v>
          </cell>
        </row>
        <row r="353">
          <cell r="AL353">
            <v>0</v>
          </cell>
          <cell r="AM353">
            <v>0</v>
          </cell>
          <cell r="AN353">
            <v>0</v>
          </cell>
          <cell r="AO353">
            <v>0</v>
          </cell>
        </row>
        <row r="353">
          <cell r="AQ353">
            <v>0</v>
          </cell>
        </row>
        <row r="353"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51256.8</v>
          </cell>
          <cell r="AZ353">
            <v>352739.44</v>
          </cell>
          <cell r="BA353">
            <v>403996.24</v>
          </cell>
          <cell r="BB353">
            <v>51256.8</v>
          </cell>
          <cell r="BC353">
            <v>6</v>
          </cell>
          <cell r="BD353">
            <v>51256.8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403996.24</v>
          </cell>
          <cell r="BJ353">
            <v>352739.44</v>
          </cell>
        </row>
        <row r="353">
          <cell r="BL353">
            <v>403996.239999999</v>
          </cell>
          <cell r="BM353">
            <v>-9.89530235528946e-10</v>
          </cell>
          <cell r="BN353">
            <v>-65074.1400000005</v>
          </cell>
          <cell r="BO353">
            <v>67332.7066666667</v>
          </cell>
        </row>
        <row r="354">
          <cell r="B354" t="str">
            <v>S411008</v>
          </cell>
          <cell r="C354" t="str">
            <v>北京瑞德佑业科技有限公司</v>
          </cell>
          <cell r="D354" t="str">
            <v>后视镜</v>
          </cell>
        </row>
        <row r="354">
          <cell r="F354">
            <v>30</v>
          </cell>
          <cell r="G354" t="str">
            <v>否</v>
          </cell>
        </row>
        <row r="354"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</row>
        <row r="354">
          <cell r="AH354">
            <v>0</v>
          </cell>
        </row>
        <row r="354"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</row>
        <row r="354">
          <cell r="AW354">
            <v>0</v>
          </cell>
          <cell r="AX354">
            <v>0</v>
          </cell>
          <cell r="AY354">
            <v>0</v>
          </cell>
        </row>
        <row r="354">
          <cell r="BA354">
            <v>0</v>
          </cell>
          <cell r="BB354">
            <v>0</v>
          </cell>
          <cell r="BC354">
            <v>4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</row>
        <row r="354">
          <cell r="BL354">
            <v>0</v>
          </cell>
          <cell r="BM354">
            <v>0</v>
          </cell>
          <cell r="BN354">
            <v>0</v>
          </cell>
          <cell r="BO354">
            <v>0</v>
          </cell>
        </row>
        <row r="355">
          <cell r="B355" t="str">
            <v>S513047</v>
          </cell>
          <cell r="C355" t="str">
            <v>黄骅市宝丽洁家政有限公司</v>
          </cell>
          <cell r="D355">
            <v>0</v>
          </cell>
        </row>
        <row r="355">
          <cell r="F355">
            <v>0</v>
          </cell>
          <cell r="G355" t="str">
            <v>否</v>
          </cell>
        </row>
        <row r="355"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</row>
        <row r="355"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</row>
        <row r="355">
          <cell r="AK355">
            <v>0</v>
          </cell>
        </row>
        <row r="355"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</row>
        <row r="355">
          <cell r="AW355">
            <v>0</v>
          </cell>
          <cell r="AX355">
            <v>0</v>
          </cell>
          <cell r="AY355">
            <v>0</v>
          </cell>
        </row>
        <row r="355">
          <cell r="BA355">
            <v>0</v>
          </cell>
          <cell r="BB355">
            <v>0</v>
          </cell>
          <cell r="BC355">
            <v>4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</row>
        <row r="355">
          <cell r="BL355">
            <v>0</v>
          </cell>
          <cell r="BM355">
            <v>0</v>
          </cell>
          <cell r="BN355">
            <v>0</v>
          </cell>
          <cell r="BO355">
            <v>0</v>
          </cell>
        </row>
        <row r="356">
          <cell r="B356" t="str">
            <v>S513004</v>
          </cell>
          <cell r="C356" t="str">
            <v>任丘市焊材厂</v>
          </cell>
          <cell r="D356" t="str">
            <v>金属件</v>
          </cell>
          <cell r="E356" t="str">
            <v>大宗物料</v>
          </cell>
          <cell r="F356">
            <v>0</v>
          </cell>
          <cell r="G356" t="str">
            <v>否</v>
          </cell>
          <cell r="H356">
            <v>30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</row>
        <row r="356">
          <cell r="AH356">
            <v>0</v>
          </cell>
        </row>
        <row r="356"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</row>
        <row r="356">
          <cell r="AW356">
            <v>58850</v>
          </cell>
          <cell r="AX356">
            <v>0</v>
          </cell>
          <cell r="AY356">
            <v>0</v>
          </cell>
        </row>
        <row r="356">
          <cell r="BA356">
            <v>58850</v>
          </cell>
          <cell r="BB356">
            <v>58850</v>
          </cell>
          <cell r="BC356">
            <v>4</v>
          </cell>
          <cell r="BD356">
            <v>0</v>
          </cell>
          <cell r="BE356">
            <v>0</v>
          </cell>
          <cell r="BF356">
            <v>0</v>
          </cell>
          <cell r="BG356">
            <v>58850</v>
          </cell>
          <cell r="BH356">
            <v>0</v>
          </cell>
          <cell r="BI356">
            <v>58850</v>
          </cell>
          <cell r="BJ356">
            <v>0</v>
          </cell>
        </row>
        <row r="356">
          <cell r="BL356">
            <v>58850</v>
          </cell>
          <cell r="BM356">
            <v>0</v>
          </cell>
          <cell r="BN356">
            <v>0</v>
          </cell>
          <cell r="BO356">
            <v>9808.33333333333</v>
          </cell>
        </row>
        <row r="357">
          <cell r="B357" t="str">
            <v>S411026</v>
          </cell>
          <cell r="C357" t="str">
            <v>北京怀安知恒机电设备有限公司</v>
          </cell>
          <cell r="D357">
            <v>0</v>
          </cell>
        </row>
        <row r="357">
          <cell r="F357">
            <v>0</v>
          </cell>
          <cell r="G357" t="str">
            <v>否</v>
          </cell>
        </row>
        <row r="357"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</row>
        <row r="357">
          <cell r="AF357">
            <v>0</v>
          </cell>
          <cell r="AG357">
            <v>0</v>
          </cell>
          <cell r="AH357">
            <v>0</v>
          </cell>
        </row>
        <row r="357"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6200</v>
          </cell>
          <cell r="AS357">
            <v>0</v>
          </cell>
          <cell r="AT357">
            <v>0</v>
          </cell>
          <cell r="AU357">
            <v>0</v>
          </cell>
        </row>
        <row r="357">
          <cell r="AW357">
            <v>0</v>
          </cell>
          <cell r="AX357">
            <v>0</v>
          </cell>
          <cell r="AY357">
            <v>0</v>
          </cell>
        </row>
        <row r="357">
          <cell r="BA357">
            <v>6200</v>
          </cell>
          <cell r="BB357">
            <v>6200</v>
          </cell>
          <cell r="BC357">
            <v>4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</row>
        <row r="357">
          <cell r="BL357">
            <v>6200</v>
          </cell>
          <cell r="BM357">
            <v>0</v>
          </cell>
          <cell r="BN357">
            <v>0</v>
          </cell>
          <cell r="BO357">
            <v>0</v>
          </cell>
        </row>
        <row r="358">
          <cell r="B358" t="str">
            <v>S432032</v>
          </cell>
          <cell r="C358" t="str">
            <v>明阳科技（苏州）股份有限公司</v>
          </cell>
          <cell r="D358" t="str">
            <v>座椅</v>
          </cell>
          <cell r="E358" t="str">
            <v>正常供货</v>
          </cell>
          <cell r="F358">
            <v>60</v>
          </cell>
          <cell r="G358" t="str">
            <v>否</v>
          </cell>
          <cell r="H358">
            <v>60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</row>
        <row r="358">
          <cell r="AD358">
            <v>0</v>
          </cell>
          <cell r="AE358">
            <v>0</v>
          </cell>
          <cell r="AF358">
            <v>0</v>
          </cell>
        </row>
        <row r="358"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</row>
        <row r="358">
          <cell r="AW358">
            <v>0</v>
          </cell>
          <cell r="AX358">
            <v>0</v>
          </cell>
          <cell r="AY358">
            <v>0</v>
          </cell>
        </row>
        <row r="358">
          <cell r="BA358">
            <v>0</v>
          </cell>
          <cell r="BB358">
            <v>0</v>
          </cell>
          <cell r="BC358">
            <v>4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</row>
        <row r="358">
          <cell r="BL358">
            <v>0</v>
          </cell>
          <cell r="BM358">
            <v>0</v>
          </cell>
          <cell r="BN358">
            <v>0</v>
          </cell>
          <cell r="BO358">
            <v>0</v>
          </cell>
        </row>
        <row r="359">
          <cell r="B359" t="str">
            <v>S544002</v>
          </cell>
          <cell r="C359" t="str">
            <v>东莞市兴亿塑胶原料有限公司</v>
          </cell>
          <cell r="D359" t="str">
            <v>后视镜</v>
          </cell>
        </row>
        <row r="359">
          <cell r="F359">
            <v>0</v>
          </cell>
          <cell r="G359" t="str">
            <v>否</v>
          </cell>
        </row>
        <row r="359"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</row>
        <row r="359"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</row>
        <row r="359"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</row>
        <row r="359">
          <cell r="AW359">
            <v>0</v>
          </cell>
          <cell r="AX359">
            <v>0</v>
          </cell>
          <cell r="AY359">
            <v>0</v>
          </cell>
        </row>
        <row r="359">
          <cell r="BA359">
            <v>0</v>
          </cell>
          <cell r="BB359">
            <v>0</v>
          </cell>
          <cell r="BC359">
            <v>4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</row>
        <row r="359">
          <cell r="BL359">
            <v>0</v>
          </cell>
          <cell r="BM359">
            <v>0</v>
          </cell>
          <cell r="BN359">
            <v>0</v>
          </cell>
          <cell r="BO359">
            <v>0</v>
          </cell>
        </row>
        <row r="360">
          <cell r="B360" t="str">
            <v>S411009</v>
          </cell>
          <cell r="C360" t="str">
            <v>北京兴塑化工产品有限公司</v>
          </cell>
          <cell r="D360" t="str">
            <v>后视镜</v>
          </cell>
        </row>
        <row r="360">
          <cell r="F360">
            <v>0</v>
          </cell>
          <cell r="G360" t="str">
            <v>否</v>
          </cell>
        </row>
        <row r="360"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</row>
        <row r="360">
          <cell r="AE360">
            <v>0</v>
          </cell>
          <cell r="AF360">
            <v>0</v>
          </cell>
          <cell r="AG360">
            <v>0</v>
          </cell>
          <cell r="AH360">
            <v>0</v>
          </cell>
        </row>
        <row r="360"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</row>
        <row r="360">
          <cell r="AW360">
            <v>0</v>
          </cell>
          <cell r="AX360">
            <v>0</v>
          </cell>
          <cell r="AY360">
            <v>0</v>
          </cell>
        </row>
        <row r="360">
          <cell r="BA360">
            <v>0</v>
          </cell>
          <cell r="BB360">
            <v>0</v>
          </cell>
          <cell r="BC360">
            <v>4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</row>
        <row r="360">
          <cell r="BL360">
            <v>-59500</v>
          </cell>
          <cell r="BM360">
            <v>-59500</v>
          </cell>
          <cell r="BN360">
            <v>-59500</v>
          </cell>
          <cell r="BO360">
            <v>0</v>
          </cell>
        </row>
        <row r="361">
          <cell r="B361" t="str">
            <v>S413135</v>
          </cell>
          <cell r="C361" t="str">
            <v>黄骅市东鑫车镜厂</v>
          </cell>
          <cell r="D361" t="str">
            <v>后视镜</v>
          </cell>
        </row>
        <row r="361">
          <cell r="F361">
            <v>0</v>
          </cell>
          <cell r="G361" t="str">
            <v>否</v>
          </cell>
        </row>
        <row r="361"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</row>
        <row r="361"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</row>
        <row r="361"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</row>
        <row r="361">
          <cell r="AW361">
            <v>0</v>
          </cell>
          <cell r="AX361">
            <v>0</v>
          </cell>
          <cell r="AY361">
            <v>0</v>
          </cell>
          <cell r="AZ361">
            <v>0.37</v>
          </cell>
          <cell r="BA361">
            <v>0.37</v>
          </cell>
          <cell r="BB361">
            <v>0.37</v>
          </cell>
          <cell r="BC361">
            <v>5</v>
          </cell>
          <cell r="BD361">
            <v>0.37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0.37</v>
          </cell>
          <cell r="BJ361">
            <v>0</v>
          </cell>
        </row>
        <row r="361">
          <cell r="BL361">
            <v>0.369999999998981</v>
          </cell>
          <cell r="BM361">
            <v>-1.0190182031522e-12</v>
          </cell>
          <cell r="BN361">
            <v>-29189</v>
          </cell>
          <cell r="BO361">
            <v>0.0616666666666667</v>
          </cell>
        </row>
        <row r="362">
          <cell r="B362" t="str">
            <v>S533005</v>
          </cell>
          <cell r="C362" t="str">
            <v>台州市博睿环保科技有限公司</v>
          </cell>
          <cell r="D362">
            <v>0</v>
          </cell>
        </row>
        <row r="362">
          <cell r="F362">
            <v>0</v>
          </cell>
          <cell r="G362" t="str">
            <v>否</v>
          </cell>
        </row>
        <row r="362"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</row>
        <row r="362"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</row>
        <row r="362"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</row>
        <row r="362">
          <cell r="AW362">
            <v>0</v>
          </cell>
          <cell r="AX362">
            <v>0</v>
          </cell>
          <cell r="AY362">
            <v>0</v>
          </cell>
        </row>
        <row r="362">
          <cell r="BA362">
            <v>0</v>
          </cell>
          <cell r="BB362">
            <v>0</v>
          </cell>
          <cell r="BC362">
            <v>4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</row>
        <row r="362">
          <cell r="BL362">
            <v>0</v>
          </cell>
          <cell r="BM362">
            <v>0</v>
          </cell>
          <cell r="BN362">
            <v>0</v>
          </cell>
          <cell r="BO362">
            <v>0</v>
          </cell>
        </row>
        <row r="363">
          <cell r="B363" t="str">
            <v>S437002</v>
          </cell>
          <cell r="C363" t="str">
            <v>中国重汽集团济南商用车有限公司</v>
          </cell>
          <cell r="D363">
            <v>0</v>
          </cell>
        </row>
        <row r="363">
          <cell r="F363">
            <v>0</v>
          </cell>
          <cell r="G363" t="str">
            <v>否</v>
          </cell>
        </row>
        <row r="363"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</row>
        <row r="363"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</row>
        <row r="363"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</row>
        <row r="363">
          <cell r="AW363">
            <v>0</v>
          </cell>
          <cell r="AX363">
            <v>0</v>
          </cell>
          <cell r="AY363">
            <v>0</v>
          </cell>
        </row>
        <row r="363">
          <cell r="BA363">
            <v>0</v>
          </cell>
          <cell r="BB363">
            <v>0</v>
          </cell>
          <cell r="BC363">
            <v>4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</row>
        <row r="363">
          <cell r="BL363">
            <v>0</v>
          </cell>
          <cell r="BM363">
            <v>0</v>
          </cell>
          <cell r="BN363">
            <v>0</v>
          </cell>
          <cell r="BO363">
            <v>0</v>
          </cell>
        </row>
        <row r="364">
          <cell r="B364" t="str">
            <v>S413121</v>
          </cell>
          <cell r="C364" t="str">
            <v>河北佳铸金属制品有限公司</v>
          </cell>
          <cell r="D364" t="str">
            <v>金属件</v>
          </cell>
        </row>
        <row r="364">
          <cell r="F364">
            <v>0</v>
          </cell>
          <cell r="G364" t="str">
            <v>否</v>
          </cell>
        </row>
        <row r="364"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</row>
        <row r="364">
          <cell r="AD364">
            <v>0</v>
          </cell>
        </row>
        <row r="364">
          <cell r="AH364">
            <v>0</v>
          </cell>
        </row>
        <row r="364"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</row>
        <row r="364"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5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</row>
        <row r="364">
          <cell r="BL364">
            <v>0</v>
          </cell>
          <cell r="BM364">
            <v>0</v>
          </cell>
          <cell r="BN364">
            <v>-2700</v>
          </cell>
          <cell r="BO364">
            <v>0</v>
          </cell>
        </row>
        <row r="365">
          <cell r="B365" t="str">
            <v>S437046</v>
          </cell>
          <cell r="C365" t="str">
            <v>青岛中新华美塑料有限公司</v>
          </cell>
          <cell r="D365" t="str">
            <v>后视镜</v>
          </cell>
          <cell r="E365" t="str">
            <v>大宗物料</v>
          </cell>
          <cell r="F365">
            <v>0</v>
          </cell>
          <cell r="G365" t="str">
            <v>否</v>
          </cell>
          <cell r="H365">
            <v>30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</row>
        <row r="365">
          <cell r="AD365">
            <v>0</v>
          </cell>
        </row>
        <row r="365">
          <cell r="AH365">
            <v>0</v>
          </cell>
        </row>
        <row r="365"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</row>
        <row r="365">
          <cell r="AW365">
            <v>0</v>
          </cell>
          <cell r="AX365">
            <v>0</v>
          </cell>
          <cell r="AY365">
            <v>0</v>
          </cell>
        </row>
        <row r="365">
          <cell r="BA365">
            <v>0</v>
          </cell>
          <cell r="BB365">
            <v>0</v>
          </cell>
          <cell r="BC365">
            <v>4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</row>
        <row r="365">
          <cell r="BL365">
            <v>0</v>
          </cell>
          <cell r="BM365">
            <v>0</v>
          </cell>
          <cell r="BN365">
            <v>0</v>
          </cell>
          <cell r="BO365">
            <v>0</v>
          </cell>
        </row>
        <row r="366">
          <cell r="B366" t="str">
            <v>S411033</v>
          </cell>
          <cell r="C366" t="str">
            <v>北京德坤顺利金属制品加工部</v>
          </cell>
          <cell r="D366">
            <v>0</v>
          </cell>
        </row>
        <row r="366">
          <cell r="F366">
            <v>0</v>
          </cell>
          <cell r="G366" t="str">
            <v>否</v>
          </cell>
        </row>
        <row r="366"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</row>
        <row r="366"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</row>
        <row r="366"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</row>
        <row r="366">
          <cell r="AW366">
            <v>0</v>
          </cell>
          <cell r="AX366">
            <v>0</v>
          </cell>
          <cell r="AY366">
            <v>0</v>
          </cell>
        </row>
        <row r="366">
          <cell r="BA366">
            <v>0</v>
          </cell>
          <cell r="BB366">
            <v>0</v>
          </cell>
          <cell r="BC366">
            <v>4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</row>
        <row r="366">
          <cell r="BL366">
            <v>0</v>
          </cell>
          <cell r="BM366">
            <v>0</v>
          </cell>
          <cell r="BN366">
            <v>0</v>
          </cell>
          <cell r="BO366">
            <v>0</v>
          </cell>
        </row>
        <row r="367">
          <cell r="B367" t="str">
            <v>S412032</v>
          </cell>
          <cell r="C367" t="str">
            <v>天津东和汽车零部件有限公司</v>
          </cell>
          <cell r="D367" t="str">
            <v>后视镜</v>
          </cell>
        </row>
        <row r="367">
          <cell r="F367">
            <v>0</v>
          </cell>
          <cell r="G367" t="str">
            <v>否</v>
          </cell>
        </row>
        <row r="367"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</row>
        <row r="367">
          <cell r="AE367">
            <v>0</v>
          </cell>
          <cell r="AF367">
            <v>0</v>
          </cell>
          <cell r="AG367">
            <v>0</v>
          </cell>
          <cell r="AH367">
            <v>0</v>
          </cell>
        </row>
        <row r="367">
          <cell r="AK367">
            <v>0</v>
          </cell>
        </row>
        <row r="367"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</row>
        <row r="367">
          <cell r="AW367">
            <v>0</v>
          </cell>
          <cell r="AX367">
            <v>0</v>
          </cell>
          <cell r="AY367">
            <v>0</v>
          </cell>
        </row>
        <row r="367">
          <cell r="BA367">
            <v>0</v>
          </cell>
          <cell r="BB367">
            <v>0</v>
          </cell>
          <cell r="BC367">
            <v>4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</row>
        <row r="367">
          <cell r="BL367">
            <v>0</v>
          </cell>
          <cell r="BM367">
            <v>0</v>
          </cell>
          <cell r="BN367">
            <v>0</v>
          </cell>
          <cell r="BO367">
            <v>0</v>
          </cell>
        </row>
        <row r="368">
          <cell r="B368" t="str">
            <v>S412038</v>
          </cell>
          <cell r="C368" t="str">
            <v>天津禄川科技开发有限公司</v>
          </cell>
          <cell r="D368" t="str">
            <v>后视镜</v>
          </cell>
        </row>
        <row r="368">
          <cell r="F368">
            <v>0</v>
          </cell>
          <cell r="G368" t="str">
            <v>否</v>
          </cell>
        </row>
        <row r="368"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</row>
        <row r="368"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</row>
        <row r="368"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47772.59</v>
          </cell>
          <cell r="BA368">
            <v>47772.59</v>
          </cell>
          <cell r="BB368">
            <v>47772.59</v>
          </cell>
          <cell r="BC368">
            <v>6</v>
          </cell>
          <cell r="BD368">
            <v>47772.59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47772.59</v>
          </cell>
          <cell r="BJ368">
            <v>0</v>
          </cell>
        </row>
        <row r="368">
          <cell r="BL368">
            <v>47772.59</v>
          </cell>
          <cell r="BM368">
            <v>0</v>
          </cell>
          <cell r="BN368">
            <v>0</v>
          </cell>
          <cell r="BO368">
            <v>7962.09833333333</v>
          </cell>
        </row>
        <row r="369">
          <cell r="B369" t="str">
            <v>S437034</v>
          </cell>
          <cell r="C369" t="str">
            <v>潍坊振晟汽车零部件有限公司</v>
          </cell>
          <cell r="D369" t="str">
            <v>座椅</v>
          </cell>
          <cell r="E369" t="str">
            <v>正常供货</v>
          </cell>
          <cell r="F369">
            <v>60</v>
          </cell>
          <cell r="G369" t="str">
            <v>是</v>
          </cell>
          <cell r="H369">
            <v>60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69">
          <cell r="AJ369">
            <v>0</v>
          </cell>
          <cell r="AK369">
            <v>5408.62</v>
          </cell>
          <cell r="AL369">
            <v>0</v>
          </cell>
          <cell r="AM369">
            <v>22988.61</v>
          </cell>
          <cell r="AN369">
            <v>0</v>
          </cell>
          <cell r="AO369">
            <v>13300</v>
          </cell>
          <cell r="AP369">
            <v>23200</v>
          </cell>
          <cell r="AQ369">
            <v>0</v>
          </cell>
          <cell r="AR369">
            <v>31333.43</v>
          </cell>
          <cell r="AS369">
            <v>0</v>
          </cell>
          <cell r="AT369">
            <v>0</v>
          </cell>
          <cell r="AU369">
            <v>0</v>
          </cell>
        </row>
        <row r="369">
          <cell r="AW369">
            <v>0</v>
          </cell>
          <cell r="AX369">
            <v>0</v>
          </cell>
          <cell r="AY369">
            <v>0</v>
          </cell>
        </row>
        <row r="369">
          <cell r="BA369">
            <v>96230.66</v>
          </cell>
          <cell r="BB369">
            <v>96230.66</v>
          </cell>
          <cell r="BC369">
            <v>4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</row>
        <row r="369">
          <cell r="BL369">
            <v>96230.66</v>
          </cell>
          <cell r="BM369">
            <v>0</v>
          </cell>
          <cell r="BN369">
            <v>0</v>
          </cell>
          <cell r="BO369">
            <v>0</v>
          </cell>
        </row>
        <row r="370">
          <cell r="B370" t="str">
            <v>S431021</v>
          </cell>
          <cell r="C370" t="str">
            <v>上海金山张泾五金弹簧有限公司</v>
          </cell>
          <cell r="D370" t="str">
            <v>后视镜</v>
          </cell>
        </row>
        <row r="370">
          <cell r="F370">
            <v>30</v>
          </cell>
          <cell r="G370" t="str">
            <v>否</v>
          </cell>
        </row>
        <row r="370"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</row>
        <row r="370"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</row>
        <row r="370"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</row>
        <row r="370">
          <cell r="AW370">
            <v>0</v>
          </cell>
          <cell r="AX370">
            <v>0</v>
          </cell>
          <cell r="AY370">
            <v>0</v>
          </cell>
        </row>
        <row r="370">
          <cell r="BA370">
            <v>0</v>
          </cell>
          <cell r="BB370">
            <v>0</v>
          </cell>
          <cell r="BC370">
            <v>4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</row>
        <row r="370">
          <cell r="BL370">
            <v>0</v>
          </cell>
          <cell r="BM370">
            <v>0</v>
          </cell>
          <cell r="BN370">
            <v>0</v>
          </cell>
          <cell r="BO370">
            <v>0</v>
          </cell>
        </row>
        <row r="371">
          <cell r="B371" t="str">
            <v>S412033</v>
          </cell>
          <cell r="C371" t="str">
            <v>天津宇德科技发展有限公司</v>
          </cell>
          <cell r="D371">
            <v>0</v>
          </cell>
        </row>
        <row r="371">
          <cell r="F371">
            <v>0</v>
          </cell>
          <cell r="G371" t="str">
            <v>否</v>
          </cell>
        </row>
        <row r="371"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</row>
        <row r="371"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</row>
        <row r="371"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</row>
        <row r="371">
          <cell r="AW371">
            <v>0</v>
          </cell>
          <cell r="AX371">
            <v>0</v>
          </cell>
          <cell r="AY371">
            <v>0</v>
          </cell>
        </row>
        <row r="371">
          <cell r="BA371">
            <v>0</v>
          </cell>
          <cell r="BB371">
            <v>0</v>
          </cell>
          <cell r="BC371">
            <v>4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</row>
        <row r="371">
          <cell r="BL371">
            <v>0</v>
          </cell>
          <cell r="BM371">
            <v>0</v>
          </cell>
          <cell r="BN371">
            <v>0</v>
          </cell>
          <cell r="BO371">
            <v>0</v>
          </cell>
        </row>
        <row r="372">
          <cell r="B372" t="str">
            <v>S412030</v>
          </cell>
          <cell r="C372" t="str">
            <v>天津市丰鑫科技发展有限公司</v>
          </cell>
          <cell r="D372" t="str">
            <v>金属件</v>
          </cell>
        </row>
        <row r="372">
          <cell r="F372">
            <v>0</v>
          </cell>
          <cell r="G372" t="str">
            <v>否</v>
          </cell>
        </row>
        <row r="372"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</row>
        <row r="372"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</row>
        <row r="372"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</row>
        <row r="372">
          <cell r="AW372">
            <v>0</v>
          </cell>
          <cell r="AX372">
            <v>0</v>
          </cell>
          <cell r="AY372">
            <v>0</v>
          </cell>
        </row>
        <row r="372">
          <cell r="BA372">
            <v>0</v>
          </cell>
          <cell r="BB372">
            <v>0</v>
          </cell>
          <cell r="BC372">
            <v>4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</row>
        <row r="372">
          <cell r="BL372">
            <v>0</v>
          </cell>
          <cell r="BM372">
            <v>0</v>
          </cell>
          <cell r="BN372">
            <v>0</v>
          </cell>
          <cell r="BO372">
            <v>0</v>
          </cell>
        </row>
        <row r="373">
          <cell r="B373" t="str">
            <v>S536005</v>
          </cell>
          <cell r="C373" t="str">
            <v>康硕（江西)智能制造有限公司</v>
          </cell>
          <cell r="D373">
            <v>0</v>
          </cell>
        </row>
        <row r="373">
          <cell r="F373">
            <v>0</v>
          </cell>
          <cell r="G373" t="str">
            <v>否</v>
          </cell>
        </row>
        <row r="373"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</row>
        <row r="373"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3"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</row>
        <row r="373">
          <cell r="AW373">
            <v>0</v>
          </cell>
          <cell r="AX373">
            <v>0</v>
          </cell>
          <cell r="AY373">
            <v>0</v>
          </cell>
        </row>
        <row r="373">
          <cell r="BA373">
            <v>0</v>
          </cell>
          <cell r="BB373">
            <v>0</v>
          </cell>
          <cell r="BC373">
            <v>4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</row>
        <row r="373">
          <cell r="BL373">
            <v>0</v>
          </cell>
          <cell r="BM373">
            <v>0</v>
          </cell>
          <cell r="BN373">
            <v>0</v>
          </cell>
          <cell r="BO373">
            <v>0</v>
          </cell>
        </row>
        <row r="374">
          <cell r="B374" t="str">
            <v>S561002</v>
          </cell>
          <cell r="C374" t="str">
            <v>西安嘉怡天恒精密技术股份有限公司</v>
          </cell>
          <cell r="D374">
            <v>0</v>
          </cell>
          <cell r="E374" t="str">
            <v>老账</v>
          </cell>
          <cell r="F374">
            <v>0</v>
          </cell>
          <cell r="G374" t="str">
            <v>是</v>
          </cell>
        </row>
        <row r="374"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</row>
        <row r="374"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</row>
        <row r="374">
          <cell r="AK374">
            <v>8100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</row>
        <row r="374">
          <cell r="AW374">
            <v>0</v>
          </cell>
          <cell r="AX374">
            <v>0</v>
          </cell>
          <cell r="AY374">
            <v>0</v>
          </cell>
        </row>
        <row r="374">
          <cell r="BA374">
            <v>8100</v>
          </cell>
          <cell r="BB374">
            <v>8100</v>
          </cell>
          <cell r="BC374">
            <v>4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</row>
        <row r="374">
          <cell r="BL374">
            <v>8100</v>
          </cell>
          <cell r="BM374">
            <v>0</v>
          </cell>
          <cell r="BN374">
            <v>0</v>
          </cell>
          <cell r="BO374">
            <v>0</v>
          </cell>
        </row>
        <row r="375">
          <cell r="B375" t="str">
            <v>S513052</v>
          </cell>
          <cell r="C375" t="str">
            <v>黄骅新智环保技术有限公司</v>
          </cell>
          <cell r="D375">
            <v>0</v>
          </cell>
        </row>
        <row r="375">
          <cell r="F375">
            <v>0</v>
          </cell>
          <cell r="G375" t="str">
            <v>否</v>
          </cell>
        </row>
        <row r="375"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</row>
        <row r="375"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</row>
        <row r="375"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</row>
        <row r="375">
          <cell r="AW375">
            <v>0</v>
          </cell>
          <cell r="AX375">
            <v>0</v>
          </cell>
          <cell r="AY375">
            <v>0</v>
          </cell>
        </row>
        <row r="375">
          <cell r="BA375">
            <v>0</v>
          </cell>
          <cell r="BB375">
            <v>0</v>
          </cell>
          <cell r="BC375">
            <v>4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</row>
        <row r="375">
          <cell r="BL375">
            <v>0</v>
          </cell>
          <cell r="BM375">
            <v>0</v>
          </cell>
          <cell r="BN375">
            <v>0</v>
          </cell>
          <cell r="BO375">
            <v>0</v>
          </cell>
        </row>
        <row r="376">
          <cell r="B376" t="str">
            <v>S431020</v>
          </cell>
          <cell r="C376" t="str">
            <v>上海鸿扬工贸有限公司</v>
          </cell>
          <cell r="D376" t="str">
            <v>后视镜</v>
          </cell>
          <cell r="E376" t="str">
            <v>老账</v>
          </cell>
          <cell r="F376">
            <v>90</v>
          </cell>
          <cell r="G376" t="str">
            <v>否</v>
          </cell>
        </row>
        <row r="376"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</row>
        <row r="376"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</row>
        <row r="376">
          <cell r="AW376">
            <v>0</v>
          </cell>
          <cell r="AX376">
            <v>4520</v>
          </cell>
          <cell r="AY376">
            <v>30736</v>
          </cell>
        </row>
        <row r="376">
          <cell r="BA376">
            <v>35256</v>
          </cell>
          <cell r="BB376">
            <v>0</v>
          </cell>
          <cell r="BC376">
            <v>4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35256</v>
          </cell>
          <cell r="BJ376">
            <v>35256</v>
          </cell>
        </row>
        <row r="376">
          <cell r="BL376">
            <v>35256</v>
          </cell>
          <cell r="BM376">
            <v>0</v>
          </cell>
          <cell r="BN376">
            <v>0</v>
          </cell>
          <cell r="BO376">
            <v>5876</v>
          </cell>
        </row>
        <row r="377">
          <cell r="B377" t="str">
            <v>S412002</v>
          </cell>
          <cell r="C377" t="str">
            <v>天津市精美特表面技术有限公司</v>
          </cell>
          <cell r="D377" t="str">
            <v>后视镜</v>
          </cell>
        </row>
        <row r="377">
          <cell r="F377">
            <v>0</v>
          </cell>
          <cell r="G377" t="str">
            <v>否</v>
          </cell>
        </row>
        <row r="377"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</row>
        <row r="377">
          <cell r="AF377">
            <v>0</v>
          </cell>
          <cell r="AG377">
            <v>0</v>
          </cell>
          <cell r="AH377">
            <v>0</v>
          </cell>
        </row>
        <row r="377"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</row>
        <row r="377">
          <cell r="AW377">
            <v>0</v>
          </cell>
          <cell r="AX377">
            <v>0</v>
          </cell>
          <cell r="AY377">
            <v>0</v>
          </cell>
        </row>
        <row r="377">
          <cell r="BA377">
            <v>0</v>
          </cell>
          <cell r="BB377">
            <v>0</v>
          </cell>
          <cell r="BC377">
            <v>4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</row>
        <row r="377">
          <cell r="BL377">
            <v>-28219.3900000001</v>
          </cell>
          <cell r="BM377">
            <v>-28219.3900000001</v>
          </cell>
          <cell r="BN377">
            <v>-28219.3900000001</v>
          </cell>
          <cell r="BO377">
            <v>0</v>
          </cell>
        </row>
        <row r="378">
          <cell r="B378" t="str">
            <v>S412006</v>
          </cell>
          <cell r="C378" t="str">
            <v>天津市天龙得冷成型部品有限公司</v>
          </cell>
          <cell r="D378">
            <v>0</v>
          </cell>
        </row>
        <row r="378">
          <cell r="F378">
            <v>0</v>
          </cell>
          <cell r="G378" t="str">
            <v>否</v>
          </cell>
          <cell r="H378">
            <v>90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</row>
        <row r="378">
          <cell r="AE378">
            <v>0</v>
          </cell>
          <cell r="AF378">
            <v>0</v>
          </cell>
          <cell r="AG378">
            <v>0</v>
          </cell>
          <cell r="AH378">
            <v>0</v>
          </cell>
        </row>
        <row r="378"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4731.88</v>
          </cell>
          <cell r="AS378">
            <v>0</v>
          </cell>
          <cell r="AT378">
            <v>0</v>
          </cell>
          <cell r="AU378">
            <v>0</v>
          </cell>
        </row>
        <row r="378">
          <cell r="AW378">
            <v>0</v>
          </cell>
          <cell r="AX378">
            <v>0</v>
          </cell>
          <cell r="AY378">
            <v>0</v>
          </cell>
        </row>
        <row r="378">
          <cell r="BA378">
            <v>4731.88</v>
          </cell>
          <cell r="BB378">
            <v>4731.88</v>
          </cell>
          <cell r="BC378">
            <v>4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</row>
        <row r="378">
          <cell r="BL378">
            <v>4731.88</v>
          </cell>
          <cell r="BM378">
            <v>0</v>
          </cell>
          <cell r="BN378">
            <v>0</v>
          </cell>
          <cell r="BO378">
            <v>0</v>
          </cell>
        </row>
        <row r="379">
          <cell r="B379" t="str">
            <v>S412026</v>
          </cell>
          <cell r="C379" t="str">
            <v>天津腾达永恒科技发展有限公司</v>
          </cell>
          <cell r="D379" t="str">
            <v>后视镜</v>
          </cell>
          <cell r="E379" t="str">
            <v>老账</v>
          </cell>
          <cell r="F379">
            <v>30</v>
          </cell>
          <cell r="G379" t="str">
            <v>否</v>
          </cell>
        </row>
        <row r="379"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</row>
        <row r="379"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</row>
        <row r="379"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</row>
        <row r="379">
          <cell r="AR379">
            <v>6393.43</v>
          </cell>
          <cell r="AS379">
            <v>0</v>
          </cell>
          <cell r="AT379">
            <v>45372.12</v>
          </cell>
          <cell r="AU379">
            <v>0</v>
          </cell>
          <cell r="AV379">
            <v>17930.03</v>
          </cell>
          <cell r="AW379">
            <v>0</v>
          </cell>
          <cell r="AX379">
            <v>0</v>
          </cell>
          <cell r="AY379">
            <v>0</v>
          </cell>
        </row>
        <row r="379">
          <cell r="BA379">
            <v>69695.58</v>
          </cell>
          <cell r="BB379">
            <v>69695.58</v>
          </cell>
          <cell r="BC379">
            <v>5</v>
          </cell>
          <cell r="BD379">
            <v>0</v>
          </cell>
          <cell r="BE379">
            <v>0</v>
          </cell>
          <cell r="BF379">
            <v>0</v>
          </cell>
          <cell r="BG379">
            <v>17930.03</v>
          </cell>
          <cell r="BH379">
            <v>0</v>
          </cell>
          <cell r="BI379">
            <v>17930.03</v>
          </cell>
          <cell r="BJ379">
            <v>0</v>
          </cell>
        </row>
        <row r="379">
          <cell r="BL379">
            <v>69695.58</v>
          </cell>
          <cell r="BM379">
            <v>0</v>
          </cell>
          <cell r="BN379">
            <v>0</v>
          </cell>
          <cell r="BO379">
            <v>2988.33833333333</v>
          </cell>
        </row>
        <row r="380">
          <cell r="B380" t="str">
            <v>S413024</v>
          </cell>
          <cell r="C380" t="str">
            <v>南皮县国名冲压件厂</v>
          </cell>
          <cell r="D380" t="str">
            <v>后视镜</v>
          </cell>
        </row>
        <row r="380">
          <cell r="F380">
            <v>0</v>
          </cell>
          <cell r="G380" t="str">
            <v>否</v>
          </cell>
        </row>
        <row r="380"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</row>
        <row r="380"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</row>
        <row r="380">
          <cell r="AW380">
            <v>0</v>
          </cell>
          <cell r="AX380">
            <v>0</v>
          </cell>
          <cell r="AY380">
            <v>0</v>
          </cell>
        </row>
        <row r="380">
          <cell r="BA380">
            <v>0</v>
          </cell>
          <cell r="BB380">
            <v>0</v>
          </cell>
          <cell r="BC380">
            <v>4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</row>
        <row r="380">
          <cell r="BL380">
            <v>0</v>
          </cell>
          <cell r="BM380">
            <v>0</v>
          </cell>
          <cell r="BN380">
            <v>0</v>
          </cell>
          <cell r="BO380">
            <v>0</v>
          </cell>
        </row>
        <row r="381">
          <cell r="B381" t="str">
            <v>S413109</v>
          </cell>
          <cell r="C381" t="str">
            <v>河北盛德燃气有限公司</v>
          </cell>
          <cell r="D381">
            <v>0</v>
          </cell>
          <cell r="E381" t="str">
            <v>管理</v>
          </cell>
          <cell r="F381">
            <v>0</v>
          </cell>
          <cell r="G381" t="str">
            <v>否</v>
          </cell>
        </row>
        <row r="381"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</row>
        <row r="381">
          <cell r="AE381">
            <v>0</v>
          </cell>
          <cell r="AF381">
            <v>0</v>
          </cell>
          <cell r="AG381">
            <v>0</v>
          </cell>
          <cell r="AH381">
            <v>0</v>
          </cell>
        </row>
        <row r="381"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8138.8</v>
          </cell>
          <cell r="BA381">
            <v>8138.8</v>
          </cell>
          <cell r="BB381">
            <v>8138.8</v>
          </cell>
          <cell r="BC381">
            <v>6</v>
          </cell>
          <cell r="BD381">
            <v>8138.8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8138.8</v>
          </cell>
          <cell r="BJ381">
            <v>0</v>
          </cell>
        </row>
        <row r="381">
          <cell r="BL381">
            <v>8138.80000000005</v>
          </cell>
          <cell r="BM381">
            <v>5.00222085975111e-11</v>
          </cell>
          <cell r="BN381">
            <v>-37410</v>
          </cell>
          <cell r="BO381">
            <v>1356.46666666667</v>
          </cell>
        </row>
        <row r="382">
          <cell r="B382" t="str">
            <v>S413111</v>
          </cell>
          <cell r="C382" t="str">
            <v>国网河北省电力有限公司沧州供电分公司</v>
          </cell>
          <cell r="D382">
            <v>0</v>
          </cell>
        </row>
        <row r="382">
          <cell r="F382">
            <v>0</v>
          </cell>
          <cell r="G382" t="str">
            <v>否</v>
          </cell>
        </row>
        <row r="382"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</row>
        <row r="382">
          <cell r="AE382">
            <v>0</v>
          </cell>
          <cell r="AF382">
            <v>0</v>
          </cell>
          <cell r="AG382">
            <v>0</v>
          </cell>
          <cell r="AH382">
            <v>0</v>
          </cell>
        </row>
        <row r="382"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</row>
        <row r="382">
          <cell r="BA382">
            <v>0</v>
          </cell>
          <cell r="BB382">
            <v>0</v>
          </cell>
          <cell r="BC382">
            <v>4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</row>
        <row r="382">
          <cell r="BL382">
            <v>-262760.560000001</v>
          </cell>
          <cell r="BM382">
            <v>-262760.560000001</v>
          </cell>
          <cell r="BN382">
            <v>-511139.380000001</v>
          </cell>
          <cell r="BO382">
            <v>0</v>
          </cell>
        </row>
        <row r="383">
          <cell r="B383" t="str">
            <v>S413154</v>
          </cell>
          <cell r="C383" t="str">
            <v>文安县众盛塑料制品厂</v>
          </cell>
          <cell r="D383" t="str">
            <v>座椅</v>
          </cell>
        </row>
        <row r="383">
          <cell r="F383">
            <v>0</v>
          </cell>
          <cell r="G383" t="str">
            <v>否</v>
          </cell>
        </row>
        <row r="383"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</row>
        <row r="383"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</row>
        <row r="383"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</row>
        <row r="383">
          <cell r="AW383">
            <v>0</v>
          </cell>
          <cell r="AX383">
            <v>0</v>
          </cell>
          <cell r="AY383">
            <v>0</v>
          </cell>
        </row>
        <row r="383">
          <cell r="BA383">
            <v>0</v>
          </cell>
          <cell r="BB383">
            <v>0</v>
          </cell>
          <cell r="BC383">
            <v>4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</row>
        <row r="383">
          <cell r="BL383">
            <v>0</v>
          </cell>
          <cell r="BM383">
            <v>0</v>
          </cell>
          <cell r="BN383">
            <v>0</v>
          </cell>
          <cell r="BO383">
            <v>0</v>
          </cell>
        </row>
        <row r="384">
          <cell r="B384" t="str">
            <v>S432005</v>
          </cell>
          <cell r="C384" t="str">
            <v>佛吉亚（无锡）座椅部件有限公司</v>
          </cell>
          <cell r="D384" t="str">
            <v>金属件</v>
          </cell>
          <cell r="E384" t="str">
            <v>正常供货</v>
          </cell>
          <cell r="F384">
            <v>60</v>
          </cell>
          <cell r="G384" t="str">
            <v>否</v>
          </cell>
          <cell r="H384">
            <v>60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</row>
        <row r="384">
          <cell r="AC384">
            <v>0</v>
          </cell>
          <cell r="AD384">
            <v>0</v>
          </cell>
        </row>
        <row r="384">
          <cell r="AL384">
            <v>0</v>
          </cell>
          <cell r="AM384">
            <v>0</v>
          </cell>
        </row>
        <row r="384"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</row>
        <row r="384">
          <cell r="AY384">
            <v>0</v>
          </cell>
          <cell r="AZ384">
            <v>6105.39</v>
          </cell>
          <cell r="BA384">
            <v>6105.39</v>
          </cell>
          <cell r="BB384">
            <v>0</v>
          </cell>
          <cell r="BC384">
            <v>2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6105.39</v>
          </cell>
          <cell r="BJ384">
            <v>6105.39</v>
          </cell>
        </row>
        <row r="384">
          <cell r="BL384">
            <v>6105.3899999985</v>
          </cell>
          <cell r="BM384">
            <v>-1.50066625792533e-9</v>
          </cell>
          <cell r="BN384">
            <v>-2102944.15</v>
          </cell>
          <cell r="BO384">
            <v>1017.565</v>
          </cell>
        </row>
        <row r="385">
          <cell r="B385" t="str">
            <v>S432026</v>
          </cell>
          <cell r="C385" t="str">
            <v>昆山市鸿毅达精密模具有限公司</v>
          </cell>
          <cell r="D385">
            <v>0</v>
          </cell>
        </row>
        <row r="385">
          <cell r="F385">
            <v>0</v>
          </cell>
          <cell r="G385" t="str">
            <v>否</v>
          </cell>
        </row>
        <row r="385"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</row>
        <row r="385"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</row>
        <row r="385"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</row>
        <row r="385">
          <cell r="AW385">
            <v>0</v>
          </cell>
          <cell r="AX385">
            <v>0</v>
          </cell>
          <cell r="AY385">
            <v>0</v>
          </cell>
        </row>
        <row r="385">
          <cell r="BA385">
            <v>0</v>
          </cell>
          <cell r="BB385">
            <v>0</v>
          </cell>
          <cell r="BC385">
            <v>4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</row>
        <row r="385">
          <cell r="BL385">
            <v>0</v>
          </cell>
          <cell r="BM385">
            <v>0</v>
          </cell>
          <cell r="BN385">
            <v>0</v>
          </cell>
          <cell r="BO385">
            <v>0</v>
          </cell>
        </row>
        <row r="386">
          <cell r="B386" t="str">
            <v>S437001</v>
          </cell>
          <cell r="C386" t="str">
            <v>中国重汽集团济南卡车股份有限公司</v>
          </cell>
          <cell r="D386">
            <v>0</v>
          </cell>
        </row>
        <row r="386">
          <cell r="F386">
            <v>0</v>
          </cell>
          <cell r="G386" t="str">
            <v>否</v>
          </cell>
        </row>
        <row r="386"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</row>
        <row r="386"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</row>
        <row r="386"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</row>
        <row r="386">
          <cell r="AW386">
            <v>0</v>
          </cell>
          <cell r="AX386">
            <v>0</v>
          </cell>
          <cell r="AY386">
            <v>0</v>
          </cell>
        </row>
        <row r="386">
          <cell r="BA386">
            <v>0</v>
          </cell>
          <cell r="BB386">
            <v>0</v>
          </cell>
          <cell r="BC386">
            <v>4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</row>
        <row r="386">
          <cell r="BL386">
            <v>0</v>
          </cell>
          <cell r="BM386">
            <v>0</v>
          </cell>
          <cell r="BN386">
            <v>0</v>
          </cell>
          <cell r="BO386">
            <v>0</v>
          </cell>
        </row>
        <row r="387">
          <cell r="B387" t="str">
            <v>S437035</v>
          </cell>
          <cell r="C387" t="str">
            <v>诸城市弘和源商贸有限公司</v>
          </cell>
          <cell r="D387" t="str">
            <v>座椅</v>
          </cell>
          <cell r="E387" t="str">
            <v>正常供货</v>
          </cell>
          <cell r="F387">
            <v>0</v>
          </cell>
          <cell r="G387" t="str">
            <v>否</v>
          </cell>
        </row>
        <row r="387"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</row>
        <row r="387"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</row>
        <row r="387"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</row>
        <row r="387">
          <cell r="AO387">
            <v>0</v>
          </cell>
          <cell r="AP387">
            <v>0</v>
          </cell>
          <cell r="AQ387">
            <v>0</v>
          </cell>
          <cell r="AR387">
            <v>0.46</v>
          </cell>
          <cell r="AS387">
            <v>0</v>
          </cell>
          <cell r="AT387">
            <v>0</v>
          </cell>
          <cell r="AU387">
            <v>0</v>
          </cell>
        </row>
        <row r="387">
          <cell r="AW387">
            <v>0</v>
          </cell>
          <cell r="AX387">
            <v>0</v>
          </cell>
          <cell r="AY387">
            <v>0</v>
          </cell>
        </row>
        <row r="387">
          <cell r="BA387">
            <v>0.46</v>
          </cell>
          <cell r="BB387">
            <v>0.46</v>
          </cell>
          <cell r="BC387">
            <v>4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</row>
        <row r="387">
          <cell r="BL387">
            <v>0.459999999991851</v>
          </cell>
          <cell r="BM387">
            <v>-8.14903700074865e-12</v>
          </cell>
          <cell r="BN387">
            <v>-8.14909251189988e-12</v>
          </cell>
          <cell r="BO387">
            <v>0</v>
          </cell>
        </row>
        <row r="388">
          <cell r="B388" t="str">
            <v>S511012</v>
          </cell>
          <cell r="C388" t="str">
            <v>北京京东世纪信息技术有限公司</v>
          </cell>
          <cell r="D388">
            <v>0</v>
          </cell>
          <cell r="E388" t="str">
            <v>管理</v>
          </cell>
          <cell r="F388">
            <v>0</v>
          </cell>
          <cell r="G388" t="str">
            <v>否</v>
          </cell>
        </row>
        <row r="388"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</row>
        <row r="388">
          <cell r="AE388">
            <v>0</v>
          </cell>
          <cell r="AF388">
            <v>0</v>
          </cell>
          <cell r="AG388">
            <v>0</v>
          </cell>
          <cell r="AH388">
            <v>0</v>
          </cell>
        </row>
        <row r="388"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</row>
        <row r="388">
          <cell r="AZ388">
            <v>7905.88</v>
          </cell>
          <cell r="BA388">
            <v>7905.88</v>
          </cell>
          <cell r="BB388">
            <v>7905.88</v>
          </cell>
          <cell r="BC388">
            <v>4</v>
          </cell>
          <cell r="BD388">
            <v>7905.88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7905.88</v>
          </cell>
          <cell r="BJ388">
            <v>0</v>
          </cell>
        </row>
        <row r="388">
          <cell r="BL388">
            <v>7905.88</v>
          </cell>
          <cell r="BM388">
            <v>0</v>
          </cell>
          <cell r="BN388">
            <v>-37751.96</v>
          </cell>
          <cell r="BO388">
            <v>1317.64666666667</v>
          </cell>
        </row>
        <row r="389">
          <cell r="B389" t="str">
            <v>S512009</v>
          </cell>
          <cell r="C389" t="str">
            <v>天津克威迩机械设备有限公司</v>
          </cell>
          <cell r="D389">
            <v>0</v>
          </cell>
        </row>
        <row r="389">
          <cell r="F389">
            <v>0</v>
          </cell>
          <cell r="G389" t="str">
            <v>否</v>
          </cell>
        </row>
        <row r="389"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</row>
        <row r="389"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</row>
        <row r="389"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</row>
        <row r="389">
          <cell r="AW389">
            <v>0</v>
          </cell>
          <cell r="AX389">
            <v>0</v>
          </cell>
          <cell r="AY389">
            <v>0</v>
          </cell>
        </row>
        <row r="389">
          <cell r="BA389">
            <v>0</v>
          </cell>
          <cell r="BB389">
            <v>0</v>
          </cell>
          <cell r="BC389">
            <v>4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</row>
        <row r="389">
          <cell r="BL389">
            <v>0</v>
          </cell>
          <cell r="BM389">
            <v>0</v>
          </cell>
          <cell r="BN389">
            <v>0</v>
          </cell>
          <cell r="BO389">
            <v>0</v>
          </cell>
        </row>
        <row r="390">
          <cell r="B390" t="str">
            <v>S513002</v>
          </cell>
          <cell r="C390" t="str">
            <v>河北光德精密机械股份有限公司</v>
          </cell>
          <cell r="D390" t="str">
            <v>后视镜</v>
          </cell>
        </row>
        <row r="390">
          <cell r="F390">
            <v>30</v>
          </cell>
          <cell r="G390" t="str">
            <v>否</v>
          </cell>
        </row>
        <row r="390"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</row>
        <row r="390"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</row>
        <row r="390"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</row>
        <row r="390">
          <cell r="AW390">
            <v>0</v>
          </cell>
          <cell r="AX390">
            <v>0</v>
          </cell>
          <cell r="AY390">
            <v>0</v>
          </cell>
        </row>
        <row r="390">
          <cell r="BA390">
            <v>0</v>
          </cell>
          <cell r="BB390">
            <v>0</v>
          </cell>
          <cell r="BC390">
            <v>4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</row>
        <row r="390">
          <cell r="BL390">
            <v>0</v>
          </cell>
          <cell r="BM390">
            <v>0</v>
          </cell>
          <cell r="BN390">
            <v>0</v>
          </cell>
          <cell r="BO390">
            <v>0</v>
          </cell>
        </row>
        <row r="391">
          <cell r="B391" t="str">
            <v>S513029</v>
          </cell>
          <cell r="C391" t="str">
            <v>黄骅信誉楼百货集团有限公司黄骅信誉楼商厦</v>
          </cell>
          <cell r="D391">
            <v>0</v>
          </cell>
        </row>
        <row r="391">
          <cell r="F391">
            <v>0</v>
          </cell>
          <cell r="G391" t="str">
            <v>否</v>
          </cell>
        </row>
        <row r="391"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</row>
        <row r="391">
          <cell r="AE391">
            <v>0</v>
          </cell>
          <cell r="AF391">
            <v>0</v>
          </cell>
          <cell r="AG391">
            <v>0</v>
          </cell>
          <cell r="AH391">
            <v>0</v>
          </cell>
        </row>
        <row r="391"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</row>
        <row r="391">
          <cell r="AW391">
            <v>0</v>
          </cell>
          <cell r="AX391">
            <v>0</v>
          </cell>
          <cell r="AY391">
            <v>0</v>
          </cell>
        </row>
        <row r="391">
          <cell r="BA391">
            <v>0</v>
          </cell>
          <cell r="BB391">
            <v>0</v>
          </cell>
          <cell r="BC391">
            <v>4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</row>
        <row r="391">
          <cell r="BL391">
            <v>0</v>
          </cell>
          <cell r="BM391">
            <v>0</v>
          </cell>
          <cell r="BN391">
            <v>0</v>
          </cell>
          <cell r="BO391">
            <v>0</v>
          </cell>
        </row>
        <row r="392">
          <cell r="B392" t="str">
            <v>S513054</v>
          </cell>
          <cell r="C392" t="str">
            <v>黄骅市金盾保安服务有限公司</v>
          </cell>
          <cell r="D392">
            <v>0</v>
          </cell>
          <cell r="E392" t="str">
            <v>管理</v>
          </cell>
          <cell r="F392">
            <v>0</v>
          </cell>
          <cell r="G392" t="str">
            <v>否</v>
          </cell>
        </row>
        <row r="392"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2"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2">
          <cell r="AG392">
            <v>0</v>
          </cell>
          <cell r="AH392">
            <v>0</v>
          </cell>
        </row>
        <row r="392"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12500</v>
          </cell>
          <cell r="BA392">
            <v>12500</v>
          </cell>
          <cell r="BB392">
            <v>12500</v>
          </cell>
          <cell r="BC392">
            <v>6</v>
          </cell>
          <cell r="BD392">
            <v>12500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12500</v>
          </cell>
          <cell r="BJ392">
            <v>0</v>
          </cell>
        </row>
        <row r="392">
          <cell r="BL392">
            <v>12500</v>
          </cell>
          <cell r="BM392">
            <v>0</v>
          </cell>
          <cell r="BN392">
            <v>-12500</v>
          </cell>
          <cell r="BO392">
            <v>2083.33333333333</v>
          </cell>
        </row>
        <row r="393">
          <cell r="B393" t="str">
            <v>S513079</v>
          </cell>
          <cell r="C393" t="str">
            <v>泊头市兴东高温油泵制造有限责任公司</v>
          </cell>
          <cell r="D393">
            <v>0</v>
          </cell>
        </row>
        <row r="393">
          <cell r="F393">
            <v>0</v>
          </cell>
          <cell r="G393" t="str">
            <v>否</v>
          </cell>
        </row>
        <row r="393"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</row>
        <row r="393"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</row>
        <row r="393"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</row>
        <row r="393">
          <cell r="AW393">
            <v>0</v>
          </cell>
          <cell r="AX393">
            <v>0</v>
          </cell>
          <cell r="AY393">
            <v>0</v>
          </cell>
        </row>
        <row r="393">
          <cell r="BA393">
            <v>0</v>
          </cell>
          <cell r="BB393">
            <v>0</v>
          </cell>
          <cell r="BC393">
            <v>4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</row>
        <row r="393">
          <cell r="BL393">
            <v>0</v>
          </cell>
          <cell r="BM393">
            <v>0</v>
          </cell>
          <cell r="BN393">
            <v>0</v>
          </cell>
          <cell r="BO393">
            <v>0</v>
          </cell>
        </row>
        <row r="394">
          <cell r="B394" t="str">
            <v>S513080</v>
          </cell>
          <cell r="C394" t="str">
            <v>霸州市宏达五金塑料制品厂</v>
          </cell>
          <cell r="D394">
            <v>0</v>
          </cell>
        </row>
        <row r="394">
          <cell r="F394">
            <v>0</v>
          </cell>
          <cell r="G394" t="str">
            <v>否</v>
          </cell>
        </row>
        <row r="394"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</row>
        <row r="394"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</row>
        <row r="394"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</row>
        <row r="394">
          <cell r="AW394">
            <v>0</v>
          </cell>
          <cell r="AX394">
            <v>0</v>
          </cell>
          <cell r="AY394">
            <v>0</v>
          </cell>
        </row>
        <row r="394">
          <cell r="BA394">
            <v>0</v>
          </cell>
          <cell r="BB394">
            <v>0</v>
          </cell>
          <cell r="BC394">
            <v>4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</row>
        <row r="394">
          <cell r="BL394">
            <v>0</v>
          </cell>
          <cell r="BM394">
            <v>0</v>
          </cell>
          <cell r="BN394">
            <v>0</v>
          </cell>
          <cell r="BO394">
            <v>0</v>
          </cell>
        </row>
        <row r="395">
          <cell r="B395" t="str">
            <v>S513081</v>
          </cell>
          <cell r="C395" t="str">
            <v>石家庄跨越物流有限公司</v>
          </cell>
          <cell r="D395" t="str">
            <v>金属件/座椅/后视镜</v>
          </cell>
          <cell r="E395" t="str">
            <v>销售（运输）</v>
          </cell>
          <cell r="F395">
            <v>60</v>
          </cell>
          <cell r="G395" t="str">
            <v>否</v>
          </cell>
          <cell r="H395">
            <v>60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</row>
        <row r="395">
          <cell r="AE395">
            <v>0</v>
          </cell>
          <cell r="AF395">
            <v>0</v>
          </cell>
        </row>
        <row r="395">
          <cell r="AI395">
            <v>0</v>
          </cell>
          <cell r="AJ395">
            <v>0</v>
          </cell>
        </row>
        <row r="395"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</row>
        <row r="395">
          <cell r="AW395">
            <v>0</v>
          </cell>
          <cell r="AX395">
            <v>0</v>
          </cell>
          <cell r="AY395">
            <v>0</v>
          </cell>
        </row>
        <row r="395">
          <cell r="BA395">
            <v>0</v>
          </cell>
          <cell r="BB395">
            <v>0</v>
          </cell>
          <cell r="BC395">
            <v>4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</row>
        <row r="395">
          <cell r="BL395">
            <v>-40000</v>
          </cell>
          <cell r="BM395">
            <v>-40000</v>
          </cell>
          <cell r="BN395">
            <v>-40000</v>
          </cell>
          <cell r="BO395">
            <v>0</v>
          </cell>
        </row>
        <row r="396">
          <cell r="B396" t="str">
            <v>S513108</v>
          </cell>
          <cell r="C396" t="str">
            <v>河北德邦物流有限公司</v>
          </cell>
          <cell r="D396">
            <v>0</v>
          </cell>
        </row>
        <row r="396">
          <cell r="F396">
            <v>0</v>
          </cell>
          <cell r="G396" t="str">
            <v>否</v>
          </cell>
        </row>
        <row r="396"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</row>
        <row r="396"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</row>
        <row r="396"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6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</row>
        <row r="396">
          <cell r="BL396">
            <v>0</v>
          </cell>
          <cell r="BM396">
            <v>0</v>
          </cell>
          <cell r="BN396">
            <v>-8613</v>
          </cell>
          <cell r="BO396">
            <v>0</v>
          </cell>
        </row>
        <row r="397">
          <cell r="B397" t="str">
            <v>S513109</v>
          </cell>
          <cell r="C397" t="str">
            <v>沙河市博泰汽车销售有限公司</v>
          </cell>
          <cell r="D397">
            <v>0</v>
          </cell>
        </row>
        <row r="397">
          <cell r="F397">
            <v>0</v>
          </cell>
          <cell r="G397" t="str">
            <v>否</v>
          </cell>
        </row>
        <row r="397"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</row>
        <row r="397"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</row>
        <row r="397"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</row>
        <row r="397">
          <cell r="AW397">
            <v>0</v>
          </cell>
          <cell r="AX397">
            <v>0</v>
          </cell>
          <cell r="AY397">
            <v>0</v>
          </cell>
        </row>
        <row r="397">
          <cell r="BA397">
            <v>0</v>
          </cell>
          <cell r="BB397">
            <v>0</v>
          </cell>
          <cell r="BC397">
            <v>4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</row>
        <row r="397">
          <cell r="BL397">
            <v>0</v>
          </cell>
          <cell r="BM397">
            <v>0</v>
          </cell>
          <cell r="BN397">
            <v>0</v>
          </cell>
          <cell r="BO397">
            <v>0</v>
          </cell>
        </row>
        <row r="398">
          <cell r="B398" t="str">
            <v>S513110</v>
          </cell>
          <cell r="C398" t="str">
            <v>曲阳县润杨汽车贸易有限公司</v>
          </cell>
          <cell r="D398">
            <v>0</v>
          </cell>
        </row>
        <row r="398">
          <cell r="F398">
            <v>0</v>
          </cell>
          <cell r="G398" t="str">
            <v>否</v>
          </cell>
        </row>
        <row r="398"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</row>
        <row r="398"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</row>
        <row r="398"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</row>
        <row r="398">
          <cell r="AW398">
            <v>0</v>
          </cell>
          <cell r="AX398">
            <v>0</v>
          </cell>
          <cell r="AY398">
            <v>0</v>
          </cell>
        </row>
        <row r="398">
          <cell r="BA398">
            <v>0</v>
          </cell>
          <cell r="BB398">
            <v>0</v>
          </cell>
          <cell r="BC398">
            <v>4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</row>
        <row r="398">
          <cell r="BL398">
            <v>0</v>
          </cell>
          <cell r="BM398">
            <v>0</v>
          </cell>
          <cell r="BN398">
            <v>0</v>
          </cell>
          <cell r="BO398">
            <v>0</v>
          </cell>
        </row>
        <row r="399">
          <cell r="B399" t="str">
            <v>S532007</v>
          </cell>
          <cell r="C399" t="str">
            <v>和和机械（张家港）有限公司</v>
          </cell>
          <cell r="D399">
            <v>0</v>
          </cell>
        </row>
        <row r="399">
          <cell r="F399">
            <v>0</v>
          </cell>
          <cell r="G399" t="str">
            <v>否</v>
          </cell>
        </row>
        <row r="399"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</row>
        <row r="399"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</row>
        <row r="399"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</row>
        <row r="399">
          <cell r="AW399">
            <v>0</v>
          </cell>
          <cell r="AX399">
            <v>0</v>
          </cell>
          <cell r="AY399">
            <v>0</v>
          </cell>
        </row>
        <row r="399">
          <cell r="BA399">
            <v>0</v>
          </cell>
          <cell r="BB399">
            <v>0</v>
          </cell>
          <cell r="BC399">
            <v>4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</row>
        <row r="399">
          <cell r="BL399">
            <v>0</v>
          </cell>
          <cell r="BM399">
            <v>0</v>
          </cell>
          <cell r="BN399">
            <v>0</v>
          </cell>
          <cell r="BO399">
            <v>0</v>
          </cell>
        </row>
        <row r="400">
          <cell r="B400" t="str">
            <v>S532012</v>
          </cell>
          <cell r="C400" t="str">
            <v>苏州市跃进汽车修配厂</v>
          </cell>
          <cell r="D400">
            <v>0</v>
          </cell>
        </row>
        <row r="400">
          <cell r="F400">
            <v>0</v>
          </cell>
          <cell r="G400" t="str">
            <v>否</v>
          </cell>
        </row>
        <row r="400"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</row>
        <row r="400"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</row>
        <row r="400"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</row>
        <row r="400">
          <cell r="AW400">
            <v>0</v>
          </cell>
          <cell r="AX400">
            <v>0</v>
          </cell>
          <cell r="AY400">
            <v>0</v>
          </cell>
        </row>
        <row r="400">
          <cell r="BA400">
            <v>0</v>
          </cell>
          <cell r="BB400">
            <v>0</v>
          </cell>
          <cell r="BC400">
            <v>4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</row>
        <row r="400">
          <cell r="BL400">
            <v>0</v>
          </cell>
          <cell r="BM400">
            <v>0</v>
          </cell>
          <cell r="BN400">
            <v>0</v>
          </cell>
          <cell r="BO400">
            <v>0</v>
          </cell>
        </row>
        <row r="401">
          <cell r="B401" t="str">
            <v>S537005</v>
          </cell>
          <cell r="C401" t="str">
            <v>滨州齐德化工有限公司 </v>
          </cell>
          <cell r="D401">
            <v>0</v>
          </cell>
        </row>
        <row r="401">
          <cell r="F401">
            <v>0</v>
          </cell>
          <cell r="G401" t="str">
            <v>否</v>
          </cell>
        </row>
        <row r="401"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</row>
        <row r="401"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</row>
        <row r="401"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</row>
        <row r="401">
          <cell r="AW401">
            <v>0</v>
          </cell>
          <cell r="AX401">
            <v>0</v>
          </cell>
          <cell r="AY401">
            <v>0</v>
          </cell>
        </row>
        <row r="401">
          <cell r="BA401">
            <v>0</v>
          </cell>
          <cell r="BB401">
            <v>0</v>
          </cell>
          <cell r="BC401">
            <v>4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</row>
        <row r="401">
          <cell r="BL401">
            <v>0</v>
          </cell>
          <cell r="BM401">
            <v>0</v>
          </cell>
          <cell r="BN401">
            <v>0</v>
          </cell>
          <cell r="BO401">
            <v>0</v>
          </cell>
        </row>
        <row r="402">
          <cell r="B402" t="str">
            <v>S537007</v>
          </cell>
          <cell r="C402" t="str">
            <v>青岛宸屹信息科技有限公司</v>
          </cell>
          <cell r="D402">
            <v>0</v>
          </cell>
        </row>
        <row r="402">
          <cell r="F402">
            <v>0</v>
          </cell>
          <cell r="G402" t="str">
            <v>否</v>
          </cell>
        </row>
        <row r="402"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</row>
        <row r="402"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</row>
        <row r="402"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</row>
        <row r="402">
          <cell r="AW402">
            <v>0</v>
          </cell>
          <cell r="AX402">
            <v>0</v>
          </cell>
          <cell r="AY402">
            <v>0</v>
          </cell>
        </row>
        <row r="402">
          <cell r="BA402">
            <v>0</v>
          </cell>
          <cell r="BB402">
            <v>0</v>
          </cell>
          <cell r="BC402">
            <v>4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</row>
        <row r="402">
          <cell r="BL402">
            <v>0</v>
          </cell>
          <cell r="BM402">
            <v>0</v>
          </cell>
          <cell r="BN402">
            <v>0</v>
          </cell>
          <cell r="BO402">
            <v>0</v>
          </cell>
        </row>
        <row r="403">
          <cell r="B403" t="str">
            <v>S543003</v>
          </cell>
          <cell r="C403" t="str">
            <v>郴州铧宇汽车销售服务有限公司</v>
          </cell>
          <cell r="D403">
            <v>0</v>
          </cell>
        </row>
        <row r="403">
          <cell r="F403">
            <v>0</v>
          </cell>
          <cell r="G403" t="str">
            <v>否</v>
          </cell>
        </row>
        <row r="403"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</row>
        <row r="403"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</row>
        <row r="403"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</row>
        <row r="403">
          <cell r="AW403">
            <v>0</v>
          </cell>
          <cell r="AX403">
            <v>0</v>
          </cell>
          <cell r="AY403">
            <v>0</v>
          </cell>
        </row>
        <row r="403">
          <cell r="BA403">
            <v>0</v>
          </cell>
          <cell r="BB403">
            <v>0</v>
          </cell>
          <cell r="BC403">
            <v>4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</row>
        <row r="403">
          <cell r="BL403">
            <v>0</v>
          </cell>
          <cell r="BM403">
            <v>0</v>
          </cell>
          <cell r="BN403">
            <v>0</v>
          </cell>
          <cell r="BO403">
            <v>0</v>
          </cell>
        </row>
        <row r="404">
          <cell r="B404" t="str">
            <v>S412007</v>
          </cell>
          <cell r="C404" t="str">
            <v>天津易沃德工业装备有限公司</v>
          </cell>
          <cell r="D404">
            <v>0</v>
          </cell>
        </row>
        <row r="404">
          <cell r="F404">
            <v>0</v>
          </cell>
          <cell r="G404" t="str">
            <v>否</v>
          </cell>
        </row>
        <row r="404"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</row>
        <row r="404"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</row>
        <row r="404"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</row>
        <row r="404">
          <cell r="AW404">
            <v>0</v>
          </cell>
          <cell r="AX404">
            <v>0</v>
          </cell>
          <cell r="AY404">
            <v>0</v>
          </cell>
        </row>
        <row r="404">
          <cell r="BA404">
            <v>0</v>
          </cell>
          <cell r="BB404">
            <v>0</v>
          </cell>
          <cell r="BC404">
            <v>4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</row>
        <row r="404">
          <cell r="BL404">
            <v>0</v>
          </cell>
          <cell r="BM404">
            <v>0</v>
          </cell>
          <cell r="BN404">
            <v>0</v>
          </cell>
          <cell r="BO404">
            <v>0</v>
          </cell>
        </row>
        <row r="405">
          <cell r="B405" t="str">
            <v>S412031</v>
          </cell>
          <cell r="C405" t="str">
            <v>天津正元天成科技发展有限公司</v>
          </cell>
          <cell r="D405">
            <v>0</v>
          </cell>
        </row>
        <row r="405">
          <cell r="F405">
            <v>0</v>
          </cell>
          <cell r="G405" t="str">
            <v>否</v>
          </cell>
        </row>
        <row r="405"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</row>
        <row r="405">
          <cell r="AE405">
            <v>0</v>
          </cell>
          <cell r="AF405">
            <v>0</v>
          </cell>
          <cell r="AG405">
            <v>0</v>
          </cell>
          <cell r="AH405">
            <v>0</v>
          </cell>
        </row>
        <row r="405"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</row>
        <row r="405">
          <cell r="AW405">
            <v>0</v>
          </cell>
          <cell r="AX405">
            <v>0</v>
          </cell>
          <cell r="AY405">
            <v>0</v>
          </cell>
        </row>
        <row r="405">
          <cell r="BA405">
            <v>0</v>
          </cell>
          <cell r="BB405">
            <v>0</v>
          </cell>
          <cell r="BC405">
            <v>4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</row>
        <row r="405">
          <cell r="BL405">
            <v>0</v>
          </cell>
          <cell r="BM405">
            <v>0</v>
          </cell>
          <cell r="BN405">
            <v>0</v>
          </cell>
          <cell r="BO405">
            <v>0</v>
          </cell>
        </row>
        <row r="406">
          <cell r="B406" t="str">
            <v>S413002</v>
          </cell>
          <cell r="C406" t="str">
            <v>唐山市丰润区报喜坨扁钢厂</v>
          </cell>
          <cell r="D406" t="str">
            <v>金属件</v>
          </cell>
        </row>
        <row r="406">
          <cell r="F406">
            <v>0</v>
          </cell>
          <cell r="G406" t="str">
            <v>否</v>
          </cell>
        </row>
        <row r="406"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</row>
        <row r="406"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</row>
        <row r="406"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</row>
        <row r="406">
          <cell r="AW406">
            <v>0</v>
          </cell>
          <cell r="AX406">
            <v>0</v>
          </cell>
          <cell r="AY406">
            <v>0</v>
          </cell>
        </row>
        <row r="406">
          <cell r="BA406">
            <v>0</v>
          </cell>
          <cell r="BB406">
            <v>0</v>
          </cell>
          <cell r="BC406">
            <v>4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</row>
        <row r="406">
          <cell r="BL406">
            <v>0</v>
          </cell>
          <cell r="BM406">
            <v>0</v>
          </cell>
          <cell r="BN406">
            <v>0</v>
          </cell>
          <cell r="BO406">
            <v>0</v>
          </cell>
        </row>
        <row r="407">
          <cell r="B407" t="str">
            <v>S413164</v>
          </cell>
          <cell r="C407" t="str">
            <v>黄骅市国贸物资有限公司</v>
          </cell>
          <cell r="D407" t="str">
            <v>金属件</v>
          </cell>
        </row>
        <row r="407">
          <cell r="F407">
            <v>0</v>
          </cell>
          <cell r="G407" t="str">
            <v>否</v>
          </cell>
        </row>
        <row r="407"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</row>
        <row r="407"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</row>
        <row r="407"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</row>
        <row r="407">
          <cell r="AW407">
            <v>0</v>
          </cell>
          <cell r="AX407">
            <v>0</v>
          </cell>
          <cell r="AY407">
            <v>0</v>
          </cell>
        </row>
        <row r="407">
          <cell r="BA407">
            <v>0</v>
          </cell>
          <cell r="BB407">
            <v>0</v>
          </cell>
          <cell r="BC407">
            <v>4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</row>
        <row r="407">
          <cell r="BL407">
            <v>-5.82076609134674e-11</v>
          </cell>
          <cell r="BM407">
            <v>-5.82076609134674e-11</v>
          </cell>
          <cell r="BN407">
            <v>-5.82076609134674e-11</v>
          </cell>
          <cell r="BO407">
            <v>0</v>
          </cell>
        </row>
        <row r="408">
          <cell r="B408" t="str">
            <v>S413165</v>
          </cell>
          <cell r="C408" t="str">
            <v>献县鹏凯金属制品有限公司</v>
          </cell>
          <cell r="D408" t="str">
            <v>后视镜</v>
          </cell>
        </row>
        <row r="408">
          <cell r="F408">
            <v>0</v>
          </cell>
          <cell r="G408" t="str">
            <v>否</v>
          </cell>
        </row>
        <row r="408"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</row>
        <row r="408"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</row>
        <row r="408"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</row>
        <row r="408">
          <cell r="BA408">
            <v>0</v>
          </cell>
          <cell r="BB408">
            <v>0</v>
          </cell>
          <cell r="BC408">
            <v>5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</row>
        <row r="408">
          <cell r="BL408">
            <v>2.3283064365387e-10</v>
          </cell>
          <cell r="BM408">
            <v>2.3283064365387e-10</v>
          </cell>
          <cell r="BN408">
            <v>2.3283064365387e-10</v>
          </cell>
          <cell r="BO408">
            <v>0</v>
          </cell>
        </row>
        <row r="409">
          <cell r="B409" t="str">
            <v>S413166</v>
          </cell>
          <cell r="C409" t="str">
            <v>盐山县大华五金销售有限公司</v>
          </cell>
          <cell r="D409" t="str">
            <v>金属件</v>
          </cell>
        </row>
        <row r="409">
          <cell r="F409">
            <v>0</v>
          </cell>
          <cell r="G409" t="str">
            <v>否</v>
          </cell>
        </row>
        <row r="409"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</row>
        <row r="409"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</row>
        <row r="409"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</row>
        <row r="409">
          <cell r="AW409">
            <v>0</v>
          </cell>
          <cell r="AX409">
            <v>0</v>
          </cell>
          <cell r="AY409">
            <v>0</v>
          </cell>
        </row>
        <row r="409">
          <cell r="BA409">
            <v>0</v>
          </cell>
          <cell r="BB409">
            <v>0</v>
          </cell>
          <cell r="BC409">
            <v>4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</row>
        <row r="409">
          <cell r="BL409">
            <v>0</v>
          </cell>
          <cell r="BM409">
            <v>0</v>
          </cell>
          <cell r="BN409">
            <v>0</v>
          </cell>
          <cell r="BO409">
            <v>0</v>
          </cell>
        </row>
        <row r="410">
          <cell r="B410" t="str">
            <v>S432030</v>
          </cell>
          <cell r="C410" t="str">
            <v>无锡市宏伟彩印包装有限公司</v>
          </cell>
          <cell r="D410" t="str">
            <v>后视镜</v>
          </cell>
        </row>
        <row r="410">
          <cell r="F410">
            <v>0</v>
          </cell>
          <cell r="G410" t="str">
            <v>否</v>
          </cell>
        </row>
        <row r="410"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</row>
        <row r="410"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</row>
        <row r="410"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</row>
        <row r="410">
          <cell r="AW410">
            <v>0</v>
          </cell>
          <cell r="AX410">
            <v>0</v>
          </cell>
          <cell r="AY410">
            <v>0</v>
          </cell>
        </row>
        <row r="410">
          <cell r="BA410">
            <v>0</v>
          </cell>
          <cell r="BB410">
            <v>0</v>
          </cell>
          <cell r="BC410">
            <v>4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</row>
        <row r="410">
          <cell r="BL410">
            <v>0</v>
          </cell>
          <cell r="BM410">
            <v>0</v>
          </cell>
          <cell r="BN410">
            <v>0</v>
          </cell>
          <cell r="BO410">
            <v>0</v>
          </cell>
        </row>
        <row r="411">
          <cell r="B411" t="str">
            <v>S434007</v>
          </cell>
          <cell r="C411" t="str">
            <v>滁州岳众汽车零部件有限公司</v>
          </cell>
          <cell r="D411">
            <v>0</v>
          </cell>
        </row>
        <row r="411">
          <cell r="F411">
            <v>0</v>
          </cell>
          <cell r="G411" t="str">
            <v>否</v>
          </cell>
        </row>
        <row r="411"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</row>
        <row r="411"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1"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</row>
        <row r="411">
          <cell r="AW411">
            <v>0</v>
          </cell>
          <cell r="AX411">
            <v>0</v>
          </cell>
          <cell r="AY411">
            <v>0</v>
          </cell>
        </row>
        <row r="411">
          <cell r="BA411">
            <v>0</v>
          </cell>
          <cell r="BB411">
            <v>0</v>
          </cell>
          <cell r="BC411">
            <v>4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</row>
        <row r="411">
          <cell r="BL411">
            <v>-58565.7800000007</v>
          </cell>
          <cell r="BM411">
            <v>-58565.7800000007</v>
          </cell>
          <cell r="BN411">
            <v>-58565.7800000007</v>
          </cell>
          <cell r="BO411">
            <v>0</v>
          </cell>
        </row>
        <row r="412">
          <cell r="B412" t="str">
            <v>S511023</v>
          </cell>
          <cell r="C412" t="str">
            <v>北京迅捷通物流有限公司</v>
          </cell>
          <cell r="D412">
            <v>0</v>
          </cell>
        </row>
        <row r="412">
          <cell r="F412">
            <v>0</v>
          </cell>
          <cell r="G412" t="str">
            <v>否</v>
          </cell>
        </row>
        <row r="412"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</row>
        <row r="412"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</row>
        <row r="412"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</row>
        <row r="412">
          <cell r="AW412">
            <v>0</v>
          </cell>
          <cell r="AX412">
            <v>0</v>
          </cell>
          <cell r="AY412">
            <v>0</v>
          </cell>
        </row>
        <row r="412">
          <cell r="BA412">
            <v>0</v>
          </cell>
          <cell r="BB412">
            <v>0</v>
          </cell>
          <cell r="BC412">
            <v>4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</row>
        <row r="412">
          <cell r="BL412">
            <v>0</v>
          </cell>
          <cell r="BM412">
            <v>0</v>
          </cell>
          <cell r="BN412">
            <v>0</v>
          </cell>
          <cell r="BO412">
            <v>0</v>
          </cell>
        </row>
        <row r="413">
          <cell r="B413" t="str">
            <v>S512002</v>
          </cell>
          <cell r="C413" t="str">
            <v>天津市盛荣欣益科技有限公司</v>
          </cell>
          <cell r="D413" t="str">
            <v>后视镜</v>
          </cell>
        </row>
        <row r="413">
          <cell r="F413">
            <v>0</v>
          </cell>
          <cell r="G413" t="str">
            <v>否</v>
          </cell>
        </row>
        <row r="413"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</row>
        <row r="413"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</row>
        <row r="413"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</row>
        <row r="413">
          <cell r="AW413">
            <v>0</v>
          </cell>
          <cell r="AX413">
            <v>0</v>
          </cell>
          <cell r="AY413">
            <v>0</v>
          </cell>
        </row>
        <row r="413">
          <cell r="BA413">
            <v>0</v>
          </cell>
          <cell r="BB413">
            <v>0</v>
          </cell>
          <cell r="BC413">
            <v>4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</row>
        <row r="413">
          <cell r="BL413">
            <v>0</v>
          </cell>
          <cell r="BM413">
            <v>0</v>
          </cell>
          <cell r="BN413">
            <v>0</v>
          </cell>
          <cell r="BO413">
            <v>0</v>
          </cell>
        </row>
        <row r="414">
          <cell r="B414" t="str">
            <v>S512016</v>
          </cell>
          <cell r="C414" t="str">
            <v>同道精英（天津）信息技术有限公司</v>
          </cell>
          <cell r="D414">
            <v>0</v>
          </cell>
        </row>
        <row r="414">
          <cell r="F414">
            <v>0</v>
          </cell>
          <cell r="G414" t="str">
            <v>否</v>
          </cell>
        </row>
        <row r="414"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</row>
        <row r="414"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</row>
        <row r="414"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</row>
        <row r="414">
          <cell r="AW414">
            <v>0</v>
          </cell>
          <cell r="AX414">
            <v>0</v>
          </cell>
          <cell r="AY414">
            <v>0</v>
          </cell>
        </row>
        <row r="414">
          <cell r="BA414">
            <v>0</v>
          </cell>
          <cell r="BB414">
            <v>0</v>
          </cell>
          <cell r="BC414">
            <v>4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</row>
        <row r="414">
          <cell r="BL414">
            <v>0</v>
          </cell>
          <cell r="BM414">
            <v>0</v>
          </cell>
          <cell r="BN414">
            <v>0</v>
          </cell>
          <cell r="BO414">
            <v>0</v>
          </cell>
        </row>
        <row r="415">
          <cell r="B415" t="str">
            <v>S513030</v>
          </cell>
          <cell r="C415" t="str">
            <v>中国石油化工股份有限公司河北沧州石油分公司</v>
          </cell>
          <cell r="D415">
            <v>0</v>
          </cell>
        </row>
        <row r="415">
          <cell r="F415">
            <v>0</v>
          </cell>
          <cell r="G415" t="str">
            <v>否</v>
          </cell>
        </row>
        <row r="415"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</row>
        <row r="415"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</row>
        <row r="415"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</row>
        <row r="415">
          <cell r="AW415">
            <v>0</v>
          </cell>
          <cell r="AX415">
            <v>0</v>
          </cell>
          <cell r="AY415">
            <v>0</v>
          </cell>
        </row>
        <row r="415">
          <cell r="BA415">
            <v>0</v>
          </cell>
          <cell r="BB415">
            <v>0</v>
          </cell>
          <cell r="BC415">
            <v>4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</row>
        <row r="415">
          <cell r="BL415">
            <v>-2.68000000002212</v>
          </cell>
          <cell r="BM415">
            <v>-2.68000000002212</v>
          </cell>
          <cell r="BN415">
            <v>-2.68000000002212</v>
          </cell>
          <cell r="BO415">
            <v>0</v>
          </cell>
        </row>
        <row r="416">
          <cell r="B416" t="str">
            <v>S513046</v>
          </cell>
          <cell r="C416" t="str">
            <v>黄骅市嘉轩安装工程有限公司</v>
          </cell>
          <cell r="D416">
            <v>0</v>
          </cell>
        </row>
        <row r="416">
          <cell r="F416">
            <v>0</v>
          </cell>
          <cell r="G416" t="str">
            <v>否</v>
          </cell>
        </row>
        <row r="416"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</row>
        <row r="416"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</row>
        <row r="416"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</row>
        <row r="416">
          <cell r="AW416">
            <v>0</v>
          </cell>
          <cell r="AX416">
            <v>0</v>
          </cell>
          <cell r="AY416">
            <v>0</v>
          </cell>
        </row>
        <row r="416">
          <cell r="BA416">
            <v>0</v>
          </cell>
          <cell r="BB416">
            <v>0</v>
          </cell>
          <cell r="BC416">
            <v>4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</row>
        <row r="416">
          <cell r="BL416">
            <v>0</v>
          </cell>
          <cell r="BM416">
            <v>0</v>
          </cell>
          <cell r="BN416">
            <v>0</v>
          </cell>
          <cell r="BO416">
            <v>0</v>
          </cell>
        </row>
        <row r="417">
          <cell r="B417" t="str">
            <v>S513078</v>
          </cell>
          <cell r="C417" t="str">
            <v>石家庄海运帆机电设备有限公司</v>
          </cell>
          <cell r="D417">
            <v>0</v>
          </cell>
        </row>
        <row r="417">
          <cell r="F417">
            <v>0</v>
          </cell>
          <cell r="G417" t="str">
            <v>否</v>
          </cell>
        </row>
        <row r="417"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</row>
        <row r="417"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</row>
        <row r="417"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</row>
        <row r="417">
          <cell r="AW417">
            <v>0</v>
          </cell>
          <cell r="AX417">
            <v>0</v>
          </cell>
          <cell r="AY417">
            <v>0</v>
          </cell>
        </row>
        <row r="417">
          <cell r="BA417">
            <v>0</v>
          </cell>
          <cell r="BB417">
            <v>0</v>
          </cell>
          <cell r="BC417">
            <v>4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</row>
        <row r="417">
          <cell r="BL417">
            <v>0</v>
          </cell>
          <cell r="BM417">
            <v>0</v>
          </cell>
          <cell r="BN417">
            <v>0</v>
          </cell>
          <cell r="BO417">
            <v>0</v>
          </cell>
        </row>
        <row r="418">
          <cell r="B418" t="str">
            <v>S513092</v>
          </cell>
          <cell r="C418" t="str">
            <v>张家口圣屹汽车销售服务有限公司</v>
          </cell>
          <cell r="D418">
            <v>0</v>
          </cell>
        </row>
        <row r="418">
          <cell r="F418">
            <v>0</v>
          </cell>
          <cell r="G418" t="str">
            <v>否</v>
          </cell>
        </row>
        <row r="418"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</row>
        <row r="418"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</row>
        <row r="418"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</row>
        <row r="418">
          <cell r="AW418">
            <v>0</v>
          </cell>
          <cell r="AX418">
            <v>0</v>
          </cell>
          <cell r="AY418">
            <v>0</v>
          </cell>
        </row>
        <row r="418">
          <cell r="BA418">
            <v>0</v>
          </cell>
          <cell r="BB418">
            <v>0</v>
          </cell>
          <cell r="BC418">
            <v>4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</row>
        <row r="418">
          <cell r="BL418">
            <v>0</v>
          </cell>
          <cell r="BM418">
            <v>0</v>
          </cell>
          <cell r="BN418">
            <v>0</v>
          </cell>
          <cell r="BO418">
            <v>0</v>
          </cell>
        </row>
        <row r="419">
          <cell r="B419" t="str">
            <v>S513096</v>
          </cell>
          <cell r="C419" t="str">
            <v>遵化市双益汽车修理厂</v>
          </cell>
          <cell r="D419">
            <v>0</v>
          </cell>
        </row>
        <row r="419">
          <cell r="F419">
            <v>0</v>
          </cell>
          <cell r="G419" t="str">
            <v>否</v>
          </cell>
        </row>
        <row r="419"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</row>
        <row r="419"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</row>
        <row r="419"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</row>
        <row r="419">
          <cell r="AW419">
            <v>0</v>
          </cell>
          <cell r="AX419">
            <v>0</v>
          </cell>
          <cell r="AY419">
            <v>0</v>
          </cell>
        </row>
        <row r="419">
          <cell r="BA419">
            <v>0</v>
          </cell>
          <cell r="BB419">
            <v>0</v>
          </cell>
          <cell r="BC419">
            <v>4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</row>
        <row r="419">
          <cell r="BL419">
            <v>0</v>
          </cell>
          <cell r="BM419">
            <v>0</v>
          </cell>
          <cell r="BN419">
            <v>0</v>
          </cell>
          <cell r="BO419">
            <v>0</v>
          </cell>
        </row>
        <row r="420">
          <cell r="B420" t="str">
            <v>S513097</v>
          </cell>
          <cell r="C420" t="str">
            <v>乐亭县剑锋汽车维修服务有限公司</v>
          </cell>
          <cell r="D420">
            <v>0</v>
          </cell>
        </row>
        <row r="420">
          <cell r="F420">
            <v>0</v>
          </cell>
          <cell r="G420" t="str">
            <v>否</v>
          </cell>
        </row>
        <row r="420"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</row>
        <row r="420"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</row>
        <row r="420"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</row>
        <row r="420">
          <cell r="AW420">
            <v>0</v>
          </cell>
          <cell r="AX420">
            <v>0</v>
          </cell>
          <cell r="AY420">
            <v>0</v>
          </cell>
        </row>
        <row r="420">
          <cell r="BA420">
            <v>0</v>
          </cell>
          <cell r="BB420">
            <v>0</v>
          </cell>
          <cell r="BC420">
            <v>4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</row>
        <row r="420">
          <cell r="BL420">
            <v>0</v>
          </cell>
          <cell r="BM420">
            <v>0</v>
          </cell>
          <cell r="BN420">
            <v>0</v>
          </cell>
          <cell r="BO420">
            <v>0</v>
          </cell>
        </row>
        <row r="421">
          <cell r="B421" t="str">
            <v>S513106</v>
          </cell>
          <cell r="C421" t="str">
            <v>玉田县利华汽车修理厂</v>
          </cell>
          <cell r="D421">
            <v>0</v>
          </cell>
        </row>
        <row r="421">
          <cell r="F421">
            <v>0</v>
          </cell>
          <cell r="G421" t="str">
            <v>否</v>
          </cell>
        </row>
        <row r="421"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</row>
        <row r="421"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</row>
        <row r="421"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</row>
        <row r="421">
          <cell r="AW421">
            <v>0</v>
          </cell>
          <cell r="AX421">
            <v>0</v>
          </cell>
          <cell r="AY421">
            <v>0</v>
          </cell>
        </row>
        <row r="421">
          <cell r="BA421">
            <v>0</v>
          </cell>
          <cell r="BB421">
            <v>0</v>
          </cell>
          <cell r="BC421">
            <v>4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</row>
        <row r="421">
          <cell r="BL421">
            <v>0</v>
          </cell>
          <cell r="BM421">
            <v>0</v>
          </cell>
          <cell r="BN421">
            <v>0</v>
          </cell>
          <cell r="BO421">
            <v>0</v>
          </cell>
        </row>
        <row r="422">
          <cell r="B422" t="str">
            <v>S513112</v>
          </cell>
          <cell r="C422" t="str">
            <v>唐山市丰南区昱安汽车销售服务有限公司</v>
          </cell>
          <cell r="D422">
            <v>0</v>
          </cell>
        </row>
        <row r="422">
          <cell r="F422">
            <v>0</v>
          </cell>
          <cell r="G422" t="str">
            <v>否</v>
          </cell>
        </row>
        <row r="422"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</row>
        <row r="422"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</row>
        <row r="422"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</row>
        <row r="422">
          <cell r="AW422">
            <v>0</v>
          </cell>
          <cell r="AX422">
            <v>0</v>
          </cell>
          <cell r="AY422">
            <v>0</v>
          </cell>
        </row>
        <row r="422">
          <cell r="BA422">
            <v>0</v>
          </cell>
          <cell r="BB422">
            <v>0</v>
          </cell>
          <cell r="BC422">
            <v>4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</row>
        <row r="422">
          <cell r="BL422">
            <v>0</v>
          </cell>
          <cell r="BM422">
            <v>0</v>
          </cell>
          <cell r="BN422">
            <v>0</v>
          </cell>
          <cell r="BO422">
            <v>0</v>
          </cell>
        </row>
        <row r="423">
          <cell r="B423" t="str">
            <v>S513114</v>
          </cell>
          <cell r="C423" t="str">
            <v>黄骅市未来信息技术有限公司</v>
          </cell>
          <cell r="D423">
            <v>0</v>
          </cell>
        </row>
        <row r="423">
          <cell r="F423">
            <v>0</v>
          </cell>
          <cell r="G423" t="str">
            <v>否</v>
          </cell>
        </row>
        <row r="423"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</row>
        <row r="423"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</row>
        <row r="423"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</row>
        <row r="423">
          <cell r="AW423">
            <v>0</v>
          </cell>
          <cell r="AX423">
            <v>0</v>
          </cell>
          <cell r="AY423">
            <v>0</v>
          </cell>
        </row>
        <row r="423">
          <cell r="BA423">
            <v>0</v>
          </cell>
          <cell r="BB423">
            <v>0</v>
          </cell>
          <cell r="BC423">
            <v>4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</row>
        <row r="423">
          <cell r="BL423">
            <v>0</v>
          </cell>
          <cell r="BM423">
            <v>0</v>
          </cell>
          <cell r="BN423">
            <v>0</v>
          </cell>
          <cell r="BO423">
            <v>0</v>
          </cell>
        </row>
        <row r="424">
          <cell r="B424" t="str">
            <v>S513115</v>
          </cell>
          <cell r="C424" t="str">
            <v>黄骅市博元农业科技有限公司</v>
          </cell>
          <cell r="D424">
            <v>0</v>
          </cell>
        </row>
        <row r="424">
          <cell r="F424">
            <v>0</v>
          </cell>
          <cell r="G424" t="str">
            <v>否</v>
          </cell>
        </row>
        <row r="424"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</row>
        <row r="424"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</row>
        <row r="424"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</row>
        <row r="424">
          <cell r="AW424">
            <v>0</v>
          </cell>
          <cell r="AX424">
            <v>0</v>
          </cell>
          <cell r="AY424">
            <v>0</v>
          </cell>
        </row>
        <row r="424">
          <cell r="BA424">
            <v>0</v>
          </cell>
          <cell r="BB424">
            <v>0</v>
          </cell>
          <cell r="BC424">
            <v>4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</row>
        <row r="424">
          <cell r="BL424">
            <v>0</v>
          </cell>
          <cell r="BM424">
            <v>0</v>
          </cell>
          <cell r="BN424">
            <v>0</v>
          </cell>
          <cell r="BO424">
            <v>0</v>
          </cell>
        </row>
        <row r="425">
          <cell r="B425" t="str">
            <v>S513116</v>
          </cell>
          <cell r="C425" t="str">
            <v>黄骅市渤海路理想照像服务部</v>
          </cell>
          <cell r="D425">
            <v>0</v>
          </cell>
        </row>
        <row r="425">
          <cell r="F425">
            <v>0</v>
          </cell>
          <cell r="G425" t="str">
            <v>否</v>
          </cell>
        </row>
        <row r="425"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</row>
        <row r="425"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</row>
        <row r="425"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</row>
        <row r="425">
          <cell r="AW425">
            <v>0</v>
          </cell>
          <cell r="AX425">
            <v>0</v>
          </cell>
          <cell r="AY425">
            <v>0</v>
          </cell>
        </row>
        <row r="425">
          <cell r="BA425">
            <v>0</v>
          </cell>
          <cell r="BB425">
            <v>0</v>
          </cell>
          <cell r="BC425">
            <v>4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</row>
        <row r="425">
          <cell r="BL425">
            <v>0</v>
          </cell>
          <cell r="BM425">
            <v>0</v>
          </cell>
          <cell r="BN425">
            <v>0</v>
          </cell>
          <cell r="BO425">
            <v>0</v>
          </cell>
        </row>
        <row r="426">
          <cell r="B426" t="str">
            <v>S513118</v>
          </cell>
          <cell r="C426" t="str">
            <v>衡水鑫磊劳务派遣有限公司</v>
          </cell>
          <cell r="D426">
            <v>0</v>
          </cell>
        </row>
        <row r="426">
          <cell r="F426">
            <v>0</v>
          </cell>
          <cell r="G426" t="str">
            <v>否</v>
          </cell>
        </row>
        <row r="426"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</row>
        <row r="426">
          <cell r="AE426">
            <v>0</v>
          </cell>
          <cell r="AF426">
            <v>0</v>
          </cell>
          <cell r="AG426">
            <v>0</v>
          </cell>
          <cell r="AH426">
            <v>0</v>
          </cell>
        </row>
        <row r="426"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</row>
        <row r="426">
          <cell r="AW426">
            <v>0</v>
          </cell>
          <cell r="AX426">
            <v>0</v>
          </cell>
          <cell r="AY426">
            <v>0</v>
          </cell>
        </row>
        <row r="426">
          <cell r="BA426">
            <v>0</v>
          </cell>
          <cell r="BB426">
            <v>0</v>
          </cell>
          <cell r="BC426">
            <v>4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</row>
        <row r="426">
          <cell r="BL426">
            <v>0</v>
          </cell>
          <cell r="BM426">
            <v>0</v>
          </cell>
          <cell r="BN426">
            <v>0</v>
          </cell>
          <cell r="BO426">
            <v>0</v>
          </cell>
        </row>
        <row r="427">
          <cell r="B427" t="str">
            <v>S514005</v>
          </cell>
          <cell r="C427" t="str">
            <v>山西驰鹏汽车销售有限公司</v>
          </cell>
          <cell r="D427">
            <v>0</v>
          </cell>
        </row>
        <row r="427">
          <cell r="F427">
            <v>0</v>
          </cell>
          <cell r="G427" t="str">
            <v>否</v>
          </cell>
        </row>
        <row r="427"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</row>
        <row r="427"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</row>
        <row r="427"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</row>
        <row r="427">
          <cell r="AW427">
            <v>0</v>
          </cell>
          <cell r="AX427">
            <v>0</v>
          </cell>
          <cell r="AY427">
            <v>0</v>
          </cell>
        </row>
        <row r="427">
          <cell r="BA427">
            <v>0</v>
          </cell>
          <cell r="BB427">
            <v>0</v>
          </cell>
          <cell r="BC427">
            <v>4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</row>
        <row r="427">
          <cell r="BL427">
            <v>0</v>
          </cell>
          <cell r="BM427">
            <v>0</v>
          </cell>
          <cell r="BN427">
            <v>0</v>
          </cell>
          <cell r="BO427">
            <v>0</v>
          </cell>
        </row>
        <row r="428">
          <cell r="B428" t="str">
            <v>S531009</v>
          </cell>
          <cell r="C428" t="str">
            <v>上海鸿安锦翔汽车服务有限公司</v>
          </cell>
          <cell r="D428">
            <v>0</v>
          </cell>
        </row>
        <row r="428">
          <cell r="F428">
            <v>0</v>
          </cell>
          <cell r="G428" t="str">
            <v>否</v>
          </cell>
        </row>
        <row r="428"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</row>
        <row r="428"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</row>
        <row r="428"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</row>
        <row r="428">
          <cell r="AW428">
            <v>0</v>
          </cell>
          <cell r="AX428">
            <v>0</v>
          </cell>
          <cell r="AY428">
            <v>0</v>
          </cell>
        </row>
        <row r="428">
          <cell r="BA428">
            <v>0</v>
          </cell>
          <cell r="BB428">
            <v>0</v>
          </cell>
          <cell r="BC428">
            <v>4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</row>
        <row r="428">
          <cell r="BL428">
            <v>0</v>
          </cell>
          <cell r="BM428">
            <v>0</v>
          </cell>
          <cell r="BN428">
            <v>0</v>
          </cell>
          <cell r="BO428">
            <v>0</v>
          </cell>
        </row>
        <row r="429">
          <cell r="B429" t="str">
            <v>S532010</v>
          </cell>
          <cell r="C429" t="str">
            <v>南通易人汽车贸易服务有限公司</v>
          </cell>
          <cell r="D429">
            <v>0</v>
          </cell>
        </row>
        <row r="429">
          <cell r="F429">
            <v>0</v>
          </cell>
          <cell r="G429" t="str">
            <v>否</v>
          </cell>
        </row>
        <row r="429"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</row>
        <row r="429"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</row>
        <row r="429"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</row>
        <row r="429">
          <cell r="AW429">
            <v>0</v>
          </cell>
          <cell r="AX429">
            <v>0</v>
          </cell>
          <cell r="AY429">
            <v>0</v>
          </cell>
        </row>
        <row r="429">
          <cell r="BA429">
            <v>0</v>
          </cell>
          <cell r="BB429">
            <v>0</v>
          </cell>
          <cell r="BC429">
            <v>4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</row>
        <row r="429">
          <cell r="BL429">
            <v>0</v>
          </cell>
          <cell r="BM429">
            <v>0</v>
          </cell>
          <cell r="BN429">
            <v>0</v>
          </cell>
          <cell r="BO429">
            <v>0</v>
          </cell>
        </row>
        <row r="430">
          <cell r="B430" t="str">
            <v>S532013</v>
          </cell>
          <cell r="C430" t="str">
            <v>武汉华天博亿工贸有限公司</v>
          </cell>
          <cell r="D430">
            <v>0</v>
          </cell>
        </row>
        <row r="430">
          <cell r="F430">
            <v>0</v>
          </cell>
          <cell r="G430" t="str">
            <v>否</v>
          </cell>
        </row>
        <row r="430"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</row>
        <row r="430"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</row>
        <row r="430"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</row>
        <row r="430">
          <cell r="AW430">
            <v>0</v>
          </cell>
          <cell r="AX430">
            <v>0</v>
          </cell>
          <cell r="AY430">
            <v>0</v>
          </cell>
        </row>
        <row r="430">
          <cell r="BA430">
            <v>0</v>
          </cell>
          <cell r="BB430">
            <v>0</v>
          </cell>
          <cell r="BC430">
            <v>4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</row>
        <row r="430">
          <cell r="BL430">
            <v>0</v>
          </cell>
          <cell r="BM430">
            <v>0</v>
          </cell>
          <cell r="BN430">
            <v>0</v>
          </cell>
          <cell r="BO430">
            <v>0</v>
          </cell>
        </row>
        <row r="431">
          <cell r="B431" t="str">
            <v>S533009</v>
          </cell>
          <cell r="C431" t="str">
            <v>嘉兴市金禾汽车维修服务有限公司</v>
          </cell>
          <cell r="D431">
            <v>0</v>
          </cell>
        </row>
        <row r="431">
          <cell r="F431">
            <v>0</v>
          </cell>
          <cell r="G431" t="str">
            <v>否</v>
          </cell>
        </row>
        <row r="431"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</row>
        <row r="431"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</row>
        <row r="431"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</row>
        <row r="431">
          <cell r="AW431">
            <v>0</v>
          </cell>
          <cell r="AX431">
            <v>0</v>
          </cell>
          <cell r="AY431">
            <v>0</v>
          </cell>
        </row>
        <row r="431">
          <cell r="BA431">
            <v>0</v>
          </cell>
          <cell r="BB431">
            <v>0</v>
          </cell>
          <cell r="BC431">
            <v>4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</row>
        <row r="431">
          <cell r="BL431">
            <v>0</v>
          </cell>
          <cell r="BM431">
            <v>0</v>
          </cell>
          <cell r="BN431">
            <v>0</v>
          </cell>
          <cell r="BO431">
            <v>0</v>
          </cell>
        </row>
        <row r="432">
          <cell r="B432" t="str">
            <v>S534003</v>
          </cell>
          <cell r="C432" t="str">
            <v>芜湖市仁和富通汽车修理厂</v>
          </cell>
          <cell r="D432">
            <v>0</v>
          </cell>
        </row>
        <row r="432">
          <cell r="F432">
            <v>0</v>
          </cell>
          <cell r="G432" t="str">
            <v>否</v>
          </cell>
        </row>
        <row r="432"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</row>
        <row r="432"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</row>
        <row r="432"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</row>
        <row r="432">
          <cell r="AW432">
            <v>0</v>
          </cell>
          <cell r="AX432">
            <v>0</v>
          </cell>
          <cell r="AY432">
            <v>0</v>
          </cell>
        </row>
        <row r="432">
          <cell r="BA432">
            <v>0</v>
          </cell>
          <cell r="BB432">
            <v>0</v>
          </cell>
          <cell r="BC432">
            <v>4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</row>
        <row r="432">
          <cell r="BL432">
            <v>0</v>
          </cell>
          <cell r="BM432">
            <v>0</v>
          </cell>
          <cell r="BN432">
            <v>0</v>
          </cell>
          <cell r="BO432">
            <v>0</v>
          </cell>
        </row>
        <row r="433">
          <cell r="B433" t="str">
            <v>S534006</v>
          </cell>
          <cell r="C433" t="str">
            <v>六安安瑞汽车销售有限公司</v>
          </cell>
          <cell r="D433">
            <v>0</v>
          </cell>
        </row>
        <row r="433">
          <cell r="F433">
            <v>0</v>
          </cell>
          <cell r="G433" t="str">
            <v>否</v>
          </cell>
        </row>
        <row r="433"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</row>
        <row r="433"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</row>
        <row r="433"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</row>
        <row r="433">
          <cell r="AW433">
            <v>0</v>
          </cell>
          <cell r="AX433">
            <v>0</v>
          </cell>
          <cell r="AY433">
            <v>0</v>
          </cell>
        </row>
        <row r="433">
          <cell r="BA433">
            <v>0</v>
          </cell>
          <cell r="BB433">
            <v>0</v>
          </cell>
          <cell r="BC433">
            <v>4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</row>
        <row r="433">
          <cell r="BL433">
            <v>0</v>
          </cell>
          <cell r="BM433">
            <v>0</v>
          </cell>
          <cell r="BN433">
            <v>0</v>
          </cell>
          <cell r="BO433">
            <v>0</v>
          </cell>
        </row>
        <row r="434">
          <cell r="B434" t="str">
            <v>S535003</v>
          </cell>
          <cell r="C434" t="str">
            <v>漳浦天泽塑胶制品有限公司</v>
          </cell>
          <cell r="D434">
            <v>0</v>
          </cell>
        </row>
        <row r="434">
          <cell r="F434">
            <v>0</v>
          </cell>
          <cell r="G434" t="str">
            <v>否</v>
          </cell>
        </row>
        <row r="434"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</row>
        <row r="434"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</row>
        <row r="434"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</row>
        <row r="434">
          <cell r="AW434">
            <v>0</v>
          </cell>
          <cell r="AX434">
            <v>0</v>
          </cell>
          <cell r="AY434">
            <v>0</v>
          </cell>
        </row>
        <row r="434">
          <cell r="BA434">
            <v>0</v>
          </cell>
          <cell r="BB434">
            <v>0</v>
          </cell>
          <cell r="BC434">
            <v>4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</row>
        <row r="434">
          <cell r="BL434">
            <v>0</v>
          </cell>
          <cell r="BM434">
            <v>0</v>
          </cell>
          <cell r="BN434">
            <v>0</v>
          </cell>
          <cell r="BO434">
            <v>0</v>
          </cell>
        </row>
        <row r="435">
          <cell r="B435" t="str">
            <v>S537006</v>
          </cell>
          <cell r="C435" t="str">
            <v>潍坊众乐邦人力资源有限公司</v>
          </cell>
          <cell r="D435">
            <v>0</v>
          </cell>
        </row>
        <row r="435">
          <cell r="F435">
            <v>0</v>
          </cell>
          <cell r="G435" t="str">
            <v>否</v>
          </cell>
        </row>
        <row r="435"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</row>
        <row r="435">
          <cell r="AE435">
            <v>0</v>
          </cell>
          <cell r="AF435">
            <v>0</v>
          </cell>
          <cell r="AG435">
            <v>0</v>
          </cell>
          <cell r="AH435">
            <v>0</v>
          </cell>
        </row>
        <row r="435"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</row>
        <row r="435">
          <cell r="AW435">
            <v>0</v>
          </cell>
          <cell r="AX435">
            <v>0</v>
          </cell>
          <cell r="AY435">
            <v>0</v>
          </cell>
        </row>
        <row r="435">
          <cell r="BA435">
            <v>0</v>
          </cell>
          <cell r="BB435">
            <v>0</v>
          </cell>
          <cell r="BC435">
            <v>4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</row>
        <row r="435">
          <cell r="BL435">
            <v>0</v>
          </cell>
          <cell r="BM435">
            <v>0</v>
          </cell>
          <cell r="BN435">
            <v>0</v>
          </cell>
          <cell r="BO435">
            <v>0</v>
          </cell>
        </row>
        <row r="436">
          <cell r="B436" t="str">
            <v>S537013</v>
          </cell>
          <cell r="C436" t="str">
            <v>文登区康泰汽车修理部</v>
          </cell>
          <cell r="D436">
            <v>0</v>
          </cell>
        </row>
        <row r="436">
          <cell r="F436">
            <v>0</v>
          </cell>
          <cell r="G436" t="str">
            <v>否</v>
          </cell>
        </row>
        <row r="436"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</row>
        <row r="436"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</row>
        <row r="436"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</row>
        <row r="436">
          <cell r="AW436">
            <v>0</v>
          </cell>
          <cell r="AX436">
            <v>0</v>
          </cell>
          <cell r="AY436">
            <v>0</v>
          </cell>
        </row>
        <row r="436">
          <cell r="BA436">
            <v>0</v>
          </cell>
          <cell r="BB436">
            <v>0</v>
          </cell>
          <cell r="BC436">
            <v>4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</row>
        <row r="436">
          <cell r="BL436">
            <v>0</v>
          </cell>
          <cell r="BM436">
            <v>0</v>
          </cell>
          <cell r="BN436">
            <v>0</v>
          </cell>
          <cell r="BO436">
            <v>0</v>
          </cell>
        </row>
        <row r="437">
          <cell r="B437" t="str">
            <v>S537014</v>
          </cell>
          <cell r="C437" t="str">
            <v>山东原和人力资源有限公司</v>
          </cell>
          <cell r="D437">
            <v>0</v>
          </cell>
        </row>
        <row r="437">
          <cell r="F437">
            <v>0</v>
          </cell>
          <cell r="G437" t="str">
            <v>否</v>
          </cell>
        </row>
        <row r="437"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</row>
        <row r="437"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</row>
        <row r="437"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</row>
        <row r="437">
          <cell r="AW437">
            <v>0</v>
          </cell>
          <cell r="AX437">
            <v>0</v>
          </cell>
          <cell r="AY437">
            <v>0</v>
          </cell>
        </row>
        <row r="437">
          <cell r="BA437">
            <v>0</v>
          </cell>
          <cell r="BB437">
            <v>0</v>
          </cell>
          <cell r="BC437">
            <v>4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</row>
        <row r="437">
          <cell r="BL437">
            <v>0</v>
          </cell>
          <cell r="BM437">
            <v>0</v>
          </cell>
          <cell r="BN437">
            <v>0</v>
          </cell>
          <cell r="BO437">
            <v>0</v>
          </cell>
        </row>
        <row r="438">
          <cell r="B438" t="str">
            <v>S543004</v>
          </cell>
          <cell r="C438" t="str">
            <v>西峡县德赢汽车销售服务有限公司</v>
          </cell>
          <cell r="D438">
            <v>0</v>
          </cell>
        </row>
        <row r="438">
          <cell r="F438">
            <v>0</v>
          </cell>
          <cell r="G438" t="str">
            <v>否</v>
          </cell>
        </row>
        <row r="438"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</row>
        <row r="438"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</row>
        <row r="438"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</row>
        <row r="438">
          <cell r="AW438">
            <v>0</v>
          </cell>
          <cell r="AX438">
            <v>0</v>
          </cell>
          <cell r="AY438">
            <v>0</v>
          </cell>
        </row>
        <row r="438">
          <cell r="BA438">
            <v>0</v>
          </cell>
          <cell r="BB438">
            <v>0</v>
          </cell>
          <cell r="BC438">
            <v>4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</row>
        <row r="438">
          <cell r="BL438">
            <v>0</v>
          </cell>
          <cell r="BM438">
            <v>0</v>
          </cell>
          <cell r="BN438">
            <v>0</v>
          </cell>
          <cell r="BO438">
            <v>0</v>
          </cell>
        </row>
        <row r="439">
          <cell r="B439" t="str">
            <v>S545001</v>
          </cell>
          <cell r="C439" t="str">
            <v>柳州凡天汽车销售服务有限公司</v>
          </cell>
          <cell r="D439">
            <v>0</v>
          </cell>
        </row>
        <row r="439">
          <cell r="F439">
            <v>0</v>
          </cell>
          <cell r="G439" t="str">
            <v>否</v>
          </cell>
        </row>
        <row r="439"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</row>
        <row r="439"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</row>
        <row r="439"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</row>
        <row r="439"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5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</row>
        <row r="439">
          <cell r="BL439">
            <v>0</v>
          </cell>
          <cell r="BM439">
            <v>0</v>
          </cell>
          <cell r="BN439">
            <v>-319.09</v>
          </cell>
          <cell r="BO439">
            <v>0</v>
          </cell>
        </row>
        <row r="440">
          <cell r="B440" t="str">
            <v>S561005</v>
          </cell>
          <cell r="C440" t="str">
            <v>西安汉信自动识别技术有限公司</v>
          </cell>
          <cell r="D440">
            <v>0</v>
          </cell>
        </row>
        <row r="440">
          <cell r="F440">
            <v>0</v>
          </cell>
          <cell r="G440" t="str">
            <v>否</v>
          </cell>
        </row>
        <row r="440"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</row>
        <row r="440"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</row>
        <row r="440"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</row>
        <row r="440">
          <cell r="AW440">
            <v>0</v>
          </cell>
          <cell r="AX440">
            <v>0</v>
          </cell>
          <cell r="AY440">
            <v>0</v>
          </cell>
        </row>
        <row r="440">
          <cell r="BA440">
            <v>0</v>
          </cell>
          <cell r="BB440">
            <v>0</v>
          </cell>
          <cell r="BC440">
            <v>4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</row>
        <row r="440">
          <cell r="BL440">
            <v>0</v>
          </cell>
          <cell r="BM440">
            <v>0</v>
          </cell>
          <cell r="BN440">
            <v>0</v>
          </cell>
          <cell r="BO440">
            <v>0</v>
          </cell>
        </row>
        <row r="441">
          <cell r="B441" t="str">
            <v>S412035</v>
          </cell>
          <cell r="C441" t="str">
            <v>天津海纳钢铁有限公司</v>
          </cell>
          <cell r="D441" t="str">
            <v>金属件</v>
          </cell>
        </row>
        <row r="441">
          <cell r="F441">
            <v>0</v>
          </cell>
          <cell r="G441" t="str">
            <v>否</v>
          </cell>
        </row>
        <row r="441"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</row>
        <row r="441"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</row>
        <row r="441"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</row>
        <row r="441">
          <cell r="AW441">
            <v>0</v>
          </cell>
          <cell r="AX441">
            <v>0</v>
          </cell>
          <cell r="AY441">
            <v>0</v>
          </cell>
        </row>
        <row r="441">
          <cell r="BA441">
            <v>0</v>
          </cell>
          <cell r="BB441">
            <v>0</v>
          </cell>
          <cell r="BC441">
            <v>4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</row>
        <row r="441">
          <cell r="BL441">
            <v>0</v>
          </cell>
          <cell r="BM441">
            <v>0</v>
          </cell>
          <cell r="BN441">
            <v>0</v>
          </cell>
          <cell r="BO441">
            <v>0</v>
          </cell>
        </row>
        <row r="442">
          <cell r="B442" t="str">
            <v>S413145</v>
          </cell>
          <cell r="C442" t="str">
            <v>霸州市霸州镇鑫创五金塑料厂</v>
          </cell>
          <cell r="D442" t="str">
            <v>座椅</v>
          </cell>
          <cell r="E442" t="str">
            <v>正常供货</v>
          </cell>
          <cell r="F442">
            <v>60</v>
          </cell>
          <cell r="G442" t="str">
            <v>是</v>
          </cell>
          <cell r="H442">
            <v>60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</row>
        <row r="442"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8194.44</v>
          </cell>
          <cell r="AO442">
            <v>20300</v>
          </cell>
          <cell r="AP442">
            <v>17400</v>
          </cell>
          <cell r="AQ442">
            <v>43147.86</v>
          </cell>
          <cell r="AR442">
            <v>29919.32</v>
          </cell>
          <cell r="AS442">
            <v>15318.49</v>
          </cell>
          <cell r="AT442">
            <v>10943.34</v>
          </cell>
          <cell r="AU442">
            <v>0</v>
          </cell>
          <cell r="AV442">
            <v>61089.79</v>
          </cell>
          <cell r="AW442">
            <v>13600</v>
          </cell>
          <cell r="AX442">
            <v>17356.8</v>
          </cell>
          <cell r="AY442">
            <v>0</v>
          </cell>
        </row>
        <row r="442">
          <cell r="BA442">
            <v>237270.04</v>
          </cell>
          <cell r="BB442">
            <v>237270.04</v>
          </cell>
          <cell r="BC442">
            <v>5</v>
          </cell>
          <cell r="BD442">
            <v>17356.8</v>
          </cell>
          <cell r="BE442">
            <v>13600</v>
          </cell>
          <cell r="BF442">
            <v>61089.79</v>
          </cell>
          <cell r="BG442">
            <v>0</v>
          </cell>
          <cell r="BH442">
            <v>10943.34</v>
          </cell>
          <cell r="BI442">
            <v>92046.59</v>
          </cell>
          <cell r="BJ442">
            <v>0</v>
          </cell>
        </row>
        <row r="442">
          <cell r="BL442">
            <v>237270.04</v>
          </cell>
          <cell r="BM442">
            <v>0</v>
          </cell>
          <cell r="BN442">
            <v>0</v>
          </cell>
          <cell r="BO442">
            <v>15341.0983333333</v>
          </cell>
        </row>
        <row r="443">
          <cell r="B443" t="str">
            <v>S511019</v>
          </cell>
          <cell r="C443" t="str">
            <v>中企永联数据交换技术(北京)有限公司</v>
          </cell>
          <cell r="D443">
            <v>0</v>
          </cell>
        </row>
        <row r="443">
          <cell r="F443">
            <v>0</v>
          </cell>
          <cell r="G443" t="str">
            <v>否</v>
          </cell>
        </row>
        <row r="443"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</row>
        <row r="443">
          <cell r="AE443">
            <v>0</v>
          </cell>
          <cell r="AF443">
            <v>0</v>
          </cell>
          <cell r="AG443">
            <v>0</v>
          </cell>
          <cell r="AH443">
            <v>0</v>
          </cell>
        </row>
        <row r="443"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</row>
        <row r="443">
          <cell r="AW443">
            <v>0</v>
          </cell>
          <cell r="AX443">
            <v>0</v>
          </cell>
          <cell r="AY443">
            <v>0</v>
          </cell>
        </row>
        <row r="443">
          <cell r="BA443">
            <v>0</v>
          </cell>
          <cell r="BB443">
            <v>0</v>
          </cell>
          <cell r="BC443">
            <v>4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</row>
        <row r="443">
          <cell r="BL443">
            <v>0</v>
          </cell>
          <cell r="BM443">
            <v>0</v>
          </cell>
          <cell r="BN443">
            <v>0</v>
          </cell>
          <cell r="BO443">
            <v>0</v>
          </cell>
        </row>
        <row r="444">
          <cell r="B444" t="str">
            <v>S511021</v>
          </cell>
          <cell r="C444" t="str">
            <v>平安养老保险股份有限公司北京分公司</v>
          </cell>
          <cell r="D444">
            <v>0</v>
          </cell>
        </row>
        <row r="444">
          <cell r="F444">
            <v>0</v>
          </cell>
          <cell r="G444" t="str">
            <v>否</v>
          </cell>
        </row>
        <row r="444"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</row>
        <row r="444"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</row>
        <row r="444"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</row>
        <row r="444">
          <cell r="AW444">
            <v>0</v>
          </cell>
          <cell r="AX444">
            <v>0</v>
          </cell>
          <cell r="AY444">
            <v>0</v>
          </cell>
        </row>
        <row r="444">
          <cell r="BA444">
            <v>0</v>
          </cell>
          <cell r="BB444">
            <v>0</v>
          </cell>
          <cell r="BC444">
            <v>4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</row>
        <row r="444">
          <cell r="BL444">
            <v>0</v>
          </cell>
          <cell r="BM444">
            <v>0</v>
          </cell>
          <cell r="BN444">
            <v>0</v>
          </cell>
          <cell r="BO444">
            <v>0</v>
          </cell>
        </row>
        <row r="445">
          <cell r="B445" t="str">
            <v>S511022</v>
          </cell>
          <cell r="C445" t="str">
            <v>北京华德世纪科技发展有限公司</v>
          </cell>
          <cell r="D445">
            <v>0</v>
          </cell>
        </row>
        <row r="445">
          <cell r="F445">
            <v>0</v>
          </cell>
          <cell r="G445" t="str">
            <v>否</v>
          </cell>
        </row>
        <row r="445"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</row>
        <row r="445"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</row>
        <row r="445"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</row>
        <row r="445">
          <cell r="AW445">
            <v>0</v>
          </cell>
          <cell r="AX445">
            <v>0</v>
          </cell>
          <cell r="AY445">
            <v>0</v>
          </cell>
        </row>
        <row r="445">
          <cell r="BA445">
            <v>0</v>
          </cell>
          <cell r="BB445">
            <v>0</v>
          </cell>
          <cell r="BC445">
            <v>4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</row>
        <row r="445">
          <cell r="BL445">
            <v>0</v>
          </cell>
          <cell r="BM445">
            <v>0</v>
          </cell>
          <cell r="BN445">
            <v>0</v>
          </cell>
          <cell r="BO445">
            <v>0</v>
          </cell>
        </row>
        <row r="446">
          <cell r="B446" t="str">
            <v>S511024</v>
          </cell>
          <cell r="C446" t="str">
            <v>北京市长安律师事务所</v>
          </cell>
          <cell r="D446">
            <v>0</v>
          </cell>
        </row>
        <row r="446">
          <cell r="F446">
            <v>0</v>
          </cell>
          <cell r="G446" t="str">
            <v>否</v>
          </cell>
        </row>
        <row r="446"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</row>
        <row r="446"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</row>
        <row r="446"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</row>
        <row r="446">
          <cell r="AW446">
            <v>0</v>
          </cell>
          <cell r="AX446">
            <v>0</v>
          </cell>
          <cell r="AY446">
            <v>0</v>
          </cell>
        </row>
        <row r="446">
          <cell r="BA446">
            <v>0</v>
          </cell>
          <cell r="BB446">
            <v>0</v>
          </cell>
          <cell r="BC446">
            <v>4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</row>
        <row r="446">
          <cell r="BL446">
            <v>0</v>
          </cell>
          <cell r="BM446">
            <v>0</v>
          </cell>
          <cell r="BN446">
            <v>0</v>
          </cell>
          <cell r="BO446">
            <v>0</v>
          </cell>
        </row>
        <row r="447">
          <cell r="B447" t="str">
            <v>S513100</v>
          </cell>
          <cell r="C447" t="str">
            <v>保定中汇汽车贸易有限公司</v>
          </cell>
          <cell r="D447">
            <v>0</v>
          </cell>
        </row>
        <row r="447">
          <cell r="F447">
            <v>0</v>
          </cell>
          <cell r="G447" t="str">
            <v>否</v>
          </cell>
        </row>
        <row r="447"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</row>
        <row r="447"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</row>
        <row r="447"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</row>
        <row r="447">
          <cell r="AW447">
            <v>0</v>
          </cell>
          <cell r="AX447">
            <v>0</v>
          </cell>
          <cell r="AY447">
            <v>0</v>
          </cell>
        </row>
        <row r="447">
          <cell r="BA447">
            <v>0</v>
          </cell>
          <cell r="BB447">
            <v>0</v>
          </cell>
          <cell r="BC447">
            <v>4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</row>
        <row r="447">
          <cell r="BL447">
            <v>0</v>
          </cell>
          <cell r="BM447">
            <v>0</v>
          </cell>
          <cell r="BN447">
            <v>0</v>
          </cell>
          <cell r="BO447">
            <v>0</v>
          </cell>
        </row>
        <row r="448">
          <cell r="B448" t="str">
            <v>S513103</v>
          </cell>
          <cell r="C448" t="str">
            <v>邢台市鼎力恒汽车销售有限公司</v>
          </cell>
          <cell r="D448">
            <v>0</v>
          </cell>
        </row>
        <row r="448">
          <cell r="F448">
            <v>0</v>
          </cell>
          <cell r="G448" t="str">
            <v>否</v>
          </cell>
        </row>
        <row r="448"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</row>
        <row r="448"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</row>
        <row r="448"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</row>
        <row r="448">
          <cell r="AW448">
            <v>0</v>
          </cell>
          <cell r="AX448">
            <v>0</v>
          </cell>
          <cell r="AY448">
            <v>0</v>
          </cell>
        </row>
        <row r="448">
          <cell r="BA448">
            <v>0</v>
          </cell>
          <cell r="BB448">
            <v>0</v>
          </cell>
          <cell r="BC448">
            <v>4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</row>
        <row r="448">
          <cell r="BL448">
            <v>0</v>
          </cell>
          <cell r="BM448">
            <v>0</v>
          </cell>
          <cell r="BN448">
            <v>0</v>
          </cell>
          <cell r="BO448">
            <v>0</v>
          </cell>
        </row>
        <row r="449">
          <cell r="B449" t="str">
            <v>S513119</v>
          </cell>
          <cell r="C449" t="str">
            <v>黄骅市英强装卸搬运队</v>
          </cell>
          <cell r="D449">
            <v>0</v>
          </cell>
        </row>
        <row r="449">
          <cell r="F449">
            <v>0</v>
          </cell>
          <cell r="G449" t="str">
            <v>否</v>
          </cell>
        </row>
        <row r="449"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</row>
        <row r="449"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</row>
        <row r="449"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</row>
        <row r="449">
          <cell r="AW449">
            <v>0</v>
          </cell>
          <cell r="AX449">
            <v>0</v>
          </cell>
          <cell r="AY449">
            <v>0</v>
          </cell>
        </row>
        <row r="449">
          <cell r="BA449">
            <v>0</v>
          </cell>
          <cell r="BB449">
            <v>0</v>
          </cell>
          <cell r="BC449">
            <v>4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</row>
        <row r="449">
          <cell r="BL449">
            <v>0</v>
          </cell>
          <cell r="BM449">
            <v>0</v>
          </cell>
          <cell r="BN449">
            <v>0</v>
          </cell>
          <cell r="BO449">
            <v>0</v>
          </cell>
        </row>
        <row r="450">
          <cell r="B450" t="str">
            <v>S513120</v>
          </cell>
          <cell r="C450" t="str">
            <v>黄骅市大强商贸有限公司</v>
          </cell>
          <cell r="D450">
            <v>0</v>
          </cell>
        </row>
        <row r="450">
          <cell r="F450">
            <v>0</v>
          </cell>
          <cell r="G450" t="str">
            <v>否</v>
          </cell>
        </row>
        <row r="450"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</row>
        <row r="450"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</row>
        <row r="450"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</row>
        <row r="450">
          <cell r="AW450">
            <v>0</v>
          </cell>
          <cell r="AX450">
            <v>0</v>
          </cell>
          <cell r="AY450">
            <v>0</v>
          </cell>
        </row>
        <row r="450">
          <cell r="BA450">
            <v>0</v>
          </cell>
          <cell r="BB450">
            <v>0</v>
          </cell>
          <cell r="BC450">
            <v>4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</row>
        <row r="450">
          <cell r="BL450">
            <v>0</v>
          </cell>
          <cell r="BM450">
            <v>0</v>
          </cell>
          <cell r="BN450">
            <v>0</v>
          </cell>
          <cell r="BO450">
            <v>0</v>
          </cell>
        </row>
        <row r="451">
          <cell r="B451" t="str">
            <v>S513123</v>
          </cell>
          <cell r="C451" t="str">
            <v>黄骅市奇润运输队</v>
          </cell>
          <cell r="D451">
            <v>0</v>
          </cell>
        </row>
        <row r="451">
          <cell r="F451">
            <v>0</v>
          </cell>
          <cell r="G451" t="str">
            <v>否</v>
          </cell>
        </row>
        <row r="451"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</row>
        <row r="451"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</row>
        <row r="451"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6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</row>
        <row r="451">
          <cell r="BL451">
            <v>0</v>
          </cell>
          <cell r="BM451">
            <v>0</v>
          </cell>
          <cell r="BN451">
            <v>-4540</v>
          </cell>
          <cell r="BO451">
            <v>0</v>
          </cell>
        </row>
        <row r="452">
          <cell r="B452" t="str">
            <v>S513124</v>
          </cell>
          <cell r="C452" t="str">
            <v>河北凯昌祥汽车销售服务有限公司</v>
          </cell>
          <cell r="D452">
            <v>0</v>
          </cell>
        </row>
        <row r="452">
          <cell r="F452">
            <v>0</v>
          </cell>
          <cell r="G452" t="str">
            <v>否</v>
          </cell>
        </row>
        <row r="452"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</row>
        <row r="452"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</row>
        <row r="452"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</row>
        <row r="452">
          <cell r="AW452">
            <v>0</v>
          </cell>
          <cell r="AX452">
            <v>0</v>
          </cell>
          <cell r="AY452">
            <v>0</v>
          </cell>
        </row>
        <row r="452">
          <cell r="BA452">
            <v>0</v>
          </cell>
          <cell r="BB452">
            <v>0</v>
          </cell>
          <cell r="BC452">
            <v>4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</row>
        <row r="452">
          <cell r="BL452">
            <v>0</v>
          </cell>
          <cell r="BM452">
            <v>0</v>
          </cell>
          <cell r="BN452">
            <v>0</v>
          </cell>
          <cell r="BO452">
            <v>0</v>
          </cell>
        </row>
        <row r="453">
          <cell r="B453" t="str">
            <v>S513125</v>
          </cell>
          <cell r="C453" t="str">
            <v>黄骅市壹本文化传媒有限公司</v>
          </cell>
          <cell r="D453">
            <v>0</v>
          </cell>
        </row>
        <row r="453">
          <cell r="F453">
            <v>0</v>
          </cell>
          <cell r="G453" t="str">
            <v>否</v>
          </cell>
        </row>
        <row r="453"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</row>
        <row r="453"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</row>
        <row r="453"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</row>
        <row r="453">
          <cell r="AW453">
            <v>0</v>
          </cell>
          <cell r="AX453">
            <v>0</v>
          </cell>
          <cell r="AY453">
            <v>0</v>
          </cell>
        </row>
        <row r="453">
          <cell r="BA453">
            <v>0</v>
          </cell>
          <cell r="BB453">
            <v>0</v>
          </cell>
          <cell r="BC453">
            <v>4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</row>
        <row r="453">
          <cell r="BL453">
            <v>0</v>
          </cell>
          <cell r="BM453">
            <v>0</v>
          </cell>
          <cell r="BN453">
            <v>0</v>
          </cell>
          <cell r="BO453">
            <v>0</v>
          </cell>
        </row>
        <row r="454">
          <cell r="B454" t="str">
            <v>S513126</v>
          </cell>
          <cell r="C454" t="str">
            <v>河北荣华吉运汽车销售服务有限公司</v>
          </cell>
          <cell r="D454">
            <v>0</v>
          </cell>
        </row>
        <row r="454">
          <cell r="F454">
            <v>0</v>
          </cell>
          <cell r="G454" t="str">
            <v>否</v>
          </cell>
        </row>
        <row r="454"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</row>
        <row r="454"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</row>
        <row r="454"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</row>
        <row r="454">
          <cell r="AW454">
            <v>0</v>
          </cell>
          <cell r="AX454">
            <v>0</v>
          </cell>
          <cell r="AY454">
            <v>0</v>
          </cell>
        </row>
        <row r="454">
          <cell r="BA454">
            <v>0</v>
          </cell>
          <cell r="BB454">
            <v>0</v>
          </cell>
          <cell r="BC454">
            <v>4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</row>
        <row r="454">
          <cell r="BL454">
            <v>0</v>
          </cell>
          <cell r="BM454">
            <v>0</v>
          </cell>
          <cell r="BN454">
            <v>0</v>
          </cell>
          <cell r="BO454">
            <v>0</v>
          </cell>
        </row>
        <row r="455">
          <cell r="B455" t="str">
            <v>S513128</v>
          </cell>
          <cell r="C455" t="str">
            <v>黄骅市兴骏汽车维修门市部</v>
          </cell>
          <cell r="D455">
            <v>0</v>
          </cell>
        </row>
        <row r="455">
          <cell r="F455">
            <v>0</v>
          </cell>
          <cell r="G455" t="str">
            <v>否</v>
          </cell>
        </row>
        <row r="455"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</row>
        <row r="455"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</row>
        <row r="455"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</row>
        <row r="455">
          <cell r="AW455">
            <v>0</v>
          </cell>
          <cell r="AX455">
            <v>0</v>
          </cell>
          <cell r="AY455">
            <v>0</v>
          </cell>
        </row>
        <row r="455">
          <cell r="BA455">
            <v>0</v>
          </cell>
          <cell r="BB455">
            <v>0</v>
          </cell>
          <cell r="BC455">
            <v>4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</row>
        <row r="455">
          <cell r="BL455">
            <v>0</v>
          </cell>
          <cell r="BM455">
            <v>0</v>
          </cell>
          <cell r="BN455">
            <v>0</v>
          </cell>
          <cell r="BO455">
            <v>0</v>
          </cell>
        </row>
        <row r="456">
          <cell r="B456" t="str">
            <v>S514010</v>
          </cell>
          <cell r="C456" t="str">
            <v>山西汇瑞达汽车销售服务有限公司</v>
          </cell>
          <cell r="D456">
            <v>0</v>
          </cell>
        </row>
        <row r="456">
          <cell r="F456">
            <v>0</v>
          </cell>
          <cell r="G456" t="str">
            <v>否</v>
          </cell>
        </row>
        <row r="456"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</row>
        <row r="456"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</row>
        <row r="456"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</row>
        <row r="456">
          <cell r="AW456">
            <v>0</v>
          </cell>
          <cell r="AX456">
            <v>0</v>
          </cell>
          <cell r="AY456">
            <v>0</v>
          </cell>
        </row>
        <row r="456">
          <cell r="BA456">
            <v>0</v>
          </cell>
          <cell r="BB456">
            <v>0</v>
          </cell>
          <cell r="BC456">
            <v>4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</row>
        <row r="456">
          <cell r="BL456">
            <v>0</v>
          </cell>
          <cell r="BM456">
            <v>0</v>
          </cell>
          <cell r="BN456">
            <v>0</v>
          </cell>
          <cell r="BO456">
            <v>0</v>
          </cell>
        </row>
        <row r="457">
          <cell r="B457" t="str">
            <v>S521004</v>
          </cell>
          <cell r="C457" t="str">
            <v>辽阳奥德新重型汽车修配厂</v>
          </cell>
          <cell r="D457">
            <v>0</v>
          </cell>
        </row>
        <row r="457">
          <cell r="F457">
            <v>0</v>
          </cell>
          <cell r="G457" t="str">
            <v>否</v>
          </cell>
        </row>
        <row r="457"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</row>
        <row r="457"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</row>
        <row r="457"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</row>
        <row r="457">
          <cell r="AW457">
            <v>0</v>
          </cell>
          <cell r="AX457">
            <v>0</v>
          </cell>
          <cell r="AY457">
            <v>0</v>
          </cell>
        </row>
        <row r="457">
          <cell r="BA457">
            <v>0</v>
          </cell>
          <cell r="BB457">
            <v>0</v>
          </cell>
          <cell r="BC457">
            <v>4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</row>
        <row r="457">
          <cell r="BL457">
            <v>0</v>
          </cell>
          <cell r="BM457">
            <v>0</v>
          </cell>
          <cell r="BN457">
            <v>0</v>
          </cell>
          <cell r="BO457">
            <v>0</v>
          </cell>
        </row>
        <row r="458">
          <cell r="B458" t="str">
            <v>S521005</v>
          </cell>
          <cell r="C458" t="str">
            <v>盘锦圣翔汽车销售服务有限公司</v>
          </cell>
          <cell r="D458">
            <v>0</v>
          </cell>
        </row>
        <row r="458">
          <cell r="F458">
            <v>0</v>
          </cell>
          <cell r="G458" t="str">
            <v>否</v>
          </cell>
        </row>
        <row r="458"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</row>
        <row r="458"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</row>
        <row r="458"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</row>
        <row r="458">
          <cell r="AW458">
            <v>0</v>
          </cell>
          <cell r="AX458">
            <v>0</v>
          </cell>
          <cell r="AY458">
            <v>0</v>
          </cell>
        </row>
        <row r="458">
          <cell r="BA458">
            <v>0</v>
          </cell>
          <cell r="BB458">
            <v>0</v>
          </cell>
          <cell r="BC458">
            <v>4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</row>
        <row r="458">
          <cell r="BL458">
            <v>0</v>
          </cell>
          <cell r="BM458">
            <v>0</v>
          </cell>
          <cell r="BN458">
            <v>0</v>
          </cell>
          <cell r="BO458">
            <v>0</v>
          </cell>
        </row>
        <row r="459">
          <cell r="B459" t="str">
            <v>S521007</v>
          </cell>
          <cell r="C459" t="str">
            <v>鞍山沈动重工有限公司</v>
          </cell>
          <cell r="D459">
            <v>0</v>
          </cell>
        </row>
        <row r="459">
          <cell r="F459">
            <v>0</v>
          </cell>
          <cell r="G459" t="str">
            <v>否</v>
          </cell>
        </row>
        <row r="459"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</row>
        <row r="459"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</row>
        <row r="459"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</row>
        <row r="459">
          <cell r="AW459">
            <v>0</v>
          </cell>
          <cell r="AX459">
            <v>0</v>
          </cell>
          <cell r="AY459">
            <v>0</v>
          </cell>
        </row>
        <row r="459">
          <cell r="BA459">
            <v>0</v>
          </cell>
          <cell r="BB459">
            <v>0</v>
          </cell>
          <cell r="BC459">
            <v>4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</row>
        <row r="459">
          <cell r="BL459">
            <v>0</v>
          </cell>
          <cell r="BM459">
            <v>0</v>
          </cell>
          <cell r="BN459">
            <v>0</v>
          </cell>
          <cell r="BO459">
            <v>0</v>
          </cell>
        </row>
        <row r="460">
          <cell r="B460" t="str">
            <v>S521008</v>
          </cell>
          <cell r="C460" t="str">
            <v>辽宁动力能源装备集团有限公司</v>
          </cell>
          <cell r="D460">
            <v>0</v>
          </cell>
        </row>
        <row r="460">
          <cell r="F460">
            <v>0</v>
          </cell>
          <cell r="G460" t="str">
            <v>否</v>
          </cell>
        </row>
        <row r="460"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</row>
        <row r="460"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</row>
        <row r="460"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</row>
        <row r="460">
          <cell r="AW460">
            <v>0</v>
          </cell>
          <cell r="AX460">
            <v>0</v>
          </cell>
          <cell r="AY460">
            <v>0</v>
          </cell>
        </row>
        <row r="460">
          <cell r="BA460">
            <v>0</v>
          </cell>
          <cell r="BB460">
            <v>0</v>
          </cell>
          <cell r="BC460">
            <v>4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</row>
        <row r="460">
          <cell r="BL460">
            <v>0</v>
          </cell>
          <cell r="BM460">
            <v>0</v>
          </cell>
          <cell r="BN460">
            <v>0</v>
          </cell>
          <cell r="BO460">
            <v>0</v>
          </cell>
        </row>
        <row r="461">
          <cell r="B461" t="str">
            <v>S521009</v>
          </cell>
          <cell r="C461" t="str">
            <v>辽宁星朋科技实业有限公司</v>
          </cell>
          <cell r="D461">
            <v>0</v>
          </cell>
        </row>
        <row r="461">
          <cell r="F461">
            <v>0</v>
          </cell>
          <cell r="G461" t="str">
            <v>否</v>
          </cell>
        </row>
        <row r="461"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</row>
        <row r="461"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</row>
        <row r="461"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</row>
        <row r="461">
          <cell r="AW461">
            <v>0</v>
          </cell>
          <cell r="AX461">
            <v>0</v>
          </cell>
          <cell r="AY461">
            <v>0</v>
          </cell>
        </row>
        <row r="461">
          <cell r="BA461">
            <v>0</v>
          </cell>
          <cell r="BB461">
            <v>0</v>
          </cell>
          <cell r="BC461">
            <v>4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</row>
        <row r="461">
          <cell r="BL461">
            <v>0</v>
          </cell>
          <cell r="BM461">
            <v>0</v>
          </cell>
          <cell r="BN461">
            <v>0</v>
          </cell>
          <cell r="BO461">
            <v>0</v>
          </cell>
        </row>
        <row r="462">
          <cell r="B462" t="str">
            <v>S523001</v>
          </cell>
          <cell r="C462" t="str">
            <v>明水鑫隆汽车销售有限公司</v>
          </cell>
          <cell r="D462">
            <v>0</v>
          </cell>
        </row>
        <row r="462">
          <cell r="F462">
            <v>0</v>
          </cell>
          <cell r="G462" t="str">
            <v>否</v>
          </cell>
        </row>
        <row r="462"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</row>
        <row r="462"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</row>
        <row r="462"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</row>
        <row r="462">
          <cell r="AW462">
            <v>0</v>
          </cell>
          <cell r="AX462">
            <v>0</v>
          </cell>
          <cell r="AY462">
            <v>0</v>
          </cell>
        </row>
        <row r="462">
          <cell r="BA462">
            <v>0</v>
          </cell>
          <cell r="BB462">
            <v>0</v>
          </cell>
          <cell r="BC462">
            <v>4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</row>
        <row r="462">
          <cell r="BL462">
            <v>0</v>
          </cell>
          <cell r="BM462">
            <v>0</v>
          </cell>
          <cell r="BN462">
            <v>0</v>
          </cell>
          <cell r="BO462">
            <v>0</v>
          </cell>
        </row>
        <row r="463">
          <cell r="B463" t="str">
            <v>S532008</v>
          </cell>
          <cell r="C463" t="str">
            <v>无锡市西运汽车修配厂</v>
          </cell>
          <cell r="D463">
            <v>0</v>
          </cell>
        </row>
        <row r="463">
          <cell r="F463">
            <v>0</v>
          </cell>
          <cell r="G463" t="str">
            <v>否</v>
          </cell>
        </row>
        <row r="463"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</row>
        <row r="463"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</row>
        <row r="463"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</row>
        <row r="463">
          <cell r="AW463">
            <v>0</v>
          </cell>
          <cell r="AX463">
            <v>0</v>
          </cell>
          <cell r="AY463">
            <v>0</v>
          </cell>
        </row>
        <row r="463">
          <cell r="BA463">
            <v>0</v>
          </cell>
          <cell r="BB463">
            <v>0</v>
          </cell>
          <cell r="BC463">
            <v>4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</row>
        <row r="463">
          <cell r="BL463">
            <v>0</v>
          </cell>
          <cell r="BM463">
            <v>0</v>
          </cell>
          <cell r="BN463">
            <v>0</v>
          </cell>
          <cell r="BO463">
            <v>0</v>
          </cell>
        </row>
        <row r="464">
          <cell r="B464" t="str">
            <v>S532015</v>
          </cell>
          <cell r="C464" t="str">
            <v>镇江市中亚汽车销售服务有限公司镇江中亚</v>
          </cell>
          <cell r="D464">
            <v>0</v>
          </cell>
        </row>
        <row r="464">
          <cell r="F464">
            <v>0</v>
          </cell>
          <cell r="G464" t="str">
            <v>否</v>
          </cell>
        </row>
        <row r="464"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</row>
        <row r="464"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</row>
        <row r="464"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</row>
        <row r="464">
          <cell r="AW464">
            <v>0</v>
          </cell>
          <cell r="AX464">
            <v>0</v>
          </cell>
          <cell r="AY464">
            <v>0</v>
          </cell>
        </row>
        <row r="464">
          <cell r="BA464">
            <v>0</v>
          </cell>
          <cell r="BB464">
            <v>0</v>
          </cell>
          <cell r="BC464">
            <v>4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</row>
        <row r="464">
          <cell r="BL464">
            <v>0</v>
          </cell>
          <cell r="BM464">
            <v>0</v>
          </cell>
          <cell r="BN464">
            <v>0</v>
          </cell>
          <cell r="BO464">
            <v>0</v>
          </cell>
        </row>
        <row r="465">
          <cell r="B465" t="str">
            <v>S532018</v>
          </cell>
          <cell r="C465" t="str">
            <v>扬州市佑名汽车服务有限公司</v>
          </cell>
          <cell r="D465">
            <v>0</v>
          </cell>
        </row>
        <row r="465">
          <cell r="F465">
            <v>0</v>
          </cell>
          <cell r="G465" t="str">
            <v>否</v>
          </cell>
        </row>
        <row r="465"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</row>
        <row r="465"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</row>
        <row r="465"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</row>
        <row r="465">
          <cell r="AW465">
            <v>0</v>
          </cell>
          <cell r="AX465">
            <v>0</v>
          </cell>
          <cell r="AY465">
            <v>0</v>
          </cell>
        </row>
        <row r="465">
          <cell r="BA465">
            <v>0</v>
          </cell>
          <cell r="BB465">
            <v>0</v>
          </cell>
          <cell r="BC465">
            <v>4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</row>
        <row r="465">
          <cell r="BL465">
            <v>0</v>
          </cell>
          <cell r="BM465">
            <v>0</v>
          </cell>
          <cell r="BN465">
            <v>0</v>
          </cell>
          <cell r="BO465">
            <v>0</v>
          </cell>
        </row>
        <row r="466">
          <cell r="B466" t="str">
            <v>S532019</v>
          </cell>
          <cell r="C466" t="str">
            <v>泗洪胜安汽车修理有限公司</v>
          </cell>
          <cell r="D466">
            <v>0</v>
          </cell>
        </row>
        <row r="466">
          <cell r="F466">
            <v>0</v>
          </cell>
          <cell r="G466" t="str">
            <v>否</v>
          </cell>
        </row>
        <row r="466"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</row>
        <row r="466"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</row>
        <row r="466"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</row>
        <row r="466">
          <cell r="AW466">
            <v>0</v>
          </cell>
          <cell r="AX466">
            <v>0</v>
          </cell>
          <cell r="AY466">
            <v>0</v>
          </cell>
        </row>
        <row r="466">
          <cell r="BA466">
            <v>0</v>
          </cell>
          <cell r="BB466">
            <v>0</v>
          </cell>
          <cell r="BC466">
            <v>4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</row>
        <row r="466">
          <cell r="BL466">
            <v>0</v>
          </cell>
          <cell r="BM466">
            <v>0</v>
          </cell>
          <cell r="BN466">
            <v>0</v>
          </cell>
          <cell r="BO466">
            <v>0</v>
          </cell>
        </row>
        <row r="467">
          <cell r="B467" t="str">
            <v>S533008</v>
          </cell>
          <cell r="C467" t="str">
            <v>台州市路桥胜盟汽车服务有限公司</v>
          </cell>
          <cell r="D467">
            <v>0</v>
          </cell>
        </row>
        <row r="467">
          <cell r="F467">
            <v>0</v>
          </cell>
          <cell r="G467" t="str">
            <v>否</v>
          </cell>
        </row>
        <row r="467"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</row>
        <row r="467"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</row>
        <row r="467"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</row>
        <row r="467">
          <cell r="AW467">
            <v>0</v>
          </cell>
          <cell r="AX467">
            <v>0</v>
          </cell>
          <cell r="AY467">
            <v>0</v>
          </cell>
        </row>
        <row r="467">
          <cell r="BA467">
            <v>0</v>
          </cell>
          <cell r="BB467">
            <v>0</v>
          </cell>
          <cell r="BC467">
            <v>4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</row>
        <row r="467">
          <cell r="BL467">
            <v>0</v>
          </cell>
          <cell r="BM467">
            <v>0</v>
          </cell>
          <cell r="BN467">
            <v>0</v>
          </cell>
          <cell r="BO467">
            <v>0</v>
          </cell>
        </row>
        <row r="468">
          <cell r="B468" t="str">
            <v>S534005</v>
          </cell>
          <cell r="C468" t="str">
            <v>合肥志达汽车配件有限责任公司</v>
          </cell>
          <cell r="D468">
            <v>0</v>
          </cell>
        </row>
        <row r="468">
          <cell r="F468">
            <v>0</v>
          </cell>
          <cell r="G468" t="str">
            <v>否</v>
          </cell>
        </row>
        <row r="468"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</row>
        <row r="468"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</row>
        <row r="468"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</row>
        <row r="468">
          <cell r="AW468">
            <v>0</v>
          </cell>
          <cell r="AX468">
            <v>0</v>
          </cell>
          <cell r="AY468">
            <v>0</v>
          </cell>
        </row>
        <row r="468">
          <cell r="BA468">
            <v>0</v>
          </cell>
          <cell r="BB468">
            <v>0</v>
          </cell>
          <cell r="BC468">
            <v>4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</row>
        <row r="468">
          <cell r="BL468">
            <v>0</v>
          </cell>
          <cell r="BM468">
            <v>0</v>
          </cell>
          <cell r="BN468">
            <v>0</v>
          </cell>
          <cell r="BO468">
            <v>0</v>
          </cell>
        </row>
        <row r="469">
          <cell r="B469" t="str">
            <v>S534008</v>
          </cell>
          <cell r="C469" t="str">
            <v>蚌埠市通利汽车销售有限公司</v>
          </cell>
          <cell r="D469">
            <v>0</v>
          </cell>
        </row>
        <row r="469">
          <cell r="F469">
            <v>0</v>
          </cell>
          <cell r="G469" t="str">
            <v>否</v>
          </cell>
        </row>
        <row r="469"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</row>
        <row r="469"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</row>
        <row r="469"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</row>
        <row r="469">
          <cell r="AW469">
            <v>0</v>
          </cell>
          <cell r="AX469">
            <v>0</v>
          </cell>
          <cell r="AY469">
            <v>0</v>
          </cell>
        </row>
        <row r="469">
          <cell r="BA469">
            <v>0</v>
          </cell>
          <cell r="BB469">
            <v>0</v>
          </cell>
          <cell r="BC469">
            <v>4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</row>
        <row r="469">
          <cell r="BL469">
            <v>0</v>
          </cell>
          <cell r="BM469">
            <v>0</v>
          </cell>
          <cell r="BN469">
            <v>0</v>
          </cell>
          <cell r="BO469">
            <v>0</v>
          </cell>
        </row>
        <row r="470">
          <cell r="B470" t="str">
            <v>S535004</v>
          </cell>
          <cell r="C470" t="str">
            <v>厦门市驰宇汽车维修有限公司</v>
          </cell>
          <cell r="D470">
            <v>0</v>
          </cell>
        </row>
        <row r="470">
          <cell r="F470">
            <v>0</v>
          </cell>
          <cell r="G470" t="str">
            <v>否</v>
          </cell>
        </row>
        <row r="470"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</row>
        <row r="470"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</row>
        <row r="470"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</row>
        <row r="470">
          <cell r="AW470">
            <v>0</v>
          </cell>
          <cell r="AX470">
            <v>0</v>
          </cell>
          <cell r="AY470">
            <v>0</v>
          </cell>
        </row>
        <row r="470">
          <cell r="BA470">
            <v>0</v>
          </cell>
          <cell r="BB470">
            <v>0</v>
          </cell>
          <cell r="BC470">
            <v>4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</row>
        <row r="470">
          <cell r="BL470">
            <v>0</v>
          </cell>
          <cell r="BM470">
            <v>0</v>
          </cell>
          <cell r="BN470">
            <v>0</v>
          </cell>
          <cell r="BO470">
            <v>0</v>
          </cell>
        </row>
        <row r="471">
          <cell r="B471" t="str">
            <v>S535005</v>
          </cell>
          <cell r="C471" t="str">
            <v>厦门锋润汽车服务有限公司</v>
          </cell>
          <cell r="D471">
            <v>0</v>
          </cell>
        </row>
        <row r="471">
          <cell r="F471">
            <v>0</v>
          </cell>
          <cell r="G471" t="str">
            <v>否</v>
          </cell>
        </row>
        <row r="471"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</row>
        <row r="471"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</row>
        <row r="471"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</row>
        <row r="471">
          <cell r="AW471">
            <v>0</v>
          </cell>
          <cell r="AX471">
            <v>0</v>
          </cell>
          <cell r="AY471">
            <v>0</v>
          </cell>
        </row>
        <row r="471">
          <cell r="BA471">
            <v>0</v>
          </cell>
          <cell r="BB471">
            <v>0</v>
          </cell>
          <cell r="BC471">
            <v>4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</row>
        <row r="471">
          <cell r="BL471">
            <v>0</v>
          </cell>
          <cell r="BM471">
            <v>0</v>
          </cell>
          <cell r="BN471">
            <v>0</v>
          </cell>
          <cell r="BO471">
            <v>0</v>
          </cell>
        </row>
        <row r="472">
          <cell r="B472" t="str">
            <v>S536006</v>
          </cell>
          <cell r="C472" t="str">
            <v>南城县恒通汽车服务有限公司</v>
          </cell>
          <cell r="D472">
            <v>0</v>
          </cell>
        </row>
        <row r="472">
          <cell r="F472">
            <v>0</v>
          </cell>
          <cell r="G472" t="str">
            <v>否</v>
          </cell>
        </row>
        <row r="472"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</row>
        <row r="472"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</row>
        <row r="472"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</row>
        <row r="472">
          <cell r="AW472">
            <v>0</v>
          </cell>
          <cell r="AX472">
            <v>0</v>
          </cell>
          <cell r="AY472">
            <v>0</v>
          </cell>
        </row>
        <row r="472">
          <cell r="BA472">
            <v>0</v>
          </cell>
          <cell r="BB472">
            <v>0</v>
          </cell>
          <cell r="BC472">
            <v>4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</row>
        <row r="472">
          <cell r="BL472">
            <v>0</v>
          </cell>
          <cell r="BM472">
            <v>0</v>
          </cell>
          <cell r="BN472">
            <v>0</v>
          </cell>
          <cell r="BO472">
            <v>0</v>
          </cell>
        </row>
        <row r="473">
          <cell r="B473" t="str">
            <v>S537010</v>
          </cell>
          <cell r="C473" t="str">
            <v>临沂瑞启汽车销售服务有限公司</v>
          </cell>
          <cell r="D473">
            <v>0</v>
          </cell>
        </row>
        <row r="473">
          <cell r="F473">
            <v>0</v>
          </cell>
          <cell r="G473" t="str">
            <v>否</v>
          </cell>
        </row>
        <row r="473"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</row>
        <row r="473"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</row>
        <row r="473"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</row>
        <row r="473">
          <cell r="AW473">
            <v>0</v>
          </cell>
          <cell r="AX473">
            <v>0</v>
          </cell>
          <cell r="AY473">
            <v>0</v>
          </cell>
        </row>
        <row r="473">
          <cell r="BA473">
            <v>0</v>
          </cell>
          <cell r="BB473">
            <v>0</v>
          </cell>
          <cell r="BC473">
            <v>4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</row>
        <row r="473">
          <cell r="BL473">
            <v>0</v>
          </cell>
          <cell r="BM473">
            <v>0</v>
          </cell>
          <cell r="BN473">
            <v>0</v>
          </cell>
          <cell r="BO473">
            <v>0</v>
          </cell>
        </row>
        <row r="474">
          <cell r="B474" t="str">
            <v>S537011</v>
          </cell>
          <cell r="C474" t="str">
            <v>金乡县众鑫汽车维修服务有限公司</v>
          </cell>
          <cell r="D474">
            <v>0</v>
          </cell>
        </row>
        <row r="474">
          <cell r="F474">
            <v>0</v>
          </cell>
          <cell r="G474" t="str">
            <v>否</v>
          </cell>
        </row>
        <row r="474"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</row>
        <row r="474"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</row>
        <row r="474"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</row>
        <row r="474">
          <cell r="AW474">
            <v>0</v>
          </cell>
          <cell r="AX474">
            <v>0</v>
          </cell>
          <cell r="AY474">
            <v>0</v>
          </cell>
        </row>
        <row r="474">
          <cell r="BA474">
            <v>0</v>
          </cell>
          <cell r="BB474">
            <v>0</v>
          </cell>
          <cell r="BC474">
            <v>4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</row>
        <row r="474">
          <cell r="BL474">
            <v>0</v>
          </cell>
          <cell r="BM474">
            <v>0</v>
          </cell>
          <cell r="BN474">
            <v>0</v>
          </cell>
          <cell r="BO474">
            <v>0</v>
          </cell>
        </row>
        <row r="475">
          <cell r="B475" t="str">
            <v>S537017</v>
          </cell>
          <cell r="C475" t="str">
            <v>潍坊鑫腾物流有限公司</v>
          </cell>
          <cell r="D475">
            <v>0</v>
          </cell>
        </row>
        <row r="475">
          <cell r="F475">
            <v>0</v>
          </cell>
          <cell r="G475" t="str">
            <v>否</v>
          </cell>
        </row>
        <row r="475"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</row>
        <row r="475"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</row>
        <row r="475"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</row>
        <row r="475">
          <cell r="AW475">
            <v>0</v>
          </cell>
          <cell r="AX475">
            <v>0</v>
          </cell>
          <cell r="AY475">
            <v>0</v>
          </cell>
        </row>
        <row r="475">
          <cell r="BA475">
            <v>0</v>
          </cell>
          <cell r="BB475">
            <v>0</v>
          </cell>
          <cell r="BC475">
            <v>4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</row>
        <row r="475">
          <cell r="BL475">
            <v>-30000</v>
          </cell>
          <cell r="BM475">
            <v>-30000</v>
          </cell>
          <cell r="BN475">
            <v>-30000</v>
          </cell>
          <cell r="BO475">
            <v>0</v>
          </cell>
        </row>
        <row r="476">
          <cell r="B476" t="str">
            <v>S537018</v>
          </cell>
          <cell r="C476" t="str">
            <v>济宁盛鑫汽车销售有限公司</v>
          </cell>
          <cell r="D476">
            <v>0</v>
          </cell>
        </row>
        <row r="476">
          <cell r="F476">
            <v>0</v>
          </cell>
          <cell r="G476" t="str">
            <v>否</v>
          </cell>
        </row>
        <row r="476"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</row>
        <row r="476"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</row>
        <row r="476"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</row>
        <row r="476">
          <cell r="AW476">
            <v>0</v>
          </cell>
          <cell r="AX476">
            <v>0</v>
          </cell>
          <cell r="AY476">
            <v>0</v>
          </cell>
        </row>
        <row r="476">
          <cell r="BA476">
            <v>0</v>
          </cell>
          <cell r="BB476">
            <v>0</v>
          </cell>
          <cell r="BC476">
            <v>4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</row>
        <row r="476">
          <cell r="BL476">
            <v>0</v>
          </cell>
          <cell r="BM476">
            <v>0</v>
          </cell>
          <cell r="BN476">
            <v>0</v>
          </cell>
          <cell r="BO476">
            <v>0</v>
          </cell>
        </row>
        <row r="477">
          <cell r="B477" t="str">
            <v>S537019</v>
          </cell>
          <cell r="C477" t="str">
            <v>潍坊市汇众汽车销售服务有限公司汽车修理厂</v>
          </cell>
          <cell r="D477">
            <v>0</v>
          </cell>
        </row>
        <row r="477">
          <cell r="F477">
            <v>0</v>
          </cell>
          <cell r="G477" t="str">
            <v>否</v>
          </cell>
        </row>
        <row r="477"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</row>
        <row r="477"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</row>
        <row r="477"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</row>
        <row r="477">
          <cell r="AW477">
            <v>0</v>
          </cell>
          <cell r="AX477">
            <v>0</v>
          </cell>
          <cell r="AY477">
            <v>0</v>
          </cell>
        </row>
        <row r="477">
          <cell r="BA477">
            <v>0</v>
          </cell>
          <cell r="BB477">
            <v>0</v>
          </cell>
          <cell r="BC477">
            <v>4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</row>
        <row r="477">
          <cell r="BL477">
            <v>0</v>
          </cell>
          <cell r="BM477">
            <v>0</v>
          </cell>
          <cell r="BN477">
            <v>0</v>
          </cell>
          <cell r="BO477">
            <v>0</v>
          </cell>
        </row>
        <row r="478">
          <cell r="B478" t="str">
            <v>S537020</v>
          </cell>
          <cell r="C478" t="str">
            <v>章丘思锐佳顺物流有限公司</v>
          </cell>
          <cell r="D478">
            <v>0</v>
          </cell>
        </row>
        <row r="478">
          <cell r="F478">
            <v>0</v>
          </cell>
          <cell r="G478" t="str">
            <v>否</v>
          </cell>
        </row>
        <row r="478"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</row>
        <row r="478"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</row>
        <row r="478"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</row>
        <row r="478">
          <cell r="AW478">
            <v>0</v>
          </cell>
          <cell r="AX478">
            <v>0</v>
          </cell>
          <cell r="AY478">
            <v>0</v>
          </cell>
        </row>
        <row r="478">
          <cell r="BA478">
            <v>0</v>
          </cell>
          <cell r="BB478">
            <v>0</v>
          </cell>
          <cell r="BC478">
            <v>4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</row>
        <row r="478">
          <cell r="BL478">
            <v>0</v>
          </cell>
          <cell r="BM478">
            <v>0</v>
          </cell>
          <cell r="BN478">
            <v>0</v>
          </cell>
          <cell r="BO478">
            <v>0</v>
          </cell>
        </row>
        <row r="479">
          <cell r="B479" t="str">
            <v>S537023</v>
          </cell>
          <cell r="C479" t="str">
            <v>梁山县一通汽车维修服务有限公司</v>
          </cell>
          <cell r="D479">
            <v>0</v>
          </cell>
        </row>
        <row r="479">
          <cell r="F479">
            <v>0</v>
          </cell>
          <cell r="G479" t="str">
            <v>否</v>
          </cell>
        </row>
        <row r="479"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</row>
        <row r="479"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</row>
        <row r="479"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</row>
        <row r="479">
          <cell r="AW479">
            <v>0</v>
          </cell>
          <cell r="AX479">
            <v>0</v>
          </cell>
          <cell r="AY479">
            <v>0</v>
          </cell>
        </row>
        <row r="479">
          <cell r="BA479">
            <v>0</v>
          </cell>
          <cell r="BB479">
            <v>0</v>
          </cell>
          <cell r="BC479">
            <v>4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</row>
        <row r="479">
          <cell r="BL479">
            <v>0</v>
          </cell>
          <cell r="BM479">
            <v>0</v>
          </cell>
          <cell r="BN479">
            <v>0</v>
          </cell>
          <cell r="BO479">
            <v>0</v>
          </cell>
        </row>
        <row r="480">
          <cell r="B480" t="str">
            <v>S541004</v>
          </cell>
          <cell r="C480" t="str">
            <v>沁阳市鑫达汽车修理有限公司</v>
          </cell>
          <cell r="D480">
            <v>0</v>
          </cell>
        </row>
        <row r="480">
          <cell r="F480">
            <v>0</v>
          </cell>
          <cell r="G480" t="str">
            <v>否</v>
          </cell>
        </row>
        <row r="480"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</row>
        <row r="480"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</row>
        <row r="480"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</row>
        <row r="480">
          <cell r="AW480">
            <v>0</v>
          </cell>
          <cell r="AX480">
            <v>0</v>
          </cell>
          <cell r="AY480">
            <v>0</v>
          </cell>
        </row>
        <row r="480">
          <cell r="BA480">
            <v>0</v>
          </cell>
          <cell r="BB480">
            <v>0</v>
          </cell>
          <cell r="BC480">
            <v>4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</row>
        <row r="480">
          <cell r="BL480">
            <v>0</v>
          </cell>
          <cell r="BM480">
            <v>0</v>
          </cell>
          <cell r="BN480">
            <v>0</v>
          </cell>
          <cell r="BO480">
            <v>0</v>
          </cell>
        </row>
        <row r="481">
          <cell r="B481" t="str">
            <v>S541008</v>
          </cell>
          <cell r="C481" t="str">
            <v>驻马店天翔机电有限公司</v>
          </cell>
          <cell r="D481">
            <v>0</v>
          </cell>
        </row>
        <row r="481">
          <cell r="F481">
            <v>0</v>
          </cell>
          <cell r="G481" t="str">
            <v>否</v>
          </cell>
        </row>
        <row r="481"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</row>
        <row r="481"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</row>
        <row r="481"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</row>
        <row r="481">
          <cell r="AW481">
            <v>0</v>
          </cell>
          <cell r="AX481">
            <v>0</v>
          </cell>
          <cell r="AY481">
            <v>0</v>
          </cell>
        </row>
        <row r="481">
          <cell r="BA481">
            <v>0</v>
          </cell>
          <cell r="BB481">
            <v>0</v>
          </cell>
          <cell r="BC481">
            <v>4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</row>
        <row r="481">
          <cell r="BL481">
            <v>0</v>
          </cell>
          <cell r="BM481">
            <v>0</v>
          </cell>
          <cell r="BN481">
            <v>0</v>
          </cell>
          <cell r="BO481">
            <v>0</v>
          </cell>
        </row>
        <row r="482">
          <cell r="B482" t="str">
            <v>S541010</v>
          </cell>
          <cell r="C482" t="str">
            <v>平顶山市永惠汽车维修服务有限公司</v>
          </cell>
          <cell r="D482">
            <v>0</v>
          </cell>
        </row>
        <row r="482">
          <cell r="F482">
            <v>0</v>
          </cell>
          <cell r="G482" t="str">
            <v>否</v>
          </cell>
        </row>
        <row r="482"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</row>
        <row r="482"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</row>
        <row r="482"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</row>
        <row r="482">
          <cell r="AW482">
            <v>0</v>
          </cell>
          <cell r="AX482">
            <v>0</v>
          </cell>
          <cell r="AY482">
            <v>0</v>
          </cell>
        </row>
        <row r="482">
          <cell r="BA482">
            <v>0</v>
          </cell>
          <cell r="BB482">
            <v>0</v>
          </cell>
          <cell r="BC482">
            <v>4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</row>
        <row r="482">
          <cell r="BL482">
            <v>0</v>
          </cell>
          <cell r="BM482">
            <v>0</v>
          </cell>
          <cell r="BN482">
            <v>0</v>
          </cell>
          <cell r="BO482">
            <v>0</v>
          </cell>
        </row>
        <row r="483">
          <cell r="B483" t="str">
            <v>S541011</v>
          </cell>
          <cell r="C483" t="str">
            <v>河南正聚明汽车贸易有限公司</v>
          </cell>
          <cell r="D483">
            <v>0</v>
          </cell>
        </row>
        <row r="483">
          <cell r="F483">
            <v>0</v>
          </cell>
          <cell r="G483" t="str">
            <v>否</v>
          </cell>
        </row>
        <row r="483"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</row>
        <row r="483"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</row>
        <row r="483"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</row>
        <row r="483">
          <cell r="AW483">
            <v>0</v>
          </cell>
          <cell r="AX483">
            <v>0</v>
          </cell>
          <cell r="AY483">
            <v>0</v>
          </cell>
        </row>
        <row r="483">
          <cell r="BA483">
            <v>0</v>
          </cell>
          <cell r="BB483">
            <v>0</v>
          </cell>
          <cell r="BC483">
            <v>4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</row>
        <row r="483">
          <cell r="BL483">
            <v>0</v>
          </cell>
          <cell r="BM483">
            <v>0</v>
          </cell>
          <cell r="BN483">
            <v>0</v>
          </cell>
          <cell r="BO483">
            <v>0</v>
          </cell>
        </row>
        <row r="484">
          <cell r="B484" t="str">
            <v>S542002</v>
          </cell>
          <cell r="C484" t="str">
            <v>武汉万坚汽车服务有限公司</v>
          </cell>
          <cell r="D484">
            <v>0</v>
          </cell>
        </row>
        <row r="484">
          <cell r="F484">
            <v>0</v>
          </cell>
          <cell r="G484" t="str">
            <v>否</v>
          </cell>
        </row>
        <row r="484"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</row>
        <row r="484"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</row>
        <row r="484"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</row>
        <row r="484">
          <cell r="AW484">
            <v>0</v>
          </cell>
          <cell r="AX484">
            <v>0</v>
          </cell>
          <cell r="AY484">
            <v>0</v>
          </cell>
        </row>
        <row r="484">
          <cell r="BA484">
            <v>0</v>
          </cell>
          <cell r="BB484">
            <v>0</v>
          </cell>
          <cell r="BC484">
            <v>4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</row>
        <row r="484">
          <cell r="BL484">
            <v>0</v>
          </cell>
          <cell r="BM484">
            <v>0</v>
          </cell>
          <cell r="BN484">
            <v>0</v>
          </cell>
          <cell r="BO484">
            <v>0</v>
          </cell>
        </row>
        <row r="485">
          <cell r="B485" t="str">
            <v>S551004</v>
          </cell>
          <cell r="C485" t="str">
            <v>攀枝花市京福汽车销售服务有限公司</v>
          </cell>
          <cell r="D485">
            <v>0</v>
          </cell>
        </row>
        <row r="485">
          <cell r="F485">
            <v>0</v>
          </cell>
          <cell r="G485" t="str">
            <v>否</v>
          </cell>
        </row>
        <row r="485"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</row>
        <row r="485"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</row>
        <row r="485"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</row>
        <row r="485">
          <cell r="AW485">
            <v>0</v>
          </cell>
          <cell r="AX485">
            <v>0</v>
          </cell>
          <cell r="AY485">
            <v>0</v>
          </cell>
        </row>
        <row r="485">
          <cell r="BA485">
            <v>0</v>
          </cell>
          <cell r="BB485">
            <v>0</v>
          </cell>
          <cell r="BC485">
            <v>4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</row>
        <row r="485">
          <cell r="BL485">
            <v>0</v>
          </cell>
          <cell r="BM485">
            <v>0</v>
          </cell>
          <cell r="BN485">
            <v>0</v>
          </cell>
          <cell r="BO485">
            <v>0</v>
          </cell>
        </row>
        <row r="486">
          <cell r="B486" t="str">
            <v>S551006</v>
          </cell>
          <cell r="C486" t="str">
            <v>冕宁县泸沽海侠汽车修理厂</v>
          </cell>
          <cell r="D486">
            <v>0</v>
          </cell>
        </row>
        <row r="486">
          <cell r="F486">
            <v>0</v>
          </cell>
          <cell r="G486" t="str">
            <v>否</v>
          </cell>
        </row>
        <row r="486"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</row>
        <row r="486"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</row>
        <row r="486"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</row>
        <row r="486">
          <cell r="AW486">
            <v>0</v>
          </cell>
          <cell r="AX486">
            <v>0</v>
          </cell>
          <cell r="AY486">
            <v>0</v>
          </cell>
        </row>
        <row r="486">
          <cell r="BA486">
            <v>0</v>
          </cell>
          <cell r="BB486">
            <v>0</v>
          </cell>
          <cell r="BC486">
            <v>4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</row>
        <row r="486">
          <cell r="BL486">
            <v>0</v>
          </cell>
          <cell r="BM486">
            <v>0</v>
          </cell>
          <cell r="BN486">
            <v>0</v>
          </cell>
          <cell r="BO486">
            <v>0</v>
          </cell>
        </row>
        <row r="487">
          <cell r="B487" t="str">
            <v>S551007</v>
          </cell>
          <cell r="C487" t="str">
            <v>荥经县颐顺汽车贸易服务有限公司</v>
          </cell>
          <cell r="D487">
            <v>0</v>
          </cell>
        </row>
        <row r="487">
          <cell r="F487">
            <v>0</v>
          </cell>
          <cell r="G487" t="str">
            <v>否</v>
          </cell>
        </row>
        <row r="487"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</row>
        <row r="487"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</row>
        <row r="487"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</row>
        <row r="487">
          <cell r="AW487">
            <v>0</v>
          </cell>
          <cell r="AX487">
            <v>0</v>
          </cell>
          <cell r="AY487">
            <v>0</v>
          </cell>
        </row>
        <row r="487">
          <cell r="BA487">
            <v>0</v>
          </cell>
          <cell r="BB487">
            <v>0</v>
          </cell>
          <cell r="BC487">
            <v>4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</row>
        <row r="487">
          <cell r="BL487">
            <v>0</v>
          </cell>
          <cell r="BM487">
            <v>0</v>
          </cell>
          <cell r="BN487">
            <v>0</v>
          </cell>
          <cell r="BO487">
            <v>0</v>
          </cell>
        </row>
        <row r="488">
          <cell r="B488" t="str">
            <v>S562005</v>
          </cell>
          <cell r="C488" t="str">
            <v>甘肃德晟汽车贸易有限公司</v>
          </cell>
          <cell r="D488">
            <v>0</v>
          </cell>
        </row>
        <row r="488">
          <cell r="F488">
            <v>0</v>
          </cell>
          <cell r="G488" t="str">
            <v>否</v>
          </cell>
        </row>
        <row r="488"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</row>
        <row r="488">
          <cell r="AD488">
            <v>0</v>
          </cell>
          <cell r="AE488">
            <v>0</v>
          </cell>
        </row>
        <row r="488">
          <cell r="AG488">
            <v>0</v>
          </cell>
          <cell r="AH488">
            <v>0</v>
          </cell>
        </row>
        <row r="488"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</row>
        <row r="488">
          <cell r="AW488">
            <v>0</v>
          </cell>
          <cell r="AX488">
            <v>0</v>
          </cell>
          <cell r="AY488">
            <v>0</v>
          </cell>
        </row>
        <row r="488">
          <cell r="BA488">
            <v>0</v>
          </cell>
          <cell r="BB488">
            <v>0</v>
          </cell>
          <cell r="BC488">
            <v>4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</row>
        <row r="488">
          <cell r="BL488">
            <v>0</v>
          </cell>
          <cell r="BM488">
            <v>0</v>
          </cell>
          <cell r="BN488">
            <v>0</v>
          </cell>
          <cell r="BO488">
            <v>0</v>
          </cell>
        </row>
        <row r="489">
          <cell r="B489" t="str">
            <v>S563001</v>
          </cell>
          <cell r="C489" t="str">
            <v>青海荣雄汽车销售服务有限公司</v>
          </cell>
          <cell r="D489">
            <v>0</v>
          </cell>
        </row>
        <row r="489">
          <cell r="F489">
            <v>0</v>
          </cell>
          <cell r="G489" t="str">
            <v>否</v>
          </cell>
        </row>
        <row r="489"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</row>
        <row r="489">
          <cell r="AD489">
            <v>0</v>
          </cell>
          <cell r="AE489">
            <v>0</v>
          </cell>
        </row>
        <row r="489">
          <cell r="AG489">
            <v>0</v>
          </cell>
          <cell r="AH489">
            <v>0</v>
          </cell>
        </row>
        <row r="489"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</row>
        <row r="489">
          <cell r="AW489">
            <v>0</v>
          </cell>
          <cell r="AX489">
            <v>0</v>
          </cell>
          <cell r="AY489">
            <v>0</v>
          </cell>
        </row>
        <row r="489">
          <cell r="BA489">
            <v>0</v>
          </cell>
          <cell r="BB489">
            <v>0</v>
          </cell>
          <cell r="BC489">
            <v>4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</row>
        <row r="489">
          <cell r="BL489">
            <v>0</v>
          </cell>
          <cell r="BM489">
            <v>0</v>
          </cell>
          <cell r="BN489">
            <v>0</v>
          </cell>
          <cell r="BO489">
            <v>0</v>
          </cell>
        </row>
        <row r="490">
          <cell r="B490" t="str">
            <v>S565002</v>
          </cell>
          <cell r="C490" t="str">
            <v>伊宁市兴杨汽修厂</v>
          </cell>
          <cell r="D490">
            <v>0</v>
          </cell>
        </row>
        <row r="490">
          <cell r="F490">
            <v>0</v>
          </cell>
          <cell r="G490" t="str">
            <v>否</v>
          </cell>
        </row>
        <row r="490"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</row>
        <row r="490">
          <cell r="AD490">
            <v>0</v>
          </cell>
          <cell r="AE490">
            <v>0</v>
          </cell>
        </row>
        <row r="490">
          <cell r="AG490">
            <v>0</v>
          </cell>
          <cell r="AH490">
            <v>0</v>
          </cell>
        </row>
        <row r="490"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</row>
        <row r="490">
          <cell r="AW490">
            <v>0</v>
          </cell>
          <cell r="AX490">
            <v>0</v>
          </cell>
          <cell r="AY490">
            <v>0</v>
          </cell>
        </row>
        <row r="490">
          <cell r="BA490">
            <v>0</v>
          </cell>
          <cell r="BB490">
            <v>0</v>
          </cell>
          <cell r="BC490">
            <v>4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</row>
        <row r="490">
          <cell r="BL490">
            <v>0</v>
          </cell>
          <cell r="BM490">
            <v>0</v>
          </cell>
          <cell r="BN490">
            <v>0</v>
          </cell>
          <cell r="BO490">
            <v>0</v>
          </cell>
        </row>
        <row r="491">
          <cell r="B491" t="str">
            <v>S411032</v>
          </cell>
          <cell r="C491" t="str">
            <v>国家知识产权局专利局</v>
          </cell>
          <cell r="D491">
            <v>0</v>
          </cell>
        </row>
        <row r="491">
          <cell r="F491">
            <v>0</v>
          </cell>
          <cell r="G491" t="str">
            <v>否</v>
          </cell>
        </row>
        <row r="491"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</row>
        <row r="491"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</row>
        <row r="491"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</row>
        <row r="491">
          <cell r="AW491">
            <v>0</v>
          </cell>
          <cell r="AX491">
            <v>0</v>
          </cell>
          <cell r="AY491">
            <v>0</v>
          </cell>
        </row>
        <row r="491">
          <cell r="BA491">
            <v>0</v>
          </cell>
          <cell r="BB491">
            <v>0</v>
          </cell>
          <cell r="BC491">
            <v>4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</row>
        <row r="491">
          <cell r="BL491">
            <v>0</v>
          </cell>
          <cell r="BM491">
            <v>0</v>
          </cell>
          <cell r="BN491">
            <v>0</v>
          </cell>
          <cell r="BO491">
            <v>0</v>
          </cell>
        </row>
        <row r="492">
          <cell r="B492" t="str">
            <v>S412034</v>
          </cell>
          <cell r="C492" t="str">
            <v>天津市鑫晟亨通商贸有限公司</v>
          </cell>
          <cell r="D492" t="str">
            <v>金属件</v>
          </cell>
        </row>
        <row r="492">
          <cell r="F492">
            <v>0</v>
          </cell>
          <cell r="G492" t="str">
            <v>否</v>
          </cell>
        </row>
        <row r="492"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</row>
        <row r="492"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</row>
        <row r="492"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</row>
        <row r="492">
          <cell r="AW492">
            <v>0</v>
          </cell>
          <cell r="AX492">
            <v>0</v>
          </cell>
          <cell r="AY492">
            <v>0</v>
          </cell>
        </row>
        <row r="492">
          <cell r="BA492">
            <v>0</v>
          </cell>
          <cell r="BB492">
            <v>0</v>
          </cell>
          <cell r="BC492">
            <v>4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</row>
        <row r="492">
          <cell r="BL492">
            <v>0</v>
          </cell>
          <cell r="BM492">
            <v>0</v>
          </cell>
          <cell r="BN492">
            <v>0</v>
          </cell>
          <cell r="BO492">
            <v>0</v>
          </cell>
        </row>
        <row r="493">
          <cell r="B493" t="str">
            <v>S413137</v>
          </cell>
          <cell r="C493" t="str">
            <v>河北秦安安全科技股份有限公司</v>
          </cell>
          <cell r="D493">
            <v>0</v>
          </cell>
        </row>
        <row r="493">
          <cell r="F493">
            <v>0</v>
          </cell>
          <cell r="G493" t="str">
            <v>否</v>
          </cell>
        </row>
        <row r="493"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</row>
        <row r="493"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</row>
        <row r="493"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</row>
        <row r="493">
          <cell r="AW493">
            <v>0</v>
          </cell>
          <cell r="AX493">
            <v>0</v>
          </cell>
          <cell r="AY493">
            <v>0</v>
          </cell>
        </row>
        <row r="493">
          <cell r="BA493">
            <v>0</v>
          </cell>
          <cell r="BB493">
            <v>0</v>
          </cell>
          <cell r="BC493">
            <v>4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</row>
        <row r="493">
          <cell r="BL493">
            <v>0</v>
          </cell>
          <cell r="BM493">
            <v>0</v>
          </cell>
          <cell r="BN493">
            <v>0</v>
          </cell>
          <cell r="BO493">
            <v>0</v>
          </cell>
        </row>
        <row r="494">
          <cell r="B494" t="str">
            <v>S431028</v>
          </cell>
          <cell r="C494" t="str">
            <v>上海越航启塑化有限公司</v>
          </cell>
          <cell r="D494" t="str">
            <v>后视镜</v>
          </cell>
        </row>
        <row r="494">
          <cell r="F494">
            <v>0</v>
          </cell>
          <cell r="G494" t="str">
            <v>否</v>
          </cell>
        </row>
        <row r="494"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</row>
        <row r="494"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</row>
        <row r="494">
          <cell r="AL494">
            <v>0</v>
          </cell>
        </row>
        <row r="494"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6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</row>
        <row r="494">
          <cell r="BL494">
            <v>-12200</v>
          </cell>
          <cell r="BM494">
            <v>-12200</v>
          </cell>
          <cell r="BN494">
            <v>-12200</v>
          </cell>
          <cell r="BO494">
            <v>0</v>
          </cell>
        </row>
        <row r="495">
          <cell r="B495" t="str">
            <v>S437047</v>
          </cell>
          <cell r="C495" t="str">
            <v>青岛美泰塑胶有限公司</v>
          </cell>
          <cell r="D495">
            <v>0</v>
          </cell>
        </row>
        <row r="495">
          <cell r="F495">
            <v>0</v>
          </cell>
          <cell r="G495" t="str">
            <v>否</v>
          </cell>
        </row>
        <row r="495"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</row>
        <row r="495"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</row>
        <row r="495"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</row>
        <row r="495">
          <cell r="AW495">
            <v>0</v>
          </cell>
          <cell r="AX495">
            <v>0</v>
          </cell>
          <cell r="AY495">
            <v>0</v>
          </cell>
        </row>
        <row r="495">
          <cell r="BA495">
            <v>0</v>
          </cell>
          <cell r="BB495">
            <v>0</v>
          </cell>
          <cell r="BC495">
            <v>4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</row>
        <row r="495">
          <cell r="BL495">
            <v>0</v>
          </cell>
          <cell r="BM495">
            <v>0</v>
          </cell>
          <cell r="BN495">
            <v>0</v>
          </cell>
          <cell r="BO495">
            <v>0</v>
          </cell>
        </row>
        <row r="496">
          <cell r="B496" t="str">
            <v>S511025</v>
          </cell>
          <cell r="C496" t="str">
            <v>北京泰纳特斯汽车零部件有限公司</v>
          </cell>
          <cell r="D496">
            <v>0</v>
          </cell>
          <cell r="E496" t="str">
            <v>老账</v>
          </cell>
          <cell r="F496">
            <v>0</v>
          </cell>
          <cell r="G496" t="str">
            <v>否</v>
          </cell>
        </row>
        <row r="496"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</row>
        <row r="496"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</row>
        <row r="496"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</row>
        <row r="496">
          <cell r="AW496">
            <v>0</v>
          </cell>
          <cell r="AX496">
            <v>0</v>
          </cell>
          <cell r="AY496">
            <v>0</v>
          </cell>
        </row>
        <row r="496">
          <cell r="BA496">
            <v>0</v>
          </cell>
          <cell r="BB496">
            <v>0</v>
          </cell>
          <cell r="BC496">
            <v>4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</row>
        <row r="496">
          <cell r="BL496">
            <v>0</v>
          </cell>
          <cell r="BM496">
            <v>0</v>
          </cell>
          <cell r="BN496">
            <v>0</v>
          </cell>
          <cell r="BO496">
            <v>0</v>
          </cell>
        </row>
        <row r="497">
          <cell r="B497" t="str">
            <v>S512011</v>
          </cell>
          <cell r="C497" t="str">
            <v>天津市启光科技有限公司</v>
          </cell>
          <cell r="D497">
            <v>0</v>
          </cell>
        </row>
        <row r="497">
          <cell r="F497">
            <v>0</v>
          </cell>
          <cell r="G497" t="str">
            <v>否</v>
          </cell>
        </row>
        <row r="497"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</row>
        <row r="497"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</row>
        <row r="497"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</row>
        <row r="497">
          <cell r="AW497">
            <v>0</v>
          </cell>
          <cell r="AX497">
            <v>0</v>
          </cell>
          <cell r="AY497">
            <v>0</v>
          </cell>
        </row>
        <row r="497">
          <cell r="BA497">
            <v>0</v>
          </cell>
          <cell r="BB497">
            <v>0</v>
          </cell>
          <cell r="BC497">
            <v>4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</row>
        <row r="497">
          <cell r="BL497">
            <v>-50370</v>
          </cell>
          <cell r="BM497">
            <v>-50370</v>
          </cell>
          <cell r="BN497">
            <v>-50370</v>
          </cell>
          <cell r="BO497">
            <v>0</v>
          </cell>
        </row>
        <row r="498">
          <cell r="B498" t="str">
            <v>S513088</v>
          </cell>
          <cell r="C498" t="str">
            <v>邢台上联汽车销售有限公司</v>
          </cell>
          <cell r="D498">
            <v>0</v>
          </cell>
        </row>
        <row r="498">
          <cell r="F498">
            <v>0</v>
          </cell>
          <cell r="G498" t="str">
            <v>否</v>
          </cell>
        </row>
        <row r="498"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</row>
        <row r="498"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</row>
        <row r="498"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</row>
        <row r="498">
          <cell r="AW498">
            <v>0</v>
          </cell>
          <cell r="AX498">
            <v>0</v>
          </cell>
          <cell r="AY498">
            <v>0</v>
          </cell>
        </row>
        <row r="498">
          <cell r="BA498">
            <v>0</v>
          </cell>
          <cell r="BB498">
            <v>0</v>
          </cell>
          <cell r="BC498">
            <v>4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</row>
        <row r="498">
          <cell r="BL498">
            <v>0</v>
          </cell>
          <cell r="BM498">
            <v>0</v>
          </cell>
          <cell r="BN498">
            <v>0</v>
          </cell>
          <cell r="BO498">
            <v>0</v>
          </cell>
        </row>
        <row r="499">
          <cell r="B499" t="str">
            <v>S513099</v>
          </cell>
          <cell r="C499" t="str">
            <v>涉县昌鑫汽车销售服务有限公司</v>
          </cell>
          <cell r="D499">
            <v>0</v>
          </cell>
        </row>
        <row r="499">
          <cell r="F499">
            <v>0</v>
          </cell>
          <cell r="G499" t="str">
            <v>否</v>
          </cell>
        </row>
        <row r="499"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</row>
        <row r="499"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</row>
        <row r="499"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</row>
        <row r="499">
          <cell r="AW499">
            <v>0</v>
          </cell>
          <cell r="AX499">
            <v>0</v>
          </cell>
          <cell r="AY499">
            <v>0</v>
          </cell>
        </row>
        <row r="499">
          <cell r="BA499">
            <v>0</v>
          </cell>
          <cell r="BB499">
            <v>0</v>
          </cell>
          <cell r="BC499">
            <v>4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</row>
        <row r="499">
          <cell r="BL499">
            <v>0</v>
          </cell>
          <cell r="BM499">
            <v>0</v>
          </cell>
          <cell r="BN499">
            <v>0</v>
          </cell>
          <cell r="BO499">
            <v>0</v>
          </cell>
        </row>
        <row r="500">
          <cell r="B500" t="str">
            <v>S513101</v>
          </cell>
          <cell r="C500" t="str">
            <v>河北创伟物贸有限公司</v>
          </cell>
          <cell r="D500">
            <v>0</v>
          </cell>
        </row>
        <row r="500">
          <cell r="F500">
            <v>0</v>
          </cell>
          <cell r="G500" t="str">
            <v>否</v>
          </cell>
        </row>
        <row r="500"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</row>
        <row r="500"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</row>
        <row r="500"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</row>
        <row r="500">
          <cell r="AW500">
            <v>0</v>
          </cell>
          <cell r="AX500">
            <v>0</v>
          </cell>
          <cell r="AY500">
            <v>0</v>
          </cell>
        </row>
        <row r="500">
          <cell r="BA500">
            <v>0</v>
          </cell>
          <cell r="BB500">
            <v>0</v>
          </cell>
          <cell r="BC500">
            <v>4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</row>
        <row r="500">
          <cell r="BL500">
            <v>0</v>
          </cell>
          <cell r="BM500">
            <v>0</v>
          </cell>
          <cell r="BN500">
            <v>0</v>
          </cell>
          <cell r="BO500">
            <v>0</v>
          </cell>
        </row>
        <row r="501">
          <cell r="B501" t="str">
            <v>S513105</v>
          </cell>
          <cell r="C501" t="str">
            <v>昌黎县驰丰汽车销售有限公司</v>
          </cell>
          <cell r="D501">
            <v>0</v>
          </cell>
        </row>
        <row r="501">
          <cell r="F501">
            <v>0</v>
          </cell>
          <cell r="G501" t="str">
            <v>否</v>
          </cell>
        </row>
        <row r="501"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</row>
        <row r="501"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</row>
        <row r="501"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</row>
        <row r="501">
          <cell r="AW501">
            <v>0</v>
          </cell>
          <cell r="AX501">
            <v>0</v>
          </cell>
          <cell r="AY501">
            <v>0</v>
          </cell>
        </row>
        <row r="501">
          <cell r="BA501">
            <v>0</v>
          </cell>
          <cell r="BB501">
            <v>0</v>
          </cell>
          <cell r="BC501">
            <v>4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</row>
        <row r="501">
          <cell r="BL501">
            <v>0</v>
          </cell>
          <cell r="BM501">
            <v>0</v>
          </cell>
          <cell r="BN501">
            <v>0</v>
          </cell>
          <cell r="BO501">
            <v>0</v>
          </cell>
        </row>
        <row r="502">
          <cell r="B502" t="str">
            <v>S513107</v>
          </cell>
          <cell r="C502" t="str">
            <v>秦皇岛市重汽汽车配件有限公司汽车维护厂</v>
          </cell>
          <cell r="D502">
            <v>0</v>
          </cell>
        </row>
        <row r="502">
          <cell r="F502">
            <v>0</v>
          </cell>
          <cell r="G502" t="str">
            <v>否</v>
          </cell>
        </row>
        <row r="502"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</row>
        <row r="502"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</row>
        <row r="502"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</row>
        <row r="502">
          <cell r="AW502">
            <v>0</v>
          </cell>
          <cell r="AX502">
            <v>0</v>
          </cell>
          <cell r="AY502">
            <v>0</v>
          </cell>
        </row>
        <row r="502">
          <cell r="BA502">
            <v>0</v>
          </cell>
          <cell r="BB502">
            <v>0</v>
          </cell>
          <cell r="BC502">
            <v>4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</row>
        <row r="502">
          <cell r="BL502">
            <v>0</v>
          </cell>
          <cell r="BM502">
            <v>0</v>
          </cell>
          <cell r="BN502">
            <v>0</v>
          </cell>
          <cell r="BO502">
            <v>0</v>
          </cell>
        </row>
        <row r="503">
          <cell r="B503" t="str">
            <v>S513127</v>
          </cell>
          <cell r="C503" t="str">
            <v>馆陶县广丰汽车贸易有限公司</v>
          </cell>
          <cell r="D503">
            <v>0</v>
          </cell>
        </row>
        <row r="503">
          <cell r="F503">
            <v>0</v>
          </cell>
          <cell r="G503" t="str">
            <v>否</v>
          </cell>
        </row>
        <row r="503"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</row>
        <row r="503"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</row>
        <row r="503"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</row>
        <row r="503">
          <cell r="AW503">
            <v>0</v>
          </cell>
          <cell r="AX503">
            <v>0</v>
          </cell>
          <cell r="AY503">
            <v>0</v>
          </cell>
        </row>
        <row r="503">
          <cell r="BA503">
            <v>0</v>
          </cell>
          <cell r="BB503">
            <v>0</v>
          </cell>
          <cell r="BC503">
            <v>4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</row>
        <row r="503">
          <cell r="BL503">
            <v>0</v>
          </cell>
          <cell r="BM503">
            <v>0</v>
          </cell>
          <cell r="BN503">
            <v>0</v>
          </cell>
          <cell r="BO503">
            <v>0</v>
          </cell>
        </row>
        <row r="504">
          <cell r="B504" t="str">
            <v>S513132</v>
          </cell>
          <cell r="C504" t="str">
            <v>临城县志云汽车维修服务有限公司</v>
          </cell>
          <cell r="D504">
            <v>0</v>
          </cell>
        </row>
        <row r="504">
          <cell r="F504">
            <v>0</v>
          </cell>
          <cell r="G504" t="str">
            <v>否</v>
          </cell>
        </row>
        <row r="504"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</row>
        <row r="504"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</row>
        <row r="504"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</row>
        <row r="504">
          <cell r="AW504">
            <v>0</v>
          </cell>
          <cell r="AX504">
            <v>0</v>
          </cell>
          <cell r="AY504">
            <v>0</v>
          </cell>
        </row>
        <row r="504">
          <cell r="BA504">
            <v>0</v>
          </cell>
          <cell r="BB504">
            <v>0</v>
          </cell>
          <cell r="BC504">
            <v>4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</row>
        <row r="504">
          <cell r="BL504">
            <v>0</v>
          </cell>
          <cell r="BM504">
            <v>0</v>
          </cell>
          <cell r="BN504">
            <v>0</v>
          </cell>
          <cell r="BO504">
            <v>0</v>
          </cell>
        </row>
        <row r="505">
          <cell r="B505" t="str">
            <v>S513133</v>
          </cell>
          <cell r="C505" t="str">
            <v>邯郸市永年区现方汽车修理厂</v>
          </cell>
          <cell r="D505">
            <v>0</v>
          </cell>
        </row>
        <row r="505">
          <cell r="F505">
            <v>0</v>
          </cell>
          <cell r="G505" t="str">
            <v>否</v>
          </cell>
        </row>
        <row r="505"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</row>
        <row r="505"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</row>
        <row r="505"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</row>
        <row r="505">
          <cell r="AW505">
            <v>0</v>
          </cell>
          <cell r="AX505">
            <v>0</v>
          </cell>
          <cell r="AY505">
            <v>0</v>
          </cell>
        </row>
        <row r="505">
          <cell r="BA505">
            <v>0</v>
          </cell>
          <cell r="BB505">
            <v>0</v>
          </cell>
          <cell r="BC505">
            <v>4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</row>
        <row r="505">
          <cell r="BL505">
            <v>0</v>
          </cell>
          <cell r="BM505">
            <v>0</v>
          </cell>
          <cell r="BN505">
            <v>0</v>
          </cell>
          <cell r="BO505">
            <v>0</v>
          </cell>
        </row>
        <row r="506">
          <cell r="B506" t="str">
            <v>S513134</v>
          </cell>
          <cell r="C506" t="str">
            <v>黄骅市东风仪器仪表经销处</v>
          </cell>
          <cell r="D506">
            <v>0</v>
          </cell>
        </row>
        <row r="506">
          <cell r="F506">
            <v>0</v>
          </cell>
          <cell r="G506" t="str">
            <v>否</v>
          </cell>
        </row>
        <row r="506"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</row>
        <row r="506"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</row>
        <row r="506"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</row>
        <row r="506">
          <cell r="AW506">
            <v>0</v>
          </cell>
          <cell r="AX506">
            <v>0</v>
          </cell>
          <cell r="AY506">
            <v>0</v>
          </cell>
        </row>
        <row r="506">
          <cell r="BA506">
            <v>0</v>
          </cell>
          <cell r="BB506">
            <v>0</v>
          </cell>
          <cell r="BC506">
            <v>4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</row>
        <row r="506">
          <cell r="BL506">
            <v>0</v>
          </cell>
          <cell r="BM506">
            <v>0</v>
          </cell>
          <cell r="BN506">
            <v>0</v>
          </cell>
          <cell r="BO506">
            <v>0</v>
          </cell>
        </row>
        <row r="507">
          <cell r="B507" t="str">
            <v>S513136</v>
          </cell>
          <cell r="C507" t="str">
            <v>河北新林坡孵化器股份有限公司</v>
          </cell>
          <cell r="D507">
            <v>0</v>
          </cell>
        </row>
        <row r="507">
          <cell r="F507">
            <v>0</v>
          </cell>
          <cell r="G507" t="str">
            <v>否</v>
          </cell>
        </row>
        <row r="507"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</row>
        <row r="507"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</row>
        <row r="507"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</row>
        <row r="507">
          <cell r="AW507">
            <v>0</v>
          </cell>
          <cell r="AX507">
            <v>0</v>
          </cell>
          <cell r="AY507">
            <v>0</v>
          </cell>
        </row>
        <row r="507">
          <cell r="BA507">
            <v>0</v>
          </cell>
          <cell r="BB507">
            <v>0</v>
          </cell>
          <cell r="BC507">
            <v>4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</row>
        <row r="507">
          <cell r="BL507">
            <v>0</v>
          </cell>
          <cell r="BM507">
            <v>0</v>
          </cell>
          <cell r="BN507">
            <v>0</v>
          </cell>
          <cell r="BO507">
            <v>0</v>
          </cell>
        </row>
        <row r="508">
          <cell r="B508" t="str">
            <v>S513140</v>
          </cell>
          <cell r="C508" t="str">
            <v>黄骅市祥海废品回收有限公司</v>
          </cell>
          <cell r="D508">
            <v>0</v>
          </cell>
        </row>
        <row r="508">
          <cell r="F508">
            <v>0</v>
          </cell>
          <cell r="G508" t="str">
            <v>否</v>
          </cell>
        </row>
        <row r="508"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</row>
        <row r="508"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</row>
        <row r="508"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</row>
        <row r="508">
          <cell r="AW508">
            <v>0</v>
          </cell>
          <cell r="AX508">
            <v>0</v>
          </cell>
          <cell r="AY508">
            <v>0</v>
          </cell>
        </row>
        <row r="508">
          <cell r="BA508">
            <v>0</v>
          </cell>
          <cell r="BB508">
            <v>0</v>
          </cell>
          <cell r="BC508">
            <v>4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</row>
        <row r="508">
          <cell r="BL508">
            <v>0</v>
          </cell>
          <cell r="BM508">
            <v>0</v>
          </cell>
          <cell r="BN508">
            <v>0</v>
          </cell>
          <cell r="BO508">
            <v>0</v>
          </cell>
        </row>
        <row r="509">
          <cell r="B509" t="str">
            <v>S513141</v>
          </cell>
          <cell r="C509" t="str">
            <v>黄骅市众泰模具厂</v>
          </cell>
          <cell r="D509">
            <v>0</v>
          </cell>
        </row>
        <row r="509">
          <cell r="F509">
            <v>0</v>
          </cell>
          <cell r="G509" t="str">
            <v>否</v>
          </cell>
        </row>
        <row r="509"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</row>
        <row r="509"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</row>
        <row r="509"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</row>
        <row r="509">
          <cell r="AW509">
            <v>0</v>
          </cell>
          <cell r="AX509">
            <v>0</v>
          </cell>
          <cell r="AY509">
            <v>0</v>
          </cell>
        </row>
        <row r="509">
          <cell r="BA509">
            <v>0</v>
          </cell>
          <cell r="BB509">
            <v>0</v>
          </cell>
          <cell r="BC509">
            <v>4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</row>
        <row r="509">
          <cell r="BL509">
            <v>0</v>
          </cell>
          <cell r="BM509">
            <v>0</v>
          </cell>
          <cell r="BN509">
            <v>0</v>
          </cell>
          <cell r="BO509">
            <v>0</v>
          </cell>
        </row>
        <row r="510">
          <cell r="B510" t="str">
            <v>S513142</v>
          </cell>
          <cell r="C510" t="str">
            <v>黄骅市双骏模具有限公司</v>
          </cell>
          <cell r="D510">
            <v>0</v>
          </cell>
        </row>
        <row r="510">
          <cell r="F510">
            <v>0</v>
          </cell>
          <cell r="G510" t="str">
            <v>否</v>
          </cell>
        </row>
        <row r="510"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</row>
        <row r="510"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</row>
        <row r="510"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</row>
        <row r="510">
          <cell r="AW510">
            <v>0</v>
          </cell>
          <cell r="AX510">
            <v>0</v>
          </cell>
          <cell r="AY510">
            <v>0</v>
          </cell>
        </row>
        <row r="510">
          <cell r="BA510">
            <v>0</v>
          </cell>
          <cell r="BB510">
            <v>0</v>
          </cell>
          <cell r="BC510">
            <v>4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</row>
        <row r="510">
          <cell r="BL510">
            <v>0</v>
          </cell>
          <cell r="BM510">
            <v>0</v>
          </cell>
          <cell r="BN510">
            <v>0</v>
          </cell>
          <cell r="BO510">
            <v>0</v>
          </cell>
        </row>
        <row r="511">
          <cell r="B511" t="str">
            <v>S514002</v>
          </cell>
          <cell r="C511" t="str">
            <v>曲沃重义汽车服务有限公司</v>
          </cell>
          <cell r="D511">
            <v>0</v>
          </cell>
        </row>
        <row r="511">
          <cell r="F511">
            <v>0</v>
          </cell>
          <cell r="G511" t="str">
            <v>否</v>
          </cell>
        </row>
        <row r="511"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</row>
        <row r="511"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</row>
        <row r="511"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</row>
        <row r="511">
          <cell r="AW511">
            <v>0</v>
          </cell>
          <cell r="AX511">
            <v>0</v>
          </cell>
          <cell r="AY511">
            <v>0</v>
          </cell>
        </row>
        <row r="511">
          <cell r="BA511">
            <v>0</v>
          </cell>
          <cell r="BB511">
            <v>0</v>
          </cell>
          <cell r="BC511">
            <v>4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</row>
        <row r="511">
          <cell r="BL511">
            <v>0</v>
          </cell>
          <cell r="BM511">
            <v>0</v>
          </cell>
          <cell r="BN511">
            <v>0</v>
          </cell>
          <cell r="BO511">
            <v>0</v>
          </cell>
        </row>
        <row r="512">
          <cell r="B512" t="str">
            <v>S531010</v>
          </cell>
          <cell r="C512" t="str">
            <v>上海钢联电子商务股份有限公司</v>
          </cell>
          <cell r="D512">
            <v>0</v>
          </cell>
        </row>
        <row r="512">
          <cell r="F512">
            <v>0</v>
          </cell>
          <cell r="G512" t="str">
            <v>否</v>
          </cell>
        </row>
        <row r="512"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</row>
        <row r="512"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</row>
        <row r="512"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</row>
        <row r="512">
          <cell r="AW512">
            <v>0</v>
          </cell>
          <cell r="AX512">
            <v>0</v>
          </cell>
          <cell r="AY512">
            <v>0</v>
          </cell>
        </row>
        <row r="512">
          <cell r="BA512">
            <v>0</v>
          </cell>
          <cell r="BB512">
            <v>0</v>
          </cell>
          <cell r="BC512">
            <v>4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</row>
        <row r="512">
          <cell r="BL512">
            <v>0</v>
          </cell>
          <cell r="BM512">
            <v>0</v>
          </cell>
          <cell r="BN512">
            <v>0</v>
          </cell>
          <cell r="BO512">
            <v>0</v>
          </cell>
        </row>
        <row r="513">
          <cell r="B513" t="str">
            <v>S532006</v>
          </cell>
          <cell r="C513" t="str">
            <v>唐兴压缩技术(昆山)有限公司</v>
          </cell>
          <cell r="D513">
            <v>0</v>
          </cell>
          <cell r="E513" t="str">
            <v>老账</v>
          </cell>
          <cell r="F513">
            <v>0</v>
          </cell>
          <cell r="G513" t="str">
            <v>是</v>
          </cell>
        </row>
        <row r="513"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</row>
        <row r="513">
          <cell r="AD513">
            <v>0</v>
          </cell>
          <cell r="AE513">
            <v>0</v>
          </cell>
          <cell r="AF513">
            <v>0</v>
          </cell>
          <cell r="AG513">
            <v>13980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</row>
        <row r="513">
          <cell r="AW513">
            <v>0</v>
          </cell>
          <cell r="AX513">
            <v>0</v>
          </cell>
          <cell r="AY513">
            <v>0</v>
          </cell>
        </row>
        <row r="513">
          <cell r="BA513">
            <v>13980</v>
          </cell>
          <cell r="BB513">
            <v>13980</v>
          </cell>
          <cell r="BC513">
            <v>4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</row>
        <row r="513">
          <cell r="BL513">
            <v>13980</v>
          </cell>
          <cell r="BM513">
            <v>0</v>
          </cell>
          <cell r="BN513">
            <v>0</v>
          </cell>
          <cell r="BO513">
            <v>0</v>
          </cell>
        </row>
        <row r="514">
          <cell r="B514" t="str">
            <v>S532014</v>
          </cell>
          <cell r="C514" t="str">
            <v>扬州顺汇机械有限公司</v>
          </cell>
          <cell r="D514">
            <v>0</v>
          </cell>
        </row>
        <row r="514">
          <cell r="F514">
            <v>0</v>
          </cell>
          <cell r="G514" t="str">
            <v>否</v>
          </cell>
        </row>
        <row r="514"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</row>
        <row r="514"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</row>
        <row r="514"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</row>
        <row r="514">
          <cell r="AW514">
            <v>0</v>
          </cell>
          <cell r="AX514">
            <v>0</v>
          </cell>
          <cell r="AY514">
            <v>0</v>
          </cell>
        </row>
        <row r="514">
          <cell r="BA514">
            <v>0</v>
          </cell>
          <cell r="BB514">
            <v>0</v>
          </cell>
          <cell r="BC514">
            <v>4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</row>
        <row r="514">
          <cell r="BL514">
            <v>0</v>
          </cell>
          <cell r="BM514">
            <v>0</v>
          </cell>
          <cell r="BN514">
            <v>0</v>
          </cell>
          <cell r="BO514">
            <v>0</v>
          </cell>
        </row>
        <row r="515">
          <cell r="B515" t="str">
            <v>S532016</v>
          </cell>
          <cell r="C515" t="str">
            <v>宁波奥启精密温控技术有限公司</v>
          </cell>
          <cell r="D515">
            <v>0</v>
          </cell>
        </row>
        <row r="515">
          <cell r="F515">
            <v>0</v>
          </cell>
          <cell r="G515" t="str">
            <v>否</v>
          </cell>
        </row>
        <row r="515"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</row>
        <row r="515"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</row>
        <row r="515"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</row>
        <row r="515">
          <cell r="AW515">
            <v>0</v>
          </cell>
          <cell r="AX515">
            <v>0</v>
          </cell>
          <cell r="AY515">
            <v>0</v>
          </cell>
        </row>
        <row r="515">
          <cell r="BA515">
            <v>0</v>
          </cell>
          <cell r="BB515">
            <v>0</v>
          </cell>
          <cell r="BC515">
            <v>4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</row>
        <row r="515">
          <cell r="BL515">
            <v>0</v>
          </cell>
          <cell r="BM515">
            <v>0</v>
          </cell>
          <cell r="BN515">
            <v>0</v>
          </cell>
          <cell r="BO515">
            <v>0</v>
          </cell>
        </row>
        <row r="516">
          <cell r="B516" t="str">
            <v>S532017</v>
          </cell>
          <cell r="C516" t="str">
            <v>苏州尚氏数控科技有限公司</v>
          </cell>
          <cell r="D516">
            <v>0</v>
          </cell>
        </row>
        <row r="516">
          <cell r="F516">
            <v>0</v>
          </cell>
          <cell r="G516" t="str">
            <v>否</v>
          </cell>
        </row>
        <row r="516"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</row>
        <row r="516"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</row>
        <row r="516"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</row>
        <row r="516">
          <cell r="AW516">
            <v>0</v>
          </cell>
          <cell r="AX516">
            <v>0</v>
          </cell>
          <cell r="AY516">
            <v>0</v>
          </cell>
        </row>
        <row r="516">
          <cell r="BA516">
            <v>0</v>
          </cell>
          <cell r="BB516">
            <v>0</v>
          </cell>
          <cell r="BC516">
            <v>4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</row>
        <row r="516">
          <cell r="BL516">
            <v>0</v>
          </cell>
          <cell r="BM516">
            <v>0</v>
          </cell>
          <cell r="BN516">
            <v>0</v>
          </cell>
          <cell r="BO516">
            <v>0</v>
          </cell>
        </row>
        <row r="517">
          <cell r="B517" t="str">
            <v>S534002</v>
          </cell>
          <cell r="C517" t="str">
            <v>凤阳县金鹰汽车修理有限公司</v>
          </cell>
          <cell r="D517">
            <v>0</v>
          </cell>
        </row>
        <row r="517">
          <cell r="F517">
            <v>0</v>
          </cell>
          <cell r="G517" t="str">
            <v>否</v>
          </cell>
        </row>
        <row r="517"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</row>
        <row r="517"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</row>
        <row r="517"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</row>
        <row r="517">
          <cell r="AW517">
            <v>0</v>
          </cell>
          <cell r="AX517">
            <v>0</v>
          </cell>
          <cell r="AY517">
            <v>0</v>
          </cell>
        </row>
        <row r="517">
          <cell r="BA517">
            <v>0</v>
          </cell>
          <cell r="BB517">
            <v>0</v>
          </cell>
          <cell r="BC517">
            <v>4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</row>
        <row r="517">
          <cell r="BL517">
            <v>0</v>
          </cell>
          <cell r="BM517">
            <v>0</v>
          </cell>
          <cell r="BN517">
            <v>0</v>
          </cell>
          <cell r="BO517">
            <v>0</v>
          </cell>
        </row>
        <row r="518">
          <cell r="B518" t="str">
            <v>S537015</v>
          </cell>
          <cell r="C518" t="str">
            <v>潍坊光升人力资源有限公司</v>
          </cell>
          <cell r="D518">
            <v>0</v>
          </cell>
        </row>
        <row r="518">
          <cell r="F518">
            <v>0</v>
          </cell>
          <cell r="G518" t="str">
            <v>否</v>
          </cell>
        </row>
        <row r="518"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</row>
        <row r="518"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</row>
        <row r="518"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</row>
        <row r="518">
          <cell r="AW518">
            <v>0</v>
          </cell>
          <cell r="AX518">
            <v>0</v>
          </cell>
          <cell r="AY518">
            <v>0</v>
          </cell>
        </row>
        <row r="518">
          <cell r="BA518">
            <v>0</v>
          </cell>
          <cell r="BB518">
            <v>0</v>
          </cell>
          <cell r="BC518">
            <v>4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</row>
        <row r="518">
          <cell r="BL518">
            <v>0</v>
          </cell>
          <cell r="BM518">
            <v>0</v>
          </cell>
          <cell r="BN518">
            <v>0</v>
          </cell>
          <cell r="BO518">
            <v>0</v>
          </cell>
        </row>
        <row r="519">
          <cell r="B519" t="str">
            <v>S537022</v>
          </cell>
          <cell r="C519" t="str">
            <v>山东亿豪汽车销售服务有限公司</v>
          </cell>
          <cell r="D519">
            <v>0</v>
          </cell>
        </row>
        <row r="519">
          <cell r="F519">
            <v>0</v>
          </cell>
          <cell r="G519" t="str">
            <v>否</v>
          </cell>
        </row>
        <row r="519"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</row>
        <row r="519"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</row>
        <row r="519"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</row>
        <row r="519">
          <cell r="AW519">
            <v>0</v>
          </cell>
          <cell r="AX519">
            <v>0</v>
          </cell>
          <cell r="AY519">
            <v>0</v>
          </cell>
        </row>
        <row r="519">
          <cell r="BA519">
            <v>0</v>
          </cell>
          <cell r="BB519">
            <v>0</v>
          </cell>
          <cell r="BC519">
            <v>4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</row>
        <row r="519">
          <cell r="BL519">
            <v>0</v>
          </cell>
          <cell r="BM519">
            <v>0</v>
          </cell>
          <cell r="BN519">
            <v>0</v>
          </cell>
          <cell r="BO519">
            <v>0</v>
          </cell>
        </row>
        <row r="520">
          <cell r="B520" t="str">
            <v>S537024</v>
          </cell>
          <cell r="C520" t="str">
            <v>枣庄同鑫源汽车销售有限公司</v>
          </cell>
          <cell r="D520">
            <v>0</v>
          </cell>
        </row>
        <row r="520">
          <cell r="F520">
            <v>0</v>
          </cell>
          <cell r="G520" t="str">
            <v>否</v>
          </cell>
        </row>
        <row r="520"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</row>
        <row r="520"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</row>
        <row r="520"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</row>
        <row r="520">
          <cell r="AW520">
            <v>0</v>
          </cell>
          <cell r="AX520">
            <v>0</v>
          </cell>
          <cell r="AY520">
            <v>0</v>
          </cell>
        </row>
        <row r="520">
          <cell r="BA520">
            <v>0</v>
          </cell>
          <cell r="BB520">
            <v>0</v>
          </cell>
          <cell r="BC520">
            <v>4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</row>
        <row r="520">
          <cell r="BL520">
            <v>0</v>
          </cell>
          <cell r="BM520">
            <v>0</v>
          </cell>
          <cell r="BN520">
            <v>0</v>
          </cell>
          <cell r="BO520">
            <v>0</v>
          </cell>
        </row>
        <row r="521">
          <cell r="B521" t="str">
            <v>S537025</v>
          </cell>
          <cell r="C521" t="str">
            <v>山东捷曼机械贸易有限公司</v>
          </cell>
          <cell r="D521">
            <v>0</v>
          </cell>
        </row>
        <row r="521">
          <cell r="F521">
            <v>0</v>
          </cell>
          <cell r="G521" t="str">
            <v>否</v>
          </cell>
        </row>
        <row r="521"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</row>
        <row r="521"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</row>
        <row r="521"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</row>
        <row r="521">
          <cell r="AW521">
            <v>0</v>
          </cell>
          <cell r="AX521">
            <v>0</v>
          </cell>
          <cell r="AY521">
            <v>0</v>
          </cell>
        </row>
        <row r="521">
          <cell r="BA521">
            <v>0</v>
          </cell>
          <cell r="BB521">
            <v>0</v>
          </cell>
          <cell r="BC521">
            <v>4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</row>
        <row r="521">
          <cell r="BL521">
            <v>0</v>
          </cell>
          <cell r="BM521">
            <v>0</v>
          </cell>
          <cell r="BN521">
            <v>0</v>
          </cell>
          <cell r="BO521">
            <v>0</v>
          </cell>
        </row>
        <row r="522">
          <cell r="B522" t="str">
            <v>S537027</v>
          </cell>
          <cell r="C522" t="str">
            <v>山东隆众信息技术有限公司</v>
          </cell>
          <cell r="D522">
            <v>0</v>
          </cell>
        </row>
        <row r="522">
          <cell r="F522">
            <v>0</v>
          </cell>
          <cell r="G522" t="str">
            <v>否</v>
          </cell>
        </row>
        <row r="522"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</row>
        <row r="522"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</row>
        <row r="522"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</row>
        <row r="522">
          <cell r="AW522">
            <v>0</v>
          </cell>
          <cell r="AX522">
            <v>0</v>
          </cell>
          <cell r="AY522">
            <v>0</v>
          </cell>
        </row>
        <row r="522">
          <cell r="BA522">
            <v>0</v>
          </cell>
          <cell r="BB522">
            <v>0</v>
          </cell>
          <cell r="BC522">
            <v>4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</row>
        <row r="522">
          <cell r="BL522">
            <v>0</v>
          </cell>
          <cell r="BM522">
            <v>0</v>
          </cell>
          <cell r="BN522">
            <v>0</v>
          </cell>
          <cell r="BO522">
            <v>0</v>
          </cell>
        </row>
        <row r="523">
          <cell r="B523" t="str">
            <v>S541002</v>
          </cell>
          <cell r="C523" t="str">
            <v>林州市万通汽车贸易有限责任公司</v>
          </cell>
          <cell r="D523">
            <v>0</v>
          </cell>
        </row>
        <row r="523">
          <cell r="F523">
            <v>0</v>
          </cell>
          <cell r="G523" t="str">
            <v>否</v>
          </cell>
        </row>
        <row r="523"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</row>
        <row r="523"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</row>
        <row r="523"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</row>
        <row r="523">
          <cell r="AW523">
            <v>0</v>
          </cell>
          <cell r="AX523">
            <v>0</v>
          </cell>
          <cell r="AY523">
            <v>0</v>
          </cell>
        </row>
        <row r="523">
          <cell r="BA523">
            <v>0</v>
          </cell>
          <cell r="BB523">
            <v>0</v>
          </cell>
          <cell r="BC523">
            <v>4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</row>
        <row r="523">
          <cell r="BL523">
            <v>0</v>
          </cell>
          <cell r="BM523">
            <v>0</v>
          </cell>
          <cell r="BN523">
            <v>0</v>
          </cell>
          <cell r="BO523">
            <v>0</v>
          </cell>
        </row>
        <row r="524">
          <cell r="B524" t="str">
            <v>S541007</v>
          </cell>
          <cell r="C524" t="str">
            <v>博爱县凯达汽车修理厂</v>
          </cell>
          <cell r="D524">
            <v>0</v>
          </cell>
        </row>
        <row r="524">
          <cell r="F524">
            <v>0</v>
          </cell>
          <cell r="G524" t="str">
            <v>否</v>
          </cell>
        </row>
        <row r="524"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</row>
        <row r="524"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</row>
        <row r="524"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</row>
        <row r="524">
          <cell r="AW524">
            <v>0</v>
          </cell>
          <cell r="AX524">
            <v>0</v>
          </cell>
          <cell r="AY524">
            <v>0</v>
          </cell>
        </row>
        <row r="524">
          <cell r="BA524">
            <v>0</v>
          </cell>
          <cell r="BB524">
            <v>0</v>
          </cell>
          <cell r="BC524">
            <v>4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</row>
        <row r="524">
          <cell r="BL524">
            <v>0</v>
          </cell>
          <cell r="BM524">
            <v>0</v>
          </cell>
          <cell r="BN524">
            <v>0</v>
          </cell>
          <cell r="BO524">
            <v>0</v>
          </cell>
        </row>
        <row r="525">
          <cell r="B525" t="str">
            <v>S541012</v>
          </cell>
          <cell r="C525" t="str">
            <v>开封市南关区凯伟汽车特约维修站</v>
          </cell>
          <cell r="D525">
            <v>0</v>
          </cell>
        </row>
        <row r="525">
          <cell r="F525">
            <v>0</v>
          </cell>
          <cell r="G525" t="str">
            <v>否</v>
          </cell>
        </row>
        <row r="525"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</row>
        <row r="525"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</row>
        <row r="525"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</row>
        <row r="525">
          <cell r="AW525">
            <v>0</v>
          </cell>
          <cell r="AX525">
            <v>0</v>
          </cell>
          <cell r="AY525">
            <v>0</v>
          </cell>
        </row>
        <row r="525">
          <cell r="BA525">
            <v>0</v>
          </cell>
          <cell r="BB525">
            <v>0</v>
          </cell>
          <cell r="BC525">
            <v>4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</row>
        <row r="525">
          <cell r="BL525">
            <v>0</v>
          </cell>
          <cell r="BM525">
            <v>0</v>
          </cell>
          <cell r="BN525">
            <v>0</v>
          </cell>
          <cell r="BO525">
            <v>0</v>
          </cell>
        </row>
        <row r="526">
          <cell r="B526" t="str">
            <v>S544008</v>
          </cell>
          <cell r="C526" t="str">
            <v>广州四达电气科技有限公司</v>
          </cell>
          <cell r="D526">
            <v>0</v>
          </cell>
        </row>
        <row r="526">
          <cell r="F526">
            <v>0</v>
          </cell>
          <cell r="G526" t="str">
            <v>否</v>
          </cell>
        </row>
        <row r="526"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</row>
        <row r="526"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</row>
        <row r="526"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</row>
        <row r="526">
          <cell r="AW526">
            <v>0</v>
          </cell>
          <cell r="AX526">
            <v>0</v>
          </cell>
          <cell r="AY526">
            <v>0</v>
          </cell>
        </row>
        <row r="526">
          <cell r="BA526">
            <v>0</v>
          </cell>
          <cell r="BB526">
            <v>0</v>
          </cell>
          <cell r="BC526">
            <v>4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</row>
        <row r="526">
          <cell r="BL526">
            <v>0</v>
          </cell>
          <cell r="BM526">
            <v>0</v>
          </cell>
          <cell r="BN526">
            <v>0</v>
          </cell>
          <cell r="BO526">
            <v>0</v>
          </cell>
        </row>
        <row r="527">
          <cell r="B527" t="str">
            <v>S552001</v>
          </cell>
          <cell r="C527" t="str">
            <v>贵州亿福汽车销售服务有限公司</v>
          </cell>
          <cell r="D527">
            <v>0</v>
          </cell>
        </row>
        <row r="527">
          <cell r="F527">
            <v>0</v>
          </cell>
          <cell r="G527" t="str">
            <v>否</v>
          </cell>
        </row>
        <row r="527"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</row>
        <row r="527"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</row>
        <row r="527"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</row>
        <row r="527">
          <cell r="AW527">
            <v>0</v>
          </cell>
          <cell r="AX527">
            <v>0</v>
          </cell>
          <cell r="AY527">
            <v>0</v>
          </cell>
        </row>
        <row r="527">
          <cell r="BA527">
            <v>0</v>
          </cell>
          <cell r="BB527">
            <v>0</v>
          </cell>
          <cell r="BC527">
            <v>4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</row>
        <row r="527">
          <cell r="BL527">
            <v>0</v>
          </cell>
          <cell r="BM527">
            <v>0</v>
          </cell>
          <cell r="BN527">
            <v>0</v>
          </cell>
          <cell r="BO527">
            <v>0</v>
          </cell>
        </row>
        <row r="528">
          <cell r="B528" t="str">
            <v>S553002</v>
          </cell>
          <cell r="C528" t="str">
            <v>昆明博海汽车服务有限公司</v>
          </cell>
          <cell r="D528">
            <v>0</v>
          </cell>
        </row>
        <row r="528">
          <cell r="F528">
            <v>0</v>
          </cell>
          <cell r="G528" t="str">
            <v>否</v>
          </cell>
        </row>
        <row r="528"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</row>
        <row r="528"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</row>
        <row r="528"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</row>
        <row r="528">
          <cell r="AW528">
            <v>0</v>
          </cell>
          <cell r="AX528">
            <v>0</v>
          </cell>
          <cell r="AY528">
            <v>0</v>
          </cell>
        </row>
        <row r="528">
          <cell r="BA528">
            <v>0</v>
          </cell>
          <cell r="BB528">
            <v>0</v>
          </cell>
          <cell r="BC528">
            <v>4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</row>
        <row r="528">
          <cell r="BL528">
            <v>0</v>
          </cell>
          <cell r="BM528">
            <v>0</v>
          </cell>
          <cell r="BN528">
            <v>0</v>
          </cell>
          <cell r="BO528">
            <v>0</v>
          </cell>
        </row>
        <row r="529">
          <cell r="B529" t="str">
            <v>S565001</v>
          </cell>
          <cell r="C529" t="str">
            <v>新疆德聚欣汽车服务有限公司</v>
          </cell>
          <cell r="D529">
            <v>0</v>
          </cell>
        </row>
        <row r="529">
          <cell r="F529">
            <v>0</v>
          </cell>
          <cell r="G529" t="str">
            <v>否</v>
          </cell>
        </row>
        <row r="529"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</row>
        <row r="529">
          <cell r="AD529">
            <v>0</v>
          </cell>
          <cell r="AE529">
            <v>0</v>
          </cell>
        </row>
        <row r="529">
          <cell r="AG529">
            <v>0</v>
          </cell>
          <cell r="AH529">
            <v>0</v>
          </cell>
        </row>
        <row r="529"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</row>
        <row r="529">
          <cell r="AW529">
            <v>0</v>
          </cell>
          <cell r="AX529">
            <v>0</v>
          </cell>
          <cell r="AY529">
            <v>0</v>
          </cell>
        </row>
        <row r="529">
          <cell r="BA529">
            <v>0</v>
          </cell>
          <cell r="BB529">
            <v>0</v>
          </cell>
          <cell r="BC529">
            <v>4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</row>
        <row r="529">
          <cell r="BL529">
            <v>0</v>
          </cell>
          <cell r="BM529">
            <v>0</v>
          </cell>
          <cell r="BN529">
            <v>0</v>
          </cell>
          <cell r="BO529">
            <v>0</v>
          </cell>
        </row>
        <row r="530">
          <cell r="B530" t="str">
            <v>S512014</v>
          </cell>
          <cell r="C530" t="str">
            <v>天津市勃辉模具有限公司</v>
          </cell>
          <cell r="D530">
            <v>0</v>
          </cell>
          <cell r="E530" t="str">
            <v>固定资产</v>
          </cell>
          <cell r="F530">
            <v>0</v>
          </cell>
          <cell r="G530" t="str">
            <v>否</v>
          </cell>
        </row>
        <row r="530"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</row>
        <row r="530"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</row>
        <row r="530">
          <cell r="AW530">
            <v>0</v>
          </cell>
          <cell r="AX530">
            <v>0</v>
          </cell>
          <cell r="AY530">
            <v>59297.22</v>
          </cell>
        </row>
        <row r="530">
          <cell r="BA530">
            <v>59297.22</v>
          </cell>
          <cell r="BB530">
            <v>59297.22</v>
          </cell>
          <cell r="BC530">
            <v>4</v>
          </cell>
          <cell r="BD530">
            <v>0</v>
          </cell>
          <cell r="BE530">
            <v>59297.22</v>
          </cell>
          <cell r="BF530">
            <v>0</v>
          </cell>
          <cell r="BG530">
            <v>0</v>
          </cell>
          <cell r="BH530">
            <v>0</v>
          </cell>
          <cell r="BI530">
            <v>59297.22</v>
          </cell>
          <cell r="BJ530">
            <v>0</v>
          </cell>
        </row>
        <row r="530">
          <cell r="BL530">
            <v>59297.22</v>
          </cell>
          <cell r="BM530">
            <v>0</v>
          </cell>
          <cell r="BN530">
            <v>0</v>
          </cell>
          <cell r="BO530">
            <v>9882.87</v>
          </cell>
        </row>
        <row r="531">
          <cell r="B531" t="str">
            <v>S544010</v>
          </cell>
          <cell r="C531" t="str">
            <v>深圳市速杰精密模型有限公司</v>
          </cell>
          <cell r="D531">
            <v>0</v>
          </cell>
        </row>
        <row r="531">
          <cell r="F531">
            <v>0</v>
          </cell>
          <cell r="G531" t="str">
            <v>否</v>
          </cell>
        </row>
        <row r="531"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</row>
        <row r="531"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</row>
        <row r="531"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</row>
        <row r="531">
          <cell r="AW531">
            <v>0</v>
          </cell>
          <cell r="AX531">
            <v>0</v>
          </cell>
          <cell r="AY531">
            <v>0</v>
          </cell>
        </row>
        <row r="531">
          <cell r="BA531">
            <v>0</v>
          </cell>
          <cell r="BB531">
            <v>0</v>
          </cell>
          <cell r="BC531">
            <v>4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</row>
        <row r="531">
          <cell r="BL531">
            <v>0</v>
          </cell>
          <cell r="BM531">
            <v>0</v>
          </cell>
          <cell r="BN531">
            <v>0</v>
          </cell>
          <cell r="BO531">
            <v>0</v>
          </cell>
        </row>
        <row r="532">
          <cell r="B532" t="str">
            <v>S513161</v>
          </cell>
          <cell r="C532" t="str">
            <v>黄骅市优农麦品商贸有限公司</v>
          </cell>
          <cell r="D532">
            <v>0</v>
          </cell>
        </row>
        <row r="532">
          <cell r="F532">
            <v>0</v>
          </cell>
          <cell r="G532" t="str">
            <v>否</v>
          </cell>
        </row>
        <row r="532"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</row>
        <row r="532">
          <cell r="AH532">
            <v>0</v>
          </cell>
        </row>
        <row r="532"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</row>
        <row r="532">
          <cell r="AW532">
            <v>0</v>
          </cell>
          <cell r="AX532">
            <v>0</v>
          </cell>
          <cell r="AY532">
            <v>0</v>
          </cell>
        </row>
        <row r="532">
          <cell r="BA532">
            <v>0</v>
          </cell>
          <cell r="BB532">
            <v>0</v>
          </cell>
          <cell r="BC532">
            <v>4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</row>
        <row r="532">
          <cell r="BL532">
            <v>0</v>
          </cell>
          <cell r="BM532">
            <v>0</v>
          </cell>
          <cell r="BN532">
            <v>0</v>
          </cell>
          <cell r="BO532">
            <v>0</v>
          </cell>
        </row>
        <row r="533">
          <cell r="B533" t="str">
            <v>S413176</v>
          </cell>
          <cell r="C533" t="str">
            <v>黄骅市华盛五金机电有限公司</v>
          </cell>
          <cell r="D533" t="str">
            <v>金属件</v>
          </cell>
        </row>
        <row r="533">
          <cell r="F533">
            <v>0</v>
          </cell>
          <cell r="G533" t="str">
            <v>否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</row>
        <row r="533"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</row>
        <row r="533">
          <cell r="AW533">
            <v>0</v>
          </cell>
          <cell r="AX533">
            <v>0</v>
          </cell>
          <cell r="AY533">
            <v>0</v>
          </cell>
        </row>
        <row r="533">
          <cell r="BA533">
            <v>0</v>
          </cell>
          <cell r="BB533">
            <v>0</v>
          </cell>
          <cell r="BC533">
            <v>4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</row>
        <row r="533">
          <cell r="BL533">
            <v>0</v>
          </cell>
          <cell r="BM533">
            <v>0</v>
          </cell>
          <cell r="BN533">
            <v>0</v>
          </cell>
          <cell r="BO533">
            <v>0</v>
          </cell>
        </row>
        <row r="534">
          <cell r="B534" t="str">
            <v>S432039</v>
          </cell>
          <cell r="C534" t="str">
            <v>吴江市拓研电子材料有限公司</v>
          </cell>
          <cell r="D534" t="str">
            <v>金属件/座椅</v>
          </cell>
          <cell r="E534" t="str">
            <v>正常供货</v>
          </cell>
          <cell r="F534">
            <v>0</v>
          </cell>
          <cell r="G534" t="str">
            <v>否</v>
          </cell>
        </row>
        <row r="534">
          <cell r="AH534">
            <v>0</v>
          </cell>
        </row>
        <row r="534"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</row>
        <row r="534">
          <cell r="AW534">
            <v>0</v>
          </cell>
          <cell r="AX534">
            <v>0</v>
          </cell>
          <cell r="AY534">
            <v>0</v>
          </cell>
          <cell r="AZ534">
            <v>0.1</v>
          </cell>
          <cell r="BA534">
            <v>0.1</v>
          </cell>
          <cell r="BB534">
            <v>0.1</v>
          </cell>
          <cell r="BC534">
            <v>5</v>
          </cell>
          <cell r="BD534">
            <v>0.1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0.1</v>
          </cell>
          <cell r="BJ534">
            <v>0</v>
          </cell>
        </row>
        <row r="534">
          <cell r="BL534">
            <v>0.0999999999985448</v>
          </cell>
          <cell r="BM534">
            <v>-1.45521095173962e-12</v>
          </cell>
          <cell r="BN534">
            <v>-2765.24</v>
          </cell>
          <cell r="BO534">
            <v>0.0166666666666667</v>
          </cell>
        </row>
        <row r="535">
          <cell r="B535" t="str">
            <v>S461001</v>
          </cell>
          <cell r="C535" t="str">
            <v>西安海容塑料制品有限责任公司</v>
          </cell>
          <cell r="D535" t="str">
            <v>金属件/座椅</v>
          </cell>
        </row>
        <row r="535">
          <cell r="F535">
            <v>0</v>
          </cell>
          <cell r="G535" t="str">
            <v>否</v>
          </cell>
        </row>
        <row r="535">
          <cell r="AH535">
            <v>0</v>
          </cell>
        </row>
        <row r="535"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</row>
        <row r="535">
          <cell r="AW535">
            <v>0</v>
          </cell>
          <cell r="AX535">
            <v>0.04</v>
          </cell>
          <cell r="AY535">
            <v>0</v>
          </cell>
        </row>
        <row r="535">
          <cell r="BA535">
            <v>0.04</v>
          </cell>
          <cell r="BB535">
            <v>0.04</v>
          </cell>
          <cell r="BC535">
            <v>4</v>
          </cell>
          <cell r="BD535">
            <v>0</v>
          </cell>
          <cell r="BE535">
            <v>0</v>
          </cell>
          <cell r="BF535">
            <v>0.04</v>
          </cell>
          <cell r="BG535">
            <v>0</v>
          </cell>
          <cell r="BH535">
            <v>0</v>
          </cell>
          <cell r="BI535">
            <v>0.04</v>
          </cell>
          <cell r="BJ535">
            <v>0</v>
          </cell>
        </row>
        <row r="535">
          <cell r="BL535">
            <v>0.0399999999935972</v>
          </cell>
          <cell r="BM535">
            <v>-6.40280189978526e-12</v>
          </cell>
          <cell r="BN535">
            <v>-6.40284353314868e-12</v>
          </cell>
          <cell r="BO535">
            <v>0.00666666666666667</v>
          </cell>
        </row>
        <row r="536">
          <cell r="B536" t="str">
            <v>S513151</v>
          </cell>
          <cell r="C536" t="str">
            <v>沧州啸宇模具科技有限公司</v>
          </cell>
          <cell r="D536">
            <v>0</v>
          </cell>
        </row>
        <row r="536">
          <cell r="F536">
            <v>0</v>
          </cell>
          <cell r="G536" t="str">
            <v>否</v>
          </cell>
        </row>
        <row r="536"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</row>
        <row r="536"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</row>
        <row r="536">
          <cell r="AW536">
            <v>0</v>
          </cell>
          <cell r="AX536">
            <v>0</v>
          </cell>
          <cell r="AY536">
            <v>129900</v>
          </cell>
          <cell r="AZ536">
            <v>14400</v>
          </cell>
          <cell r="BA536">
            <v>144300</v>
          </cell>
          <cell r="BB536">
            <v>144300</v>
          </cell>
          <cell r="BC536">
            <v>5</v>
          </cell>
          <cell r="BD536">
            <v>14400</v>
          </cell>
          <cell r="BE536">
            <v>129900</v>
          </cell>
          <cell r="BF536">
            <v>0</v>
          </cell>
          <cell r="BG536">
            <v>0</v>
          </cell>
          <cell r="BH536">
            <v>0</v>
          </cell>
          <cell r="BI536">
            <v>144300</v>
          </cell>
          <cell r="BJ536">
            <v>0</v>
          </cell>
        </row>
        <row r="536">
          <cell r="BL536">
            <v>144300</v>
          </cell>
          <cell r="BM536">
            <v>0</v>
          </cell>
          <cell r="BN536">
            <v>0</v>
          </cell>
          <cell r="BO536">
            <v>24050</v>
          </cell>
        </row>
        <row r="537">
          <cell r="B537" t="str">
            <v>S511030</v>
          </cell>
          <cell r="C537" t="str">
            <v>中汽认证中心有限公司</v>
          </cell>
          <cell r="D537">
            <v>0</v>
          </cell>
        </row>
        <row r="537">
          <cell r="F537">
            <v>0</v>
          </cell>
          <cell r="G537" t="str">
            <v>否</v>
          </cell>
        </row>
        <row r="537">
          <cell r="AH537">
            <v>0</v>
          </cell>
        </row>
        <row r="537"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</row>
        <row r="537">
          <cell r="AW537">
            <v>0</v>
          </cell>
          <cell r="AX537">
            <v>0</v>
          </cell>
          <cell r="AY537">
            <v>0</v>
          </cell>
        </row>
        <row r="537">
          <cell r="BA537">
            <v>0</v>
          </cell>
          <cell r="BB537">
            <v>0</v>
          </cell>
          <cell r="BC537">
            <v>4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</row>
        <row r="537">
          <cell r="BL537">
            <v>-94660</v>
          </cell>
          <cell r="BM537">
            <v>-94660</v>
          </cell>
          <cell r="BN537">
            <v>-94660</v>
          </cell>
          <cell r="BO537">
            <v>0</v>
          </cell>
        </row>
        <row r="538">
          <cell r="B538" t="str">
            <v>S513003</v>
          </cell>
          <cell r="C538" t="str">
            <v>沧州市鑫发缝纫机有限公司</v>
          </cell>
          <cell r="D538">
            <v>0</v>
          </cell>
          <cell r="E538" t="str">
            <v>零采</v>
          </cell>
          <cell r="F538">
            <v>0</v>
          </cell>
          <cell r="G538" t="str">
            <v>是</v>
          </cell>
        </row>
        <row r="538">
          <cell r="AH538">
            <v>0</v>
          </cell>
        </row>
        <row r="538">
          <cell r="AJ538">
            <v>18873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</row>
        <row r="538">
          <cell r="AW538">
            <v>0</v>
          </cell>
          <cell r="AX538">
            <v>4736</v>
          </cell>
          <cell r="AY538">
            <v>0</v>
          </cell>
        </row>
        <row r="538">
          <cell r="BA538">
            <v>23609</v>
          </cell>
          <cell r="BB538">
            <v>23609</v>
          </cell>
          <cell r="BC538">
            <v>4</v>
          </cell>
          <cell r="BD538">
            <v>0</v>
          </cell>
          <cell r="BE538">
            <v>0</v>
          </cell>
          <cell r="BF538">
            <v>4736</v>
          </cell>
          <cell r="BG538">
            <v>0</v>
          </cell>
          <cell r="BH538">
            <v>0</v>
          </cell>
          <cell r="BI538">
            <v>4736</v>
          </cell>
          <cell r="BJ538">
            <v>0</v>
          </cell>
        </row>
        <row r="538">
          <cell r="BL538">
            <v>23609</v>
          </cell>
          <cell r="BM538">
            <v>0</v>
          </cell>
          <cell r="BN538">
            <v>0</v>
          </cell>
          <cell r="BO538">
            <v>789.333333333333</v>
          </cell>
        </row>
        <row r="539">
          <cell r="B539" t="str">
            <v>S513182</v>
          </cell>
          <cell r="C539" t="str">
            <v>沧州渤海新区南大港升宏建筑工程队</v>
          </cell>
          <cell r="D539">
            <v>0</v>
          </cell>
        </row>
        <row r="539">
          <cell r="F539">
            <v>0</v>
          </cell>
          <cell r="G539" t="str">
            <v>否</v>
          </cell>
        </row>
        <row r="539">
          <cell r="AH539">
            <v>0</v>
          </cell>
        </row>
        <row r="539"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</row>
        <row r="539">
          <cell r="AW539">
            <v>0</v>
          </cell>
          <cell r="AX539">
            <v>0</v>
          </cell>
          <cell r="AY539">
            <v>0</v>
          </cell>
        </row>
        <row r="539">
          <cell r="BA539">
            <v>0</v>
          </cell>
          <cell r="BB539">
            <v>0</v>
          </cell>
          <cell r="BC539">
            <v>4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</row>
        <row r="539">
          <cell r="BL539">
            <v>0</v>
          </cell>
          <cell r="BM539">
            <v>0</v>
          </cell>
          <cell r="BN539">
            <v>0</v>
          </cell>
          <cell r="BO539">
            <v>0</v>
          </cell>
        </row>
        <row r="540">
          <cell r="B540" t="str">
            <v>S413178</v>
          </cell>
          <cell r="C540" t="str">
            <v>廊坊市东平汽车零配件有限公司</v>
          </cell>
          <cell r="D540" t="str">
            <v>座椅</v>
          </cell>
          <cell r="E540" t="str">
            <v>正常供货</v>
          </cell>
          <cell r="F540">
            <v>90</v>
          </cell>
          <cell r="G540" t="str">
            <v>是</v>
          </cell>
        </row>
        <row r="540">
          <cell r="AG540">
            <v>0</v>
          </cell>
          <cell r="AH540">
            <v>0</v>
          </cell>
          <cell r="AI540">
            <v>0</v>
          </cell>
        </row>
        <row r="540">
          <cell r="AM540">
            <v>0</v>
          </cell>
          <cell r="AN540">
            <v>47816.78</v>
          </cell>
          <cell r="AO540">
            <v>75000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</row>
        <row r="540">
          <cell r="AW540">
            <v>0</v>
          </cell>
          <cell r="AX540">
            <v>0</v>
          </cell>
          <cell r="AY540">
            <v>6828.38</v>
          </cell>
        </row>
        <row r="540">
          <cell r="BA540">
            <v>129645.16</v>
          </cell>
          <cell r="BB540">
            <v>122816.78</v>
          </cell>
          <cell r="BC540">
            <v>4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6828.38</v>
          </cell>
          <cell r="BJ540">
            <v>6828.38</v>
          </cell>
        </row>
        <row r="540">
          <cell r="BL540">
            <v>129645.16</v>
          </cell>
          <cell r="BM540">
            <v>0</v>
          </cell>
          <cell r="BN540">
            <v>0</v>
          </cell>
          <cell r="BO540">
            <v>1138.06333333333</v>
          </cell>
        </row>
        <row r="541">
          <cell r="B541" t="str">
            <v>S431029</v>
          </cell>
          <cell r="C541" t="str">
            <v>上海永协机械配件有限公司</v>
          </cell>
          <cell r="D541" t="str">
            <v>后视镜</v>
          </cell>
          <cell r="E541" t="str">
            <v>正常供货</v>
          </cell>
          <cell r="F541">
            <v>0</v>
          </cell>
          <cell r="G541" t="str">
            <v>是</v>
          </cell>
          <cell r="H541">
            <v>90</v>
          </cell>
        </row>
        <row r="541">
          <cell r="AG541">
            <v>107946.3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</row>
        <row r="541">
          <cell r="AW541">
            <v>0</v>
          </cell>
          <cell r="AX541">
            <v>0</v>
          </cell>
          <cell r="AY541">
            <v>0</v>
          </cell>
        </row>
        <row r="541">
          <cell r="BA541">
            <v>107946.3</v>
          </cell>
          <cell r="BB541">
            <v>107946.3</v>
          </cell>
          <cell r="BC541">
            <v>4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</row>
        <row r="541">
          <cell r="BL541">
            <v>107946.3</v>
          </cell>
          <cell r="BM541">
            <v>0</v>
          </cell>
          <cell r="BN541">
            <v>0</v>
          </cell>
          <cell r="BO541">
            <v>0</v>
          </cell>
        </row>
        <row r="542">
          <cell r="B542" t="str">
            <v>S432001</v>
          </cell>
          <cell r="C542" t="str">
            <v>南京奥托立夫汽车安全系统有限公司</v>
          </cell>
          <cell r="D542" t="str">
            <v>座椅</v>
          </cell>
          <cell r="E542" t="str">
            <v>正常供货</v>
          </cell>
          <cell r="F542">
            <v>60</v>
          </cell>
          <cell r="G542" t="str">
            <v>否</v>
          </cell>
          <cell r="H542">
            <v>60</v>
          </cell>
        </row>
        <row r="542"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74328.43</v>
          </cell>
          <cell r="AS542">
            <v>311568.13</v>
          </cell>
          <cell r="AT542">
            <v>226607.23</v>
          </cell>
          <cell r="AU542">
            <v>0</v>
          </cell>
        </row>
        <row r="542">
          <cell r="AW542">
            <v>0</v>
          </cell>
          <cell r="AX542">
            <v>0</v>
          </cell>
          <cell r="AY542">
            <v>0</v>
          </cell>
        </row>
        <row r="542">
          <cell r="BA542">
            <v>612503.79</v>
          </cell>
          <cell r="BB542">
            <v>612503.79</v>
          </cell>
          <cell r="BC542">
            <v>4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226607.23</v>
          </cell>
          <cell r="BI542">
            <v>0</v>
          </cell>
          <cell r="BJ542">
            <v>0</v>
          </cell>
        </row>
        <row r="542">
          <cell r="BL542">
            <v>612503.79</v>
          </cell>
          <cell r="BM542">
            <v>0</v>
          </cell>
          <cell r="BN542">
            <v>-183124.55</v>
          </cell>
          <cell r="BO542">
            <v>0</v>
          </cell>
        </row>
        <row r="543">
          <cell r="B543" t="str">
            <v>S513174</v>
          </cell>
          <cell r="C543" t="str">
            <v>黄骅市杭合叉车配件经营部</v>
          </cell>
          <cell r="D543">
            <v>0</v>
          </cell>
        </row>
        <row r="543">
          <cell r="F543">
            <v>0</v>
          </cell>
          <cell r="G543" t="str">
            <v>否</v>
          </cell>
        </row>
        <row r="543">
          <cell r="AH543">
            <v>0</v>
          </cell>
        </row>
        <row r="543"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12870</v>
          </cell>
          <cell r="AS543">
            <v>0</v>
          </cell>
          <cell r="AT543">
            <v>0</v>
          </cell>
          <cell r="AU543">
            <v>0</v>
          </cell>
          <cell r="AV543">
            <v>22370</v>
          </cell>
          <cell r="AW543">
            <v>0</v>
          </cell>
          <cell r="AX543">
            <v>0</v>
          </cell>
          <cell r="AY543">
            <v>0</v>
          </cell>
        </row>
        <row r="543">
          <cell r="BA543">
            <v>35240</v>
          </cell>
          <cell r="BB543">
            <v>35240</v>
          </cell>
          <cell r="BC543">
            <v>5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22370</v>
          </cell>
          <cell r="BI543">
            <v>22370</v>
          </cell>
          <cell r="BJ543">
            <v>0</v>
          </cell>
        </row>
        <row r="543">
          <cell r="BL543">
            <v>35240</v>
          </cell>
          <cell r="BM543">
            <v>0</v>
          </cell>
          <cell r="BN543">
            <v>0</v>
          </cell>
          <cell r="BO543">
            <v>3728.33333333333</v>
          </cell>
        </row>
        <row r="544">
          <cell r="B544" t="str">
            <v>S413076</v>
          </cell>
          <cell r="C544" t="str">
            <v>埃意(廊坊)电子工程有限公司</v>
          </cell>
          <cell r="D544" t="str">
            <v>座椅</v>
          </cell>
          <cell r="E544" t="str">
            <v>正常供货</v>
          </cell>
          <cell r="F544">
            <v>60</v>
          </cell>
          <cell r="G544" t="str">
            <v>否</v>
          </cell>
          <cell r="H544">
            <v>60</v>
          </cell>
        </row>
        <row r="544">
          <cell r="AI544">
            <v>0</v>
          </cell>
        </row>
        <row r="544"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169.6</v>
          </cell>
          <cell r="AR544">
            <v>0</v>
          </cell>
          <cell r="AS544">
            <v>0</v>
          </cell>
          <cell r="AT544">
            <v>0</v>
          </cell>
          <cell r="AU544">
            <v>50765.91</v>
          </cell>
        </row>
        <row r="544">
          <cell r="AW544">
            <v>0</v>
          </cell>
          <cell r="AX544">
            <v>0</v>
          </cell>
          <cell r="AY544">
            <v>0</v>
          </cell>
        </row>
        <row r="544">
          <cell r="BA544">
            <v>50935.51</v>
          </cell>
          <cell r="BB544">
            <v>50935.51</v>
          </cell>
          <cell r="BC544">
            <v>4</v>
          </cell>
          <cell r="BD544">
            <v>0</v>
          </cell>
          <cell r="BE544">
            <v>0</v>
          </cell>
          <cell r="BF544">
            <v>0</v>
          </cell>
          <cell r="BG544">
            <v>50765.91</v>
          </cell>
          <cell r="BH544">
            <v>0</v>
          </cell>
          <cell r="BI544">
            <v>50765.91</v>
          </cell>
          <cell r="BJ544">
            <v>0</v>
          </cell>
        </row>
        <row r="544">
          <cell r="BL544">
            <v>50935.51</v>
          </cell>
          <cell r="BM544">
            <v>0</v>
          </cell>
          <cell r="BN544">
            <v>0</v>
          </cell>
          <cell r="BO544">
            <v>8460.985</v>
          </cell>
        </row>
        <row r="545">
          <cell r="B545" t="str">
            <v>S413182</v>
          </cell>
          <cell r="C545" t="str">
            <v>黄骅市盈辉汽车配件有限公司</v>
          </cell>
          <cell r="D545" t="str">
            <v>后视镜</v>
          </cell>
          <cell r="E545" t="str">
            <v>正常供货</v>
          </cell>
          <cell r="F545">
            <v>0</v>
          </cell>
          <cell r="G545" t="str">
            <v>是</v>
          </cell>
          <cell r="H545">
            <v>90</v>
          </cell>
        </row>
        <row r="545"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1962.81</v>
          </cell>
          <cell r="AD545">
            <v>24203.92</v>
          </cell>
          <cell r="AE545">
            <v>13100.64</v>
          </cell>
          <cell r="AF545">
            <v>0</v>
          </cell>
          <cell r="AG545">
            <v>14583.61</v>
          </cell>
          <cell r="AH545">
            <v>16503.87</v>
          </cell>
          <cell r="AI545">
            <v>25047.34</v>
          </cell>
          <cell r="AJ545">
            <v>0</v>
          </cell>
          <cell r="AK545">
            <v>36858.27</v>
          </cell>
          <cell r="AL545">
            <v>5425.88</v>
          </cell>
          <cell r="AM545">
            <v>7573.38</v>
          </cell>
          <cell r="AN545">
            <v>8853.46</v>
          </cell>
          <cell r="AO545">
            <v>0</v>
          </cell>
          <cell r="AP545">
            <v>10300</v>
          </cell>
          <cell r="AQ545">
            <v>9447.58</v>
          </cell>
          <cell r="AR545">
            <v>10052.76</v>
          </cell>
          <cell r="AS545">
            <v>6630.91</v>
          </cell>
          <cell r="AT545">
            <v>13566.77</v>
          </cell>
          <cell r="AU545">
            <v>3522.21</v>
          </cell>
          <cell r="AV545">
            <v>12236.2</v>
          </cell>
          <cell r="AW545">
            <v>0</v>
          </cell>
          <cell r="AX545">
            <v>8261.72</v>
          </cell>
          <cell r="AY545">
            <v>31234.79</v>
          </cell>
          <cell r="AZ545">
            <v>0</v>
          </cell>
          <cell r="BA545">
            <v>259366.12</v>
          </cell>
          <cell r="BB545">
            <v>259366.12</v>
          </cell>
          <cell r="BC545">
            <v>6</v>
          </cell>
          <cell r="BD545">
            <v>0</v>
          </cell>
          <cell r="BE545">
            <v>31234.79</v>
          </cell>
          <cell r="BF545">
            <v>8261.72</v>
          </cell>
          <cell r="BG545">
            <v>0</v>
          </cell>
          <cell r="BH545">
            <v>12236.2</v>
          </cell>
          <cell r="BI545">
            <v>55254.92</v>
          </cell>
          <cell r="BJ545">
            <v>0</v>
          </cell>
        </row>
        <row r="545">
          <cell r="BL545">
            <v>259366.12</v>
          </cell>
          <cell r="BM545">
            <v>0</v>
          </cell>
          <cell r="BN545">
            <v>-30000</v>
          </cell>
          <cell r="BO545">
            <v>9209.15333333333</v>
          </cell>
        </row>
        <row r="546">
          <cell r="B546" t="str">
            <v>S421001</v>
          </cell>
          <cell r="C546" t="str">
            <v>沈阳金杯锦恒汽车安全系统有限公司</v>
          </cell>
          <cell r="D546" t="str">
            <v>座椅</v>
          </cell>
          <cell r="E546" t="str">
            <v>正常供货</v>
          </cell>
          <cell r="F546">
            <v>90</v>
          </cell>
          <cell r="G546" t="str">
            <v>否</v>
          </cell>
          <cell r="H546">
            <v>90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</row>
        <row r="546"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</row>
        <row r="546">
          <cell r="AW546">
            <v>0</v>
          </cell>
          <cell r="AX546">
            <v>0</v>
          </cell>
          <cell r="AY546">
            <v>0</v>
          </cell>
        </row>
        <row r="546">
          <cell r="BA546">
            <v>0</v>
          </cell>
          <cell r="BB546">
            <v>0</v>
          </cell>
          <cell r="BC546">
            <v>4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</row>
        <row r="546">
          <cell r="BL546">
            <v>4.65661287307739e-10</v>
          </cell>
          <cell r="BM546">
            <v>4.65661287307739e-10</v>
          </cell>
          <cell r="BN546">
            <v>4.65661287307739e-10</v>
          </cell>
          <cell r="BO546">
            <v>0</v>
          </cell>
        </row>
        <row r="547">
          <cell r="B547" t="str">
            <v>S411041</v>
          </cell>
          <cell r="C547" t="str">
            <v>北京嘉度科贸有限公司</v>
          </cell>
          <cell r="D547" t="str">
            <v>金属件/座椅</v>
          </cell>
          <cell r="E547" t="str">
            <v>正常供货</v>
          </cell>
          <cell r="F547">
            <v>90</v>
          </cell>
          <cell r="G547" t="str">
            <v>否</v>
          </cell>
          <cell r="H547">
            <v>90</v>
          </cell>
        </row>
        <row r="547"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</row>
        <row r="547">
          <cell r="AW547">
            <v>0</v>
          </cell>
          <cell r="AX547">
            <v>0</v>
          </cell>
          <cell r="AY547">
            <v>0</v>
          </cell>
        </row>
        <row r="547">
          <cell r="BA547">
            <v>0</v>
          </cell>
          <cell r="BB547">
            <v>0</v>
          </cell>
          <cell r="BC547">
            <v>4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</row>
        <row r="547">
          <cell r="BL547">
            <v>0</v>
          </cell>
          <cell r="BM547">
            <v>0</v>
          </cell>
          <cell r="BN547">
            <v>0</v>
          </cell>
          <cell r="BO547">
            <v>0</v>
          </cell>
        </row>
        <row r="548">
          <cell r="B548" t="str">
            <v>S413156</v>
          </cell>
          <cell r="C548" t="str">
            <v>黄骅市天硕汽车部件有限公司</v>
          </cell>
          <cell r="D548" t="str">
            <v>座椅</v>
          </cell>
          <cell r="E548" t="str">
            <v>正常供货</v>
          </cell>
          <cell r="F548">
            <v>30</v>
          </cell>
          <cell r="G548" t="str">
            <v>否</v>
          </cell>
          <cell r="H548">
            <v>30</v>
          </cell>
        </row>
        <row r="548"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30239.08</v>
          </cell>
          <cell r="AS548">
            <v>0</v>
          </cell>
          <cell r="AT548">
            <v>0</v>
          </cell>
          <cell r="AU548">
            <v>0</v>
          </cell>
        </row>
        <row r="548">
          <cell r="AW548">
            <v>0</v>
          </cell>
          <cell r="AX548">
            <v>0</v>
          </cell>
          <cell r="AY548">
            <v>0</v>
          </cell>
        </row>
        <row r="548">
          <cell r="BA548">
            <v>30239.08</v>
          </cell>
          <cell r="BB548">
            <v>30239.08</v>
          </cell>
          <cell r="BC548">
            <v>4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</row>
        <row r="548">
          <cell r="BL548">
            <v>30239.08</v>
          </cell>
          <cell r="BM548">
            <v>0</v>
          </cell>
          <cell r="BN548">
            <v>0</v>
          </cell>
          <cell r="BO548">
            <v>0</v>
          </cell>
        </row>
        <row r="549">
          <cell r="B549" t="str">
            <v>S413175</v>
          </cell>
          <cell r="C549" t="str">
            <v>河北莫特美橡塑科技有限公司</v>
          </cell>
          <cell r="D549" t="str">
            <v>座椅/后视镜</v>
          </cell>
          <cell r="E549" t="str">
            <v>正常供货</v>
          </cell>
          <cell r="F549">
            <v>90</v>
          </cell>
          <cell r="G549" t="str">
            <v>否</v>
          </cell>
          <cell r="H549">
            <v>90</v>
          </cell>
        </row>
        <row r="549"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130736.58</v>
          </cell>
          <cell r="AS549">
            <v>50133.7</v>
          </cell>
          <cell r="AT549">
            <v>215688.75</v>
          </cell>
          <cell r="AU549">
            <v>0</v>
          </cell>
          <cell r="AV549">
            <v>71489.45</v>
          </cell>
          <cell r="AW549">
            <v>0</v>
          </cell>
          <cell r="AX549">
            <v>36496.74</v>
          </cell>
          <cell r="AY549">
            <v>0</v>
          </cell>
          <cell r="AZ549">
            <v>49184.38</v>
          </cell>
          <cell r="BA549">
            <v>553729.6</v>
          </cell>
          <cell r="BB549">
            <v>468048.48</v>
          </cell>
          <cell r="BC549">
            <v>6</v>
          </cell>
          <cell r="BD549">
            <v>0</v>
          </cell>
          <cell r="BE549">
            <v>71489.45</v>
          </cell>
          <cell r="BF549">
            <v>0</v>
          </cell>
          <cell r="BG549">
            <v>215688.75</v>
          </cell>
          <cell r="BH549">
            <v>50133.7</v>
          </cell>
          <cell r="BI549">
            <v>157170.57</v>
          </cell>
          <cell r="BJ549">
            <v>85681.12</v>
          </cell>
        </row>
        <row r="549">
          <cell r="BL549">
            <v>553729.6</v>
          </cell>
          <cell r="BM549">
            <v>0</v>
          </cell>
          <cell r="BN549">
            <v>0</v>
          </cell>
          <cell r="BO549">
            <v>26195.095</v>
          </cell>
        </row>
        <row r="550">
          <cell r="B550" t="str">
            <v>S411046</v>
          </cell>
          <cell r="C550" t="str">
            <v>北京宇喆科技有限公司</v>
          </cell>
          <cell r="D550" t="str">
            <v>座椅</v>
          </cell>
          <cell r="E550" t="str">
            <v>正常供货</v>
          </cell>
          <cell r="F550">
            <v>60</v>
          </cell>
          <cell r="G550" t="str">
            <v>否</v>
          </cell>
          <cell r="H550">
            <v>60</v>
          </cell>
        </row>
        <row r="550">
          <cell r="AJ550">
            <v>0</v>
          </cell>
          <cell r="AK550">
            <v>0</v>
          </cell>
          <cell r="AL550">
            <v>0</v>
          </cell>
          <cell r="AM550">
            <v>0</v>
          </cell>
        </row>
        <row r="550"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103875.07</v>
          </cell>
          <cell r="AW550">
            <v>194850.16</v>
          </cell>
          <cell r="AX550">
            <v>171769.9</v>
          </cell>
          <cell r="AY550">
            <v>115024.97</v>
          </cell>
          <cell r="AZ550">
            <v>55717.49</v>
          </cell>
          <cell r="BA550">
            <v>641237.59</v>
          </cell>
          <cell r="BB550">
            <v>470495.13</v>
          </cell>
          <cell r="BC550">
            <v>6</v>
          </cell>
          <cell r="BD550">
            <v>171769.9</v>
          </cell>
          <cell r="BE550">
            <v>194850.16</v>
          </cell>
          <cell r="BF550">
            <v>103875.07</v>
          </cell>
          <cell r="BG550">
            <v>0</v>
          </cell>
          <cell r="BH550">
            <v>0</v>
          </cell>
          <cell r="BI550">
            <v>641237.59</v>
          </cell>
          <cell r="BJ550">
            <v>170742.46</v>
          </cell>
        </row>
        <row r="550">
          <cell r="BL550">
            <v>641237.59</v>
          </cell>
          <cell r="BM550">
            <v>0</v>
          </cell>
          <cell r="BN550">
            <v>-80000.0000000003</v>
          </cell>
          <cell r="BO550">
            <v>106872.931666667</v>
          </cell>
        </row>
        <row r="551">
          <cell r="B551" t="str">
            <v>S412041</v>
          </cell>
          <cell r="C551" t="str">
            <v>天津力登维汽车部件有限公司</v>
          </cell>
        </row>
        <row r="551">
          <cell r="E551" t="str">
            <v>正常供货（李尔）</v>
          </cell>
          <cell r="F551">
            <v>30</v>
          </cell>
          <cell r="G551" t="str">
            <v>否</v>
          </cell>
          <cell r="H551">
            <v>30</v>
          </cell>
        </row>
        <row r="551"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</row>
        <row r="551">
          <cell r="AW551">
            <v>0</v>
          </cell>
          <cell r="AX551">
            <v>0</v>
          </cell>
          <cell r="AY551">
            <v>23504</v>
          </cell>
        </row>
        <row r="551">
          <cell r="BA551">
            <v>23504</v>
          </cell>
          <cell r="BB551">
            <v>23504</v>
          </cell>
          <cell r="BC551">
            <v>4</v>
          </cell>
          <cell r="BD551">
            <v>23504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23504</v>
          </cell>
          <cell r="BJ551">
            <v>0</v>
          </cell>
        </row>
        <row r="551">
          <cell r="BL551">
            <v>23504</v>
          </cell>
          <cell r="BM551">
            <v>0</v>
          </cell>
          <cell r="BN551">
            <v>0</v>
          </cell>
          <cell r="BO551">
            <v>3917.33333333333</v>
          </cell>
        </row>
        <row r="552">
          <cell r="B552" t="str">
            <v>S412042</v>
          </cell>
          <cell r="C552" t="str">
            <v>天津锦程新材料科技有限公司</v>
          </cell>
        </row>
        <row r="552">
          <cell r="F552">
            <v>30</v>
          </cell>
          <cell r="G552" t="str">
            <v>否</v>
          </cell>
        </row>
        <row r="552"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32557.56</v>
          </cell>
          <cell r="AY552">
            <v>18604.32</v>
          </cell>
        </row>
        <row r="552">
          <cell r="BA552">
            <v>51161.88</v>
          </cell>
          <cell r="BB552">
            <v>51161.88</v>
          </cell>
          <cell r="BC552">
            <v>5</v>
          </cell>
          <cell r="BD552">
            <v>18604.32</v>
          </cell>
          <cell r="BE552">
            <v>32557.56</v>
          </cell>
          <cell r="BF552">
            <v>0</v>
          </cell>
          <cell r="BG552">
            <v>0</v>
          </cell>
          <cell r="BH552">
            <v>0</v>
          </cell>
          <cell r="BI552">
            <v>51161.88</v>
          </cell>
          <cell r="BJ552">
            <v>0</v>
          </cell>
        </row>
        <row r="552">
          <cell r="BL552">
            <v>51161.88</v>
          </cell>
          <cell r="BM552">
            <v>0</v>
          </cell>
          <cell r="BN552">
            <v>0</v>
          </cell>
          <cell r="BO552">
            <v>8526.98</v>
          </cell>
        </row>
        <row r="553">
          <cell r="B553" t="str">
            <v>S413183</v>
          </cell>
          <cell r="C553" t="str">
            <v>河北方基恒达汽车部件有限公司</v>
          </cell>
        </row>
        <row r="553">
          <cell r="E553" t="str">
            <v>正常供货（李尔）</v>
          </cell>
          <cell r="F553">
            <v>90</v>
          </cell>
          <cell r="G553" t="str">
            <v>是</v>
          </cell>
          <cell r="H553">
            <v>90</v>
          </cell>
        </row>
        <row r="553">
          <cell r="AJ553">
            <v>83950.98</v>
          </cell>
          <cell r="AK553">
            <v>0</v>
          </cell>
          <cell r="AL553">
            <v>66514.74</v>
          </cell>
          <cell r="AM553">
            <v>0</v>
          </cell>
          <cell r="AN553">
            <v>369701.79</v>
          </cell>
          <cell r="AO553">
            <v>232200</v>
          </cell>
          <cell r="AP553">
            <v>156400</v>
          </cell>
          <cell r="AQ553">
            <v>191406.93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</row>
        <row r="553">
          <cell r="AW553">
            <v>0</v>
          </cell>
          <cell r="AX553">
            <v>0</v>
          </cell>
          <cell r="AY553">
            <v>0</v>
          </cell>
        </row>
        <row r="553">
          <cell r="BA553">
            <v>1100174.44</v>
          </cell>
          <cell r="BB553">
            <v>1100174.44</v>
          </cell>
          <cell r="BC553">
            <v>4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</row>
        <row r="553">
          <cell r="BL553">
            <v>1100174.44</v>
          </cell>
          <cell r="BM553">
            <v>0</v>
          </cell>
          <cell r="BN553">
            <v>0</v>
          </cell>
          <cell r="BO553">
            <v>0</v>
          </cell>
        </row>
        <row r="554">
          <cell r="B554" t="str">
            <v>S413185</v>
          </cell>
          <cell r="C554" t="str">
            <v>海兴县越达弹簧制造有限公司</v>
          </cell>
        </row>
        <row r="554">
          <cell r="E554" t="str">
            <v>正常供货（李尔）</v>
          </cell>
          <cell r="F554">
            <v>60</v>
          </cell>
          <cell r="G554" t="str">
            <v>否</v>
          </cell>
          <cell r="H554">
            <v>60</v>
          </cell>
        </row>
        <row r="554">
          <cell r="AJ554">
            <v>0</v>
          </cell>
          <cell r="AK554">
            <v>0</v>
          </cell>
        </row>
        <row r="554">
          <cell r="AM554">
            <v>0</v>
          </cell>
          <cell r="AN554">
            <v>0</v>
          </cell>
          <cell r="AO554">
            <v>0</v>
          </cell>
        </row>
        <row r="554"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52306.79</v>
          </cell>
          <cell r="AX554">
            <v>39086.93</v>
          </cell>
          <cell r="AY554">
            <v>27501.71</v>
          </cell>
        </row>
        <row r="554">
          <cell r="BA554">
            <v>118895.43</v>
          </cell>
          <cell r="BB554">
            <v>91393.72</v>
          </cell>
          <cell r="BC554">
            <v>5</v>
          </cell>
          <cell r="BD554">
            <v>39086.93</v>
          </cell>
          <cell r="BE554">
            <v>52306.79</v>
          </cell>
          <cell r="BF554">
            <v>0</v>
          </cell>
          <cell r="BG554">
            <v>0</v>
          </cell>
          <cell r="BH554">
            <v>0</v>
          </cell>
          <cell r="BI554">
            <v>118895.43</v>
          </cell>
          <cell r="BJ554">
            <v>27501.71</v>
          </cell>
        </row>
        <row r="554">
          <cell r="BL554">
            <v>118895.43</v>
          </cell>
          <cell r="BM554">
            <v>0</v>
          </cell>
          <cell r="BN554">
            <v>0</v>
          </cell>
          <cell r="BO554">
            <v>19815.905</v>
          </cell>
        </row>
        <row r="555">
          <cell r="B555" t="str">
            <v>S413197</v>
          </cell>
          <cell r="C555" t="str">
            <v>保定市宏腾科技有限公司</v>
          </cell>
        </row>
        <row r="555">
          <cell r="E555" t="str">
            <v>零采</v>
          </cell>
          <cell r="F555">
            <v>30</v>
          </cell>
          <cell r="G555" t="str">
            <v>否</v>
          </cell>
          <cell r="H555">
            <v>30</v>
          </cell>
        </row>
        <row r="555"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</row>
        <row r="555">
          <cell r="AW555">
            <v>0</v>
          </cell>
          <cell r="AX555">
            <v>0</v>
          </cell>
          <cell r="AY555">
            <v>0</v>
          </cell>
        </row>
        <row r="555">
          <cell r="BA555">
            <v>0</v>
          </cell>
          <cell r="BB555">
            <v>0</v>
          </cell>
          <cell r="BC555">
            <v>4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</row>
        <row r="555">
          <cell r="BL555">
            <v>0</v>
          </cell>
          <cell r="BM555">
            <v>0</v>
          </cell>
          <cell r="BN555">
            <v>0</v>
          </cell>
          <cell r="BO555">
            <v>0</v>
          </cell>
        </row>
        <row r="556">
          <cell r="B556" t="str">
            <v>S437053</v>
          </cell>
          <cell r="C556" t="str">
            <v>临沂方中新材料科技有限公司</v>
          </cell>
        </row>
        <row r="556">
          <cell r="E556" t="str">
            <v>大宗物料</v>
          </cell>
          <cell r="F556">
            <v>30</v>
          </cell>
          <cell r="G556" t="str">
            <v>否</v>
          </cell>
          <cell r="H556">
            <v>30</v>
          </cell>
        </row>
        <row r="556">
          <cell r="AJ556">
            <v>0</v>
          </cell>
          <cell r="AK556">
            <v>0</v>
          </cell>
        </row>
        <row r="556"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</row>
        <row r="556">
          <cell r="AU556">
            <v>0</v>
          </cell>
          <cell r="AV556">
            <v>0</v>
          </cell>
          <cell r="AW556">
            <v>0</v>
          </cell>
        </row>
        <row r="556">
          <cell r="AY556">
            <v>0.04</v>
          </cell>
          <cell r="AZ556">
            <v>48495.88</v>
          </cell>
          <cell r="BA556">
            <v>48495.92</v>
          </cell>
          <cell r="BB556">
            <v>0.0400000000008731</v>
          </cell>
          <cell r="BC556">
            <v>5</v>
          </cell>
          <cell r="BD556">
            <v>0.04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48495.92</v>
          </cell>
          <cell r="BJ556">
            <v>48495.88</v>
          </cell>
        </row>
        <row r="556">
          <cell r="BL556">
            <v>48495.92</v>
          </cell>
          <cell r="BM556">
            <v>0</v>
          </cell>
          <cell r="BN556">
            <v>-136450</v>
          </cell>
          <cell r="BO556">
            <v>8082.65333333333</v>
          </cell>
        </row>
        <row r="557">
          <cell r="B557" t="str">
            <v>S444015</v>
          </cell>
          <cell r="C557" t="str">
            <v>欣瑞联电子（肇庆）有限公司</v>
          </cell>
        </row>
        <row r="557">
          <cell r="E557" t="str">
            <v>正常供货</v>
          </cell>
          <cell r="F557">
            <v>90</v>
          </cell>
          <cell r="G557" t="str">
            <v>否</v>
          </cell>
          <cell r="H557">
            <v>90</v>
          </cell>
        </row>
        <row r="557"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</row>
        <row r="557">
          <cell r="AW557">
            <v>0</v>
          </cell>
          <cell r="AX557">
            <v>0</v>
          </cell>
          <cell r="AY557">
            <v>0</v>
          </cell>
        </row>
        <row r="557">
          <cell r="BA557">
            <v>0</v>
          </cell>
          <cell r="BB557">
            <v>0</v>
          </cell>
          <cell r="BC557">
            <v>4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</row>
        <row r="557">
          <cell r="BL557">
            <v>0</v>
          </cell>
          <cell r="BM557">
            <v>0</v>
          </cell>
          <cell r="BN557">
            <v>0</v>
          </cell>
          <cell r="BO557">
            <v>0</v>
          </cell>
        </row>
        <row r="558">
          <cell r="B558" t="str">
            <v>S511013</v>
          </cell>
          <cell r="C558" t="str">
            <v>北京场景智能科技有限公司</v>
          </cell>
        </row>
        <row r="558">
          <cell r="F558">
            <v>60</v>
          </cell>
          <cell r="G558" t="str">
            <v>否</v>
          </cell>
        </row>
        <row r="558"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</row>
        <row r="558">
          <cell r="AW558">
            <v>0</v>
          </cell>
          <cell r="AX558">
            <v>0</v>
          </cell>
          <cell r="AY558">
            <v>-4880</v>
          </cell>
          <cell r="AZ558">
            <v>4880</v>
          </cell>
          <cell r="BA558">
            <v>0</v>
          </cell>
          <cell r="BB558">
            <v>0</v>
          </cell>
          <cell r="BC558">
            <v>5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</row>
        <row r="558">
          <cell r="BL558">
            <v>0</v>
          </cell>
          <cell r="BM558">
            <v>0</v>
          </cell>
          <cell r="BN558">
            <v>0</v>
          </cell>
          <cell r="BO558">
            <v>0</v>
          </cell>
        </row>
        <row r="559">
          <cell r="B559" t="str">
            <v>S512028</v>
          </cell>
          <cell r="C559" t="str">
            <v>天津林宇机械制造有限公司</v>
          </cell>
        </row>
        <row r="559">
          <cell r="E559" t="str">
            <v>零采</v>
          </cell>
          <cell r="F559" t="str">
            <v>预付</v>
          </cell>
          <cell r="G559" t="str">
            <v>是</v>
          </cell>
        </row>
        <row r="559">
          <cell r="AJ559">
            <v>0</v>
          </cell>
          <cell r="AK559">
            <v>0</v>
          </cell>
          <cell r="AL559">
            <v>0</v>
          </cell>
          <cell r="AM559">
            <v>1750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</row>
        <row r="559">
          <cell r="AW559">
            <v>0</v>
          </cell>
          <cell r="AX559">
            <v>0</v>
          </cell>
          <cell r="AY559">
            <v>0</v>
          </cell>
        </row>
        <row r="559">
          <cell r="BA559">
            <v>1750</v>
          </cell>
          <cell r="BB559">
            <v>1750</v>
          </cell>
          <cell r="BC559">
            <v>4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</row>
        <row r="559">
          <cell r="BL559">
            <v>1750</v>
          </cell>
          <cell r="BM559">
            <v>0</v>
          </cell>
          <cell r="BN559">
            <v>0</v>
          </cell>
          <cell r="BO559">
            <v>0</v>
          </cell>
        </row>
        <row r="560">
          <cell r="B560" t="str">
            <v>S512031</v>
          </cell>
          <cell r="C560" t="str">
            <v>天津合心亿商贸有限公司</v>
          </cell>
        </row>
        <row r="560">
          <cell r="E560" t="str">
            <v>固定资产-要诉讼</v>
          </cell>
          <cell r="F560" t="str">
            <v>预付</v>
          </cell>
          <cell r="G560" t="str">
            <v>否</v>
          </cell>
        </row>
        <row r="560"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</row>
        <row r="560">
          <cell r="AW560">
            <v>0</v>
          </cell>
          <cell r="AX560">
            <v>0</v>
          </cell>
          <cell r="AY560">
            <v>0</v>
          </cell>
        </row>
        <row r="560">
          <cell r="BA560">
            <v>0</v>
          </cell>
          <cell r="BB560">
            <v>0</v>
          </cell>
          <cell r="BC560">
            <v>4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</row>
        <row r="560">
          <cell r="BL560">
            <v>0</v>
          </cell>
          <cell r="BM560">
            <v>0</v>
          </cell>
          <cell r="BN560">
            <v>0</v>
          </cell>
          <cell r="BO560">
            <v>0</v>
          </cell>
        </row>
        <row r="561">
          <cell r="B561" t="str">
            <v>S513164</v>
          </cell>
          <cell r="C561" t="str">
            <v>沧州圣玺装饰装修工程有限公司</v>
          </cell>
        </row>
        <row r="561">
          <cell r="E561" t="str">
            <v>管理</v>
          </cell>
          <cell r="F561">
            <v>0</v>
          </cell>
          <cell r="G561" t="str">
            <v>是</v>
          </cell>
        </row>
        <row r="561">
          <cell r="AI561">
            <v>1663.7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</row>
        <row r="561">
          <cell r="AW561">
            <v>0</v>
          </cell>
          <cell r="AX561">
            <v>0</v>
          </cell>
          <cell r="AY561">
            <v>0</v>
          </cell>
        </row>
        <row r="561">
          <cell r="BA561">
            <v>1663.7</v>
          </cell>
          <cell r="BB561">
            <v>1663.7</v>
          </cell>
          <cell r="BC561">
            <v>4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</row>
        <row r="561">
          <cell r="BL561">
            <v>1663.7</v>
          </cell>
          <cell r="BM561">
            <v>0</v>
          </cell>
          <cell r="BN561">
            <v>4.32009983342141e-12</v>
          </cell>
          <cell r="BO561">
            <v>0</v>
          </cell>
        </row>
        <row r="562">
          <cell r="B562" t="str">
            <v>S513168</v>
          </cell>
          <cell r="C562" t="str">
            <v>河北嘉雄建筑安装工程有限公司</v>
          </cell>
        </row>
        <row r="562">
          <cell r="E562" t="str">
            <v>管理</v>
          </cell>
          <cell r="F562">
            <v>0</v>
          </cell>
          <cell r="G562" t="str">
            <v>否</v>
          </cell>
        </row>
        <row r="562"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</row>
        <row r="562">
          <cell r="AW562">
            <v>0</v>
          </cell>
          <cell r="AX562">
            <v>0</v>
          </cell>
          <cell r="AY562">
            <v>0</v>
          </cell>
        </row>
        <row r="562">
          <cell r="BA562">
            <v>0</v>
          </cell>
          <cell r="BB562">
            <v>0</v>
          </cell>
          <cell r="BC562">
            <v>4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</row>
        <row r="562">
          <cell r="BL562">
            <v>0</v>
          </cell>
          <cell r="BM562">
            <v>0</v>
          </cell>
          <cell r="BN562">
            <v>0</v>
          </cell>
          <cell r="BO562">
            <v>0</v>
          </cell>
        </row>
        <row r="563">
          <cell r="B563" t="str">
            <v>S513189</v>
          </cell>
          <cell r="C563" t="str">
            <v>黄骅市嘉哲电脑经营部</v>
          </cell>
        </row>
        <row r="563">
          <cell r="F563">
            <v>0</v>
          </cell>
          <cell r="G563" t="str">
            <v>否</v>
          </cell>
        </row>
        <row r="563">
          <cell r="AG563">
            <v>0</v>
          </cell>
        </row>
        <row r="563"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</row>
        <row r="563">
          <cell r="AW563">
            <v>0</v>
          </cell>
          <cell r="AX563">
            <v>0</v>
          </cell>
          <cell r="AY563">
            <v>0</v>
          </cell>
        </row>
        <row r="563">
          <cell r="BA563">
            <v>0</v>
          </cell>
          <cell r="BB563">
            <v>0</v>
          </cell>
          <cell r="BC563">
            <v>4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</row>
        <row r="563">
          <cell r="BL563">
            <v>0</v>
          </cell>
          <cell r="BM563">
            <v>0</v>
          </cell>
          <cell r="BN563">
            <v>0</v>
          </cell>
          <cell r="BO563">
            <v>0</v>
          </cell>
        </row>
        <row r="564">
          <cell r="B564" t="str">
            <v>S513199</v>
          </cell>
          <cell r="C564" t="str">
            <v>黄骅市翼华工程机械租赁有限公司</v>
          </cell>
        </row>
        <row r="564">
          <cell r="E564" t="str">
            <v>管理</v>
          </cell>
          <cell r="F564">
            <v>0</v>
          </cell>
          <cell r="G564" t="str">
            <v>否</v>
          </cell>
        </row>
        <row r="564"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</row>
        <row r="564">
          <cell r="AW564">
            <v>0</v>
          </cell>
          <cell r="AX564">
            <v>0</v>
          </cell>
          <cell r="AY564">
            <v>0</v>
          </cell>
        </row>
        <row r="564">
          <cell r="BA564">
            <v>0</v>
          </cell>
          <cell r="BB564">
            <v>0</v>
          </cell>
          <cell r="BC564">
            <v>4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</row>
        <row r="564">
          <cell r="BL564">
            <v>0</v>
          </cell>
          <cell r="BM564">
            <v>0</v>
          </cell>
          <cell r="BN564">
            <v>0</v>
          </cell>
          <cell r="BO564">
            <v>0</v>
          </cell>
        </row>
        <row r="565">
          <cell r="B565" t="str">
            <v>S513200</v>
          </cell>
          <cell r="C565" t="str">
            <v>沧州烽源人力资源服务有限公司</v>
          </cell>
        </row>
        <row r="565">
          <cell r="F565">
            <v>0</v>
          </cell>
          <cell r="G565" t="str">
            <v>否</v>
          </cell>
        </row>
        <row r="565"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</row>
        <row r="565">
          <cell r="AW565">
            <v>0</v>
          </cell>
          <cell r="AX565">
            <v>0</v>
          </cell>
          <cell r="AY565">
            <v>0</v>
          </cell>
          <cell r="AZ565">
            <v>14810.11</v>
          </cell>
          <cell r="BA565">
            <v>14810.11</v>
          </cell>
          <cell r="BB565">
            <v>14810.11</v>
          </cell>
          <cell r="BC565">
            <v>4</v>
          </cell>
          <cell r="BD565">
            <v>14810.11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14810.11</v>
          </cell>
          <cell r="BJ565">
            <v>0</v>
          </cell>
        </row>
        <row r="565">
          <cell r="BL565">
            <v>14810.11</v>
          </cell>
          <cell r="BM565">
            <v>0</v>
          </cell>
          <cell r="BN565">
            <v>0</v>
          </cell>
          <cell r="BO565">
            <v>2468.35166666667</v>
          </cell>
        </row>
        <row r="566">
          <cell r="B566" t="str">
            <v>S411049</v>
          </cell>
          <cell r="C566" t="str">
            <v>北京来一桶金科技有限公司</v>
          </cell>
        </row>
        <row r="566">
          <cell r="E566" t="str">
            <v>大宗物料</v>
          </cell>
          <cell r="F566">
            <v>30</v>
          </cell>
          <cell r="G566" t="str">
            <v>否</v>
          </cell>
          <cell r="H566">
            <v>30</v>
          </cell>
        </row>
        <row r="566"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36233.1</v>
          </cell>
          <cell r="AU566">
            <v>0</v>
          </cell>
        </row>
        <row r="566">
          <cell r="AW566">
            <v>0</v>
          </cell>
          <cell r="AX566">
            <v>0</v>
          </cell>
          <cell r="AY566">
            <v>0</v>
          </cell>
        </row>
        <row r="566">
          <cell r="BA566">
            <v>36233.1</v>
          </cell>
          <cell r="BB566">
            <v>36233.1</v>
          </cell>
          <cell r="BC566">
            <v>4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</row>
        <row r="566">
          <cell r="BL566">
            <v>36233.1</v>
          </cell>
          <cell r="BM566">
            <v>0</v>
          </cell>
          <cell r="BN566">
            <v>0</v>
          </cell>
          <cell r="BO566">
            <v>0</v>
          </cell>
        </row>
        <row r="567">
          <cell r="B567" t="str">
            <v>S412044</v>
          </cell>
          <cell r="C567" t="str">
            <v>天津沛衡五金弹簧有限公司</v>
          </cell>
        </row>
        <row r="567">
          <cell r="E567" t="str">
            <v>正常供货</v>
          </cell>
          <cell r="F567">
            <v>90</v>
          </cell>
          <cell r="G567" t="str">
            <v>否</v>
          </cell>
          <cell r="H567">
            <v>90</v>
          </cell>
        </row>
        <row r="567">
          <cell r="AL567">
            <v>0</v>
          </cell>
          <cell r="AM567">
            <v>0</v>
          </cell>
          <cell r="AN567">
            <v>0</v>
          </cell>
          <cell r="AO567">
            <v>2012.28</v>
          </cell>
          <cell r="AP567">
            <v>19900</v>
          </cell>
          <cell r="AQ567">
            <v>0</v>
          </cell>
          <cell r="AR567">
            <v>0</v>
          </cell>
          <cell r="AS567">
            <v>39233.6</v>
          </cell>
          <cell r="AT567">
            <v>22068.9</v>
          </cell>
          <cell r="AU567">
            <v>13609.16</v>
          </cell>
        </row>
        <row r="567">
          <cell r="AW567">
            <v>0</v>
          </cell>
          <cell r="AX567">
            <v>0</v>
          </cell>
          <cell r="AY567">
            <v>0</v>
          </cell>
        </row>
        <row r="567">
          <cell r="BA567">
            <v>96823.94</v>
          </cell>
          <cell r="BB567">
            <v>96823.94</v>
          </cell>
          <cell r="BC567">
            <v>4</v>
          </cell>
          <cell r="BD567">
            <v>0</v>
          </cell>
          <cell r="BE567">
            <v>0</v>
          </cell>
          <cell r="BF567">
            <v>13609.16</v>
          </cell>
          <cell r="BG567">
            <v>22068.9</v>
          </cell>
          <cell r="BH567">
            <v>39233.6</v>
          </cell>
          <cell r="BI567">
            <v>13609.16</v>
          </cell>
          <cell r="BJ567">
            <v>0</v>
          </cell>
        </row>
        <row r="567">
          <cell r="BL567">
            <v>96823.94</v>
          </cell>
          <cell r="BM567">
            <v>0</v>
          </cell>
          <cell r="BN567">
            <v>0</v>
          </cell>
          <cell r="BO567">
            <v>2268.19333333333</v>
          </cell>
        </row>
        <row r="568">
          <cell r="B568" t="str">
            <v>S413139</v>
          </cell>
          <cell r="C568" t="str">
            <v>河北定国紧固件制造有限公司</v>
          </cell>
        </row>
        <row r="568">
          <cell r="E568" t="str">
            <v>正常供货</v>
          </cell>
          <cell r="F568">
            <v>90</v>
          </cell>
          <cell r="G568" t="str">
            <v>否</v>
          </cell>
          <cell r="H568">
            <v>90</v>
          </cell>
        </row>
        <row r="568"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</row>
        <row r="568">
          <cell r="AW568">
            <v>0</v>
          </cell>
          <cell r="AX568">
            <v>0</v>
          </cell>
          <cell r="AY568">
            <v>0</v>
          </cell>
        </row>
        <row r="568">
          <cell r="BA568">
            <v>0</v>
          </cell>
          <cell r="BB568">
            <v>0</v>
          </cell>
          <cell r="BC568">
            <v>4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</row>
        <row r="568">
          <cell r="BL568">
            <v>0</v>
          </cell>
          <cell r="BM568">
            <v>0</v>
          </cell>
          <cell r="BN568">
            <v>0</v>
          </cell>
          <cell r="BO568">
            <v>0</v>
          </cell>
        </row>
        <row r="569">
          <cell r="B569" t="str">
            <v>S431032</v>
          </cell>
          <cell r="C569" t="str">
            <v>上海商发金属材料有限公司</v>
          </cell>
        </row>
        <row r="569">
          <cell r="E569" t="str">
            <v>大宗物料</v>
          </cell>
          <cell r="F569">
            <v>0</v>
          </cell>
          <cell r="G569" t="str">
            <v>否</v>
          </cell>
          <cell r="H569">
            <v>30</v>
          </cell>
        </row>
        <row r="569"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</row>
        <row r="569">
          <cell r="AW569">
            <v>0</v>
          </cell>
          <cell r="AX569">
            <v>0</v>
          </cell>
          <cell r="AY569">
            <v>0</v>
          </cell>
        </row>
        <row r="569">
          <cell r="BA569">
            <v>0</v>
          </cell>
          <cell r="BB569">
            <v>0</v>
          </cell>
          <cell r="BC569">
            <v>4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</row>
        <row r="569">
          <cell r="BL569">
            <v>0</v>
          </cell>
          <cell r="BM569">
            <v>0</v>
          </cell>
          <cell r="BN569">
            <v>0</v>
          </cell>
          <cell r="BO569">
            <v>0</v>
          </cell>
        </row>
        <row r="570">
          <cell r="B570" t="str">
            <v>S431034</v>
          </cell>
          <cell r="C570" t="str">
            <v>雅柏利（上海）粘扣带有限公司</v>
          </cell>
        </row>
        <row r="570">
          <cell r="E570" t="str">
            <v>正常供货（李尔）</v>
          </cell>
          <cell r="F570">
            <v>60</v>
          </cell>
          <cell r="G570" t="str">
            <v>否</v>
          </cell>
          <cell r="H570">
            <v>60</v>
          </cell>
        </row>
        <row r="570">
          <cell r="AK570">
            <v>0</v>
          </cell>
          <cell r="AL570">
            <v>0</v>
          </cell>
        </row>
        <row r="570">
          <cell r="AO570">
            <v>0</v>
          </cell>
        </row>
        <row r="570">
          <cell r="AS570">
            <v>0</v>
          </cell>
        </row>
        <row r="570">
          <cell r="AW570">
            <v>0</v>
          </cell>
          <cell r="AX570">
            <v>0</v>
          </cell>
          <cell r="AY570">
            <v>0</v>
          </cell>
        </row>
        <row r="570">
          <cell r="BA570">
            <v>0</v>
          </cell>
          <cell r="BB570">
            <v>0</v>
          </cell>
          <cell r="BC570">
            <v>3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</row>
        <row r="570">
          <cell r="BL570">
            <v>0</v>
          </cell>
          <cell r="BM570">
            <v>0</v>
          </cell>
          <cell r="BN570">
            <v>0</v>
          </cell>
          <cell r="BO570">
            <v>0</v>
          </cell>
        </row>
        <row r="571">
          <cell r="B571" t="str">
            <v>S432002</v>
          </cell>
          <cell r="C571" t="str">
            <v>江苏全盛座舱技术股份有限公司</v>
          </cell>
        </row>
        <row r="571">
          <cell r="E571" t="str">
            <v>正常供货</v>
          </cell>
          <cell r="F571">
            <v>90</v>
          </cell>
          <cell r="G571" t="str">
            <v>否</v>
          </cell>
          <cell r="H571">
            <v>90</v>
          </cell>
        </row>
        <row r="571"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</row>
        <row r="571">
          <cell r="AT571">
            <v>0</v>
          </cell>
          <cell r="AU571">
            <v>182349.14</v>
          </cell>
          <cell r="AV571">
            <v>957756.32</v>
          </cell>
          <cell r="AW571">
            <v>78457.03</v>
          </cell>
          <cell r="AX571">
            <v>713525.51</v>
          </cell>
          <cell r="AY571">
            <v>0</v>
          </cell>
        </row>
        <row r="571">
          <cell r="BA571">
            <v>1932088</v>
          </cell>
          <cell r="BB571">
            <v>1218562.49</v>
          </cell>
          <cell r="BC571">
            <v>5</v>
          </cell>
          <cell r="BD571">
            <v>78457.03</v>
          </cell>
          <cell r="BE571">
            <v>957756.32</v>
          </cell>
          <cell r="BF571">
            <v>182349.14</v>
          </cell>
          <cell r="BG571">
            <v>0</v>
          </cell>
          <cell r="BH571">
            <v>0</v>
          </cell>
          <cell r="BI571">
            <v>1932088</v>
          </cell>
          <cell r="BJ571">
            <v>713525.51</v>
          </cell>
        </row>
        <row r="571">
          <cell r="BL571">
            <v>1932088</v>
          </cell>
          <cell r="BM571">
            <v>0</v>
          </cell>
          <cell r="BN571">
            <v>-500000</v>
          </cell>
          <cell r="BO571">
            <v>322014.666666667</v>
          </cell>
        </row>
        <row r="572">
          <cell r="B572" t="str">
            <v>S437051</v>
          </cell>
          <cell r="C572" t="str">
            <v>诸城恒信新材料科技有限公司</v>
          </cell>
        </row>
        <row r="572">
          <cell r="E572" t="str">
            <v>正常供货</v>
          </cell>
          <cell r="F572">
            <v>30</v>
          </cell>
          <cell r="G572" t="str">
            <v>否</v>
          </cell>
          <cell r="H572">
            <v>30</v>
          </cell>
        </row>
        <row r="572">
          <cell r="AK572">
            <v>0</v>
          </cell>
          <cell r="AL572">
            <v>0</v>
          </cell>
        </row>
        <row r="572"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6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</row>
        <row r="572">
          <cell r="BL572">
            <v>-56443.6600000001</v>
          </cell>
          <cell r="BM572">
            <v>-56443.6600000001</v>
          </cell>
          <cell r="BN572">
            <v>-60041.5800000001</v>
          </cell>
          <cell r="BO572">
            <v>0</v>
          </cell>
        </row>
        <row r="573">
          <cell r="B573" t="str">
            <v>S511037</v>
          </cell>
          <cell r="C573" t="str">
            <v>北京友联物流有限公司</v>
          </cell>
        </row>
        <row r="573">
          <cell r="E573" t="str">
            <v>销售（三方库）</v>
          </cell>
          <cell r="F573">
            <v>0</v>
          </cell>
          <cell r="G573" t="str">
            <v>否</v>
          </cell>
        </row>
        <row r="573"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30660.55</v>
          </cell>
          <cell r="AP573">
            <v>49600</v>
          </cell>
          <cell r="AQ573">
            <v>55732.5</v>
          </cell>
          <cell r="AR573">
            <v>77666.92</v>
          </cell>
          <cell r="AS573">
            <v>47524.57</v>
          </cell>
          <cell r="AT573">
            <v>53552.79</v>
          </cell>
          <cell r="AU573">
            <v>2398.73</v>
          </cell>
          <cell r="AV573">
            <v>59659.45</v>
          </cell>
          <cell r="AW573">
            <v>55798.93</v>
          </cell>
          <cell r="AX573">
            <v>56358.08</v>
          </cell>
          <cell r="AY573">
            <v>48779.61</v>
          </cell>
        </row>
        <row r="573">
          <cell r="BA573">
            <v>537732.13</v>
          </cell>
          <cell r="BB573">
            <v>537732.13</v>
          </cell>
          <cell r="BC573">
            <v>5</v>
          </cell>
          <cell r="BD573">
            <v>0</v>
          </cell>
          <cell r="BE573">
            <v>48779.61</v>
          </cell>
          <cell r="BF573">
            <v>56358.08</v>
          </cell>
          <cell r="BG573">
            <v>55798.93</v>
          </cell>
          <cell r="BH573">
            <v>59659.45</v>
          </cell>
          <cell r="BI573">
            <v>222994.8</v>
          </cell>
          <cell r="BJ573">
            <v>0</v>
          </cell>
        </row>
        <row r="573">
          <cell r="BL573">
            <v>537732.13</v>
          </cell>
          <cell r="BM573">
            <v>0</v>
          </cell>
          <cell r="BN573">
            <v>0</v>
          </cell>
          <cell r="BO573">
            <v>37165.8</v>
          </cell>
        </row>
        <row r="574">
          <cell r="B574" t="str">
            <v>S512020</v>
          </cell>
          <cell r="C574" t="str">
            <v>天津中骏机械技术有限公司</v>
          </cell>
        </row>
        <row r="574">
          <cell r="E574" t="str">
            <v>老账</v>
          </cell>
          <cell r="F574">
            <v>0</v>
          </cell>
          <cell r="G574" t="str">
            <v>否</v>
          </cell>
        </row>
        <row r="574"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</row>
        <row r="574">
          <cell r="AW574">
            <v>0</v>
          </cell>
          <cell r="AX574">
            <v>0</v>
          </cell>
          <cell r="AY574">
            <v>0</v>
          </cell>
        </row>
        <row r="574">
          <cell r="BA574">
            <v>0</v>
          </cell>
          <cell r="BB574">
            <v>0</v>
          </cell>
          <cell r="BC574">
            <v>4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</row>
        <row r="574">
          <cell r="BL574">
            <v>0</v>
          </cell>
          <cell r="BM574">
            <v>0</v>
          </cell>
          <cell r="BN574">
            <v>0</v>
          </cell>
          <cell r="BO574">
            <v>0</v>
          </cell>
        </row>
        <row r="575">
          <cell r="B575" t="str">
            <v>S512030</v>
          </cell>
          <cell r="C575" t="str">
            <v>天津德润达金属材料销售有限公司</v>
          </cell>
        </row>
        <row r="575">
          <cell r="F575">
            <v>0</v>
          </cell>
          <cell r="G575" t="str">
            <v>否</v>
          </cell>
          <cell r="H575">
            <v>30</v>
          </cell>
        </row>
        <row r="575"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656359.4</v>
          </cell>
          <cell r="AV575">
            <v>81205.68</v>
          </cell>
          <cell r="AW575">
            <v>0</v>
          </cell>
          <cell r="AX575">
            <v>0</v>
          </cell>
          <cell r="AY575">
            <v>0</v>
          </cell>
          <cell r="AZ575">
            <v>22181.6</v>
          </cell>
          <cell r="BA575">
            <v>759746.68</v>
          </cell>
          <cell r="BB575">
            <v>759746.68</v>
          </cell>
          <cell r="BC575">
            <v>6</v>
          </cell>
          <cell r="BD575">
            <v>22181.6</v>
          </cell>
          <cell r="BE575">
            <v>0</v>
          </cell>
          <cell r="BF575">
            <v>0</v>
          </cell>
          <cell r="BG575">
            <v>0</v>
          </cell>
          <cell r="BH575">
            <v>81205.68</v>
          </cell>
          <cell r="BI575">
            <v>759746.68</v>
          </cell>
          <cell r="BJ575">
            <v>0</v>
          </cell>
        </row>
        <row r="575">
          <cell r="BL575">
            <v>759746.68</v>
          </cell>
          <cell r="BM575">
            <v>0</v>
          </cell>
          <cell r="BN575">
            <v>0</v>
          </cell>
          <cell r="BO575">
            <v>126624.446666667</v>
          </cell>
        </row>
        <row r="576">
          <cell r="B576" t="str">
            <v>S412045</v>
          </cell>
          <cell r="C576" t="str">
            <v>大悍（天津）汽车零部件有限公司</v>
          </cell>
        </row>
        <row r="576">
          <cell r="E576" t="str">
            <v>正常供货</v>
          </cell>
          <cell r="F576">
            <v>45</v>
          </cell>
          <cell r="G576" t="str">
            <v>否</v>
          </cell>
          <cell r="H576">
            <v>45</v>
          </cell>
        </row>
        <row r="576">
          <cell r="AL576">
            <v>0</v>
          </cell>
        </row>
        <row r="576"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261632.99</v>
          </cell>
          <cell r="AX576">
            <v>88866.03</v>
          </cell>
          <cell r="AY576">
            <v>185422.83</v>
          </cell>
          <cell r="AZ576">
            <v>78127.07</v>
          </cell>
          <cell r="BA576">
            <v>614048.92</v>
          </cell>
          <cell r="BB576">
            <v>350499.02</v>
          </cell>
          <cell r="BC576">
            <v>6</v>
          </cell>
          <cell r="BD576">
            <v>88866.03</v>
          </cell>
          <cell r="BE576">
            <v>261632.99</v>
          </cell>
          <cell r="BF576">
            <v>0</v>
          </cell>
          <cell r="BG576">
            <v>0</v>
          </cell>
          <cell r="BH576">
            <v>0</v>
          </cell>
          <cell r="BI576">
            <v>614048.92</v>
          </cell>
          <cell r="BJ576">
            <v>263549.9</v>
          </cell>
        </row>
        <row r="576">
          <cell r="BL576">
            <v>614048.92</v>
          </cell>
          <cell r="BM576">
            <v>0</v>
          </cell>
          <cell r="BN576">
            <v>-200000</v>
          </cell>
          <cell r="BO576">
            <v>102341.486666667</v>
          </cell>
        </row>
        <row r="577">
          <cell r="B577" t="str">
            <v>S413011</v>
          </cell>
          <cell r="C577" t="str">
            <v>沧州梦依恋商贸有限公司</v>
          </cell>
        </row>
        <row r="577">
          <cell r="F577">
            <v>0</v>
          </cell>
          <cell r="G577" t="str">
            <v>否</v>
          </cell>
        </row>
        <row r="577"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-344.5</v>
          </cell>
          <cell r="BA577">
            <v>-344.5</v>
          </cell>
          <cell r="BB577">
            <v>-344.5</v>
          </cell>
          <cell r="BC577">
            <v>6</v>
          </cell>
          <cell r="BD577">
            <v>-344.5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-344.5</v>
          </cell>
          <cell r="BJ577">
            <v>0</v>
          </cell>
        </row>
        <row r="577">
          <cell r="BL577">
            <v>-344.5</v>
          </cell>
          <cell r="BM577">
            <v>0</v>
          </cell>
          <cell r="BN577">
            <v>0</v>
          </cell>
          <cell r="BO577">
            <v>-57.4166666666667</v>
          </cell>
        </row>
        <row r="578">
          <cell r="B578" t="str">
            <v>S413122</v>
          </cell>
          <cell r="C578" t="str">
            <v>河北亿泽汽车零部件科技有限公司</v>
          </cell>
        </row>
        <row r="578">
          <cell r="E578" t="str">
            <v>正常供货</v>
          </cell>
          <cell r="F578">
            <v>90</v>
          </cell>
          <cell r="G578" t="str">
            <v>否</v>
          </cell>
          <cell r="H578">
            <v>90</v>
          </cell>
        </row>
        <row r="578"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9241.48</v>
          </cell>
          <cell r="AT578">
            <v>0</v>
          </cell>
          <cell r="AU578">
            <v>0</v>
          </cell>
        </row>
        <row r="578">
          <cell r="AW578">
            <v>0</v>
          </cell>
          <cell r="AX578">
            <v>0</v>
          </cell>
          <cell r="AY578">
            <v>0</v>
          </cell>
        </row>
        <row r="578">
          <cell r="BA578">
            <v>9241.48</v>
          </cell>
          <cell r="BB578">
            <v>9241.48</v>
          </cell>
          <cell r="BC578">
            <v>4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9241.48</v>
          </cell>
          <cell r="BI578">
            <v>0</v>
          </cell>
          <cell r="BJ578">
            <v>0</v>
          </cell>
        </row>
        <row r="578">
          <cell r="BL578">
            <v>9241.48000000001</v>
          </cell>
          <cell r="BM578">
            <v>0</v>
          </cell>
          <cell r="BN578">
            <v>0</v>
          </cell>
          <cell r="BO578">
            <v>0</v>
          </cell>
        </row>
        <row r="579">
          <cell r="B579" t="str">
            <v>S413196</v>
          </cell>
          <cell r="C579" t="str">
            <v>北汽岱摩斯（沧州）汽车系统有限公司</v>
          </cell>
        </row>
        <row r="579">
          <cell r="E579" t="str">
            <v>李尔转移物料</v>
          </cell>
          <cell r="F579">
            <v>30</v>
          </cell>
          <cell r="G579" t="str">
            <v>否</v>
          </cell>
          <cell r="H579">
            <v>30</v>
          </cell>
        </row>
        <row r="579"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</row>
        <row r="579">
          <cell r="AW579">
            <v>0</v>
          </cell>
          <cell r="AX579">
            <v>0</v>
          </cell>
          <cell r="AY579">
            <v>0</v>
          </cell>
        </row>
        <row r="579">
          <cell r="BA579">
            <v>0</v>
          </cell>
          <cell r="BB579">
            <v>0</v>
          </cell>
          <cell r="BC579">
            <v>4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</row>
        <row r="579">
          <cell r="BL579">
            <v>0</v>
          </cell>
          <cell r="BM579">
            <v>0</v>
          </cell>
          <cell r="BN579">
            <v>0</v>
          </cell>
          <cell r="BO579">
            <v>0</v>
          </cell>
        </row>
        <row r="580">
          <cell r="B580" t="str">
            <v>S433028</v>
          </cell>
          <cell r="C580" t="str">
            <v>温州鑫锐电器有限公司</v>
          </cell>
        </row>
        <row r="580">
          <cell r="E580" t="str">
            <v>老账</v>
          </cell>
          <cell r="F580">
            <v>90</v>
          </cell>
          <cell r="G580" t="str">
            <v>否</v>
          </cell>
        </row>
        <row r="580">
          <cell r="AL580">
            <v>0</v>
          </cell>
          <cell r="AM580">
            <v>0</v>
          </cell>
          <cell r="AN580">
            <v>0</v>
          </cell>
          <cell r="AO580">
            <v>0</v>
          </cell>
        </row>
        <row r="580">
          <cell r="AR580">
            <v>16697.33</v>
          </cell>
          <cell r="AS580">
            <v>4949.4</v>
          </cell>
          <cell r="AT580">
            <v>59313.7</v>
          </cell>
          <cell r="AU580">
            <v>24865.65</v>
          </cell>
          <cell r="AV580">
            <v>26396.8</v>
          </cell>
          <cell r="AW580">
            <v>0</v>
          </cell>
          <cell r="AX580">
            <v>42894.8</v>
          </cell>
          <cell r="AY580">
            <v>0</v>
          </cell>
        </row>
        <row r="580">
          <cell r="BA580">
            <v>175117.68</v>
          </cell>
          <cell r="BB580">
            <v>132222.88</v>
          </cell>
          <cell r="BC580">
            <v>5</v>
          </cell>
          <cell r="BD580">
            <v>0</v>
          </cell>
          <cell r="BE580">
            <v>26396.8</v>
          </cell>
          <cell r="BF580">
            <v>24865.65</v>
          </cell>
          <cell r="BG580">
            <v>59313.7</v>
          </cell>
          <cell r="BH580">
            <v>4949.4</v>
          </cell>
          <cell r="BI580">
            <v>94157.25</v>
          </cell>
          <cell r="BJ580">
            <v>42894.8</v>
          </cell>
        </row>
        <row r="580">
          <cell r="BL580">
            <v>175117.68</v>
          </cell>
          <cell r="BM580">
            <v>0</v>
          </cell>
          <cell r="BN580">
            <v>0</v>
          </cell>
          <cell r="BO580">
            <v>15692.875</v>
          </cell>
        </row>
        <row r="581">
          <cell r="B581" t="str">
            <v>S511036</v>
          </cell>
          <cell r="C581" t="str">
            <v>北京恒世通物流有限公司</v>
          </cell>
        </row>
        <row r="581">
          <cell r="E581" t="str">
            <v>销售（三方库）</v>
          </cell>
          <cell r="F581">
            <v>0</v>
          </cell>
          <cell r="G581" t="str">
            <v>否</v>
          </cell>
        </row>
        <row r="581"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</row>
        <row r="581">
          <cell r="AR581">
            <v>0</v>
          </cell>
          <cell r="AS581">
            <v>168786.4</v>
          </cell>
          <cell r="AT581">
            <v>338859.2</v>
          </cell>
          <cell r="AU581">
            <v>179776</v>
          </cell>
          <cell r="AV581">
            <v>296086.8</v>
          </cell>
          <cell r="AW581">
            <v>201513.2</v>
          </cell>
          <cell r="AX581">
            <v>137340</v>
          </cell>
          <cell r="AY581">
            <v>159258.8</v>
          </cell>
          <cell r="AZ581">
            <v>0</v>
          </cell>
          <cell r="BA581">
            <v>1481620.4</v>
          </cell>
          <cell r="BB581">
            <v>1481620.4</v>
          </cell>
          <cell r="BC581">
            <v>6</v>
          </cell>
          <cell r="BD581">
            <v>0</v>
          </cell>
          <cell r="BE581">
            <v>159258.8</v>
          </cell>
          <cell r="BF581">
            <v>137340</v>
          </cell>
          <cell r="BG581">
            <v>201513.2</v>
          </cell>
          <cell r="BH581">
            <v>296086.8</v>
          </cell>
          <cell r="BI581">
            <v>973974.8</v>
          </cell>
          <cell r="BJ581">
            <v>0</v>
          </cell>
        </row>
        <row r="581">
          <cell r="BL581">
            <v>1481620.4</v>
          </cell>
          <cell r="BM581">
            <v>0</v>
          </cell>
          <cell r="BN581">
            <v>0</v>
          </cell>
          <cell r="BO581">
            <v>162329.133333333</v>
          </cell>
        </row>
        <row r="582">
          <cell r="B582" t="str">
            <v>S411047</v>
          </cell>
          <cell r="C582" t="str">
            <v>大连吉田拉链有限公司北京分公司</v>
          </cell>
        </row>
        <row r="582">
          <cell r="F582">
            <v>60</v>
          </cell>
          <cell r="G582" t="str">
            <v>否</v>
          </cell>
        </row>
        <row r="582"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</row>
        <row r="582">
          <cell r="AW582">
            <v>0</v>
          </cell>
          <cell r="AX582">
            <v>0</v>
          </cell>
          <cell r="AY582">
            <v>0</v>
          </cell>
        </row>
        <row r="582">
          <cell r="BA582">
            <v>0</v>
          </cell>
          <cell r="BB582">
            <v>0</v>
          </cell>
          <cell r="BC582">
            <v>4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</row>
        <row r="582">
          <cell r="BL582">
            <v>0</v>
          </cell>
          <cell r="BM582">
            <v>0</v>
          </cell>
          <cell r="BN582">
            <v>0</v>
          </cell>
          <cell r="BO582">
            <v>0</v>
          </cell>
        </row>
        <row r="583">
          <cell r="B583" t="str">
            <v>S411048</v>
          </cell>
          <cell r="C583" t="str">
            <v>致冠沧州汽车部件有限公司</v>
          </cell>
        </row>
        <row r="583">
          <cell r="F583">
            <v>60</v>
          </cell>
          <cell r="G583" t="str">
            <v>否</v>
          </cell>
        </row>
        <row r="583"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136857.12</v>
          </cell>
          <cell r="AR583">
            <v>0</v>
          </cell>
          <cell r="AS583">
            <v>243474.32</v>
          </cell>
          <cell r="AT583">
            <v>205476.94</v>
          </cell>
          <cell r="AU583">
            <v>37425.6</v>
          </cell>
          <cell r="AV583">
            <v>105883.26</v>
          </cell>
          <cell r="AW583">
            <v>81868.5</v>
          </cell>
          <cell r="AX583">
            <v>60452.74</v>
          </cell>
          <cell r="AY583">
            <v>37425.6</v>
          </cell>
          <cell r="AZ583">
            <v>58477.5</v>
          </cell>
          <cell r="BA583">
            <v>967341.58</v>
          </cell>
          <cell r="BB583">
            <v>871438.48</v>
          </cell>
          <cell r="BC583">
            <v>6</v>
          </cell>
          <cell r="BD583">
            <v>60452.74</v>
          </cell>
          <cell r="BE583">
            <v>81868.5</v>
          </cell>
          <cell r="BF583">
            <v>105883.26</v>
          </cell>
          <cell r="BG583">
            <v>37425.6</v>
          </cell>
          <cell r="BH583">
            <v>205476.94</v>
          </cell>
          <cell r="BI583">
            <v>381533.2</v>
          </cell>
          <cell r="BJ583">
            <v>95903.1</v>
          </cell>
        </row>
        <row r="583">
          <cell r="BL583">
            <v>967341.58</v>
          </cell>
          <cell r="BM583">
            <v>0</v>
          </cell>
          <cell r="BN583">
            <v>0</v>
          </cell>
          <cell r="BO583">
            <v>63588.8666666667</v>
          </cell>
        </row>
        <row r="584">
          <cell r="B584" t="str">
            <v>S431012</v>
          </cell>
          <cell r="C584" t="str">
            <v>上海明芳汽车零件有限公司</v>
          </cell>
        </row>
        <row r="584">
          <cell r="F584">
            <v>90</v>
          </cell>
          <cell r="G584" t="str">
            <v>否</v>
          </cell>
        </row>
        <row r="584"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</row>
        <row r="584">
          <cell r="AW584">
            <v>0</v>
          </cell>
          <cell r="AX584">
            <v>10108.77</v>
          </cell>
          <cell r="AY584">
            <v>0</v>
          </cell>
        </row>
        <row r="584">
          <cell r="BA584">
            <v>10108.77</v>
          </cell>
          <cell r="BB584">
            <v>0</v>
          </cell>
          <cell r="BC584">
            <v>4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10108.77</v>
          </cell>
          <cell r="BJ584">
            <v>10108.77</v>
          </cell>
        </row>
        <row r="584">
          <cell r="BL584">
            <v>10108.77</v>
          </cell>
          <cell r="BM584">
            <v>0</v>
          </cell>
          <cell r="BN584">
            <v>1.81898940354586e-11</v>
          </cell>
          <cell r="BO584">
            <v>1684.795</v>
          </cell>
        </row>
        <row r="585">
          <cell r="B585" t="str">
            <v>S431033</v>
          </cell>
          <cell r="C585" t="str">
            <v>上海纳特汽车标准件有限公司</v>
          </cell>
        </row>
        <row r="585">
          <cell r="F585">
            <v>90</v>
          </cell>
          <cell r="G585" t="str">
            <v>是</v>
          </cell>
        </row>
        <row r="585">
          <cell r="AM585">
            <v>1626.28</v>
          </cell>
          <cell r="AN585">
            <v>1068.98</v>
          </cell>
          <cell r="AO585">
            <v>2000</v>
          </cell>
          <cell r="AP585">
            <v>0</v>
          </cell>
          <cell r="AQ585">
            <v>4822.61</v>
          </cell>
          <cell r="AR585">
            <v>2142.48</v>
          </cell>
          <cell r="AS585">
            <v>0</v>
          </cell>
          <cell r="AT585">
            <v>0</v>
          </cell>
          <cell r="AU585">
            <v>0</v>
          </cell>
        </row>
        <row r="585">
          <cell r="AW585">
            <v>0</v>
          </cell>
          <cell r="AX585">
            <v>0</v>
          </cell>
          <cell r="AY585">
            <v>0</v>
          </cell>
        </row>
        <row r="585">
          <cell r="BA585">
            <v>11660.35</v>
          </cell>
          <cell r="BB585">
            <v>11660.35</v>
          </cell>
          <cell r="BC585">
            <v>4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</row>
        <row r="585">
          <cell r="BL585">
            <v>11660.35</v>
          </cell>
          <cell r="BM585">
            <v>0</v>
          </cell>
          <cell r="BN585">
            <v>0</v>
          </cell>
          <cell r="BO585">
            <v>0</v>
          </cell>
        </row>
        <row r="586">
          <cell r="B586" t="str">
            <v>S431198</v>
          </cell>
          <cell r="C586" t="str">
            <v>霸州市鑫锐亿科金属制品有限公司</v>
          </cell>
        </row>
        <row r="586">
          <cell r="F586">
            <v>90</v>
          </cell>
          <cell r="G586" t="str">
            <v>否</v>
          </cell>
        </row>
        <row r="586"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</row>
        <row r="586">
          <cell r="AW586">
            <v>0</v>
          </cell>
          <cell r="AX586">
            <v>0</v>
          </cell>
          <cell r="AY586">
            <v>0</v>
          </cell>
        </row>
        <row r="586">
          <cell r="BA586">
            <v>0</v>
          </cell>
          <cell r="BB586">
            <v>0</v>
          </cell>
          <cell r="BC586">
            <v>4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</row>
        <row r="586">
          <cell r="BL586">
            <v>0</v>
          </cell>
          <cell r="BM586">
            <v>0</v>
          </cell>
          <cell r="BN586">
            <v>0</v>
          </cell>
          <cell r="BO586">
            <v>0</v>
          </cell>
        </row>
        <row r="587">
          <cell r="B587" t="str">
            <v>s513206</v>
          </cell>
          <cell r="C587" t="str">
            <v>中贵天建（北京）建设集团有限公司黄骅分公司</v>
          </cell>
        </row>
        <row r="587">
          <cell r="F587">
            <v>0</v>
          </cell>
          <cell r="G587" t="str">
            <v>否</v>
          </cell>
        </row>
        <row r="587"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</row>
        <row r="587">
          <cell r="AW587">
            <v>0</v>
          </cell>
          <cell r="AX587">
            <v>0</v>
          </cell>
          <cell r="AY587">
            <v>0</v>
          </cell>
        </row>
        <row r="587">
          <cell r="BA587">
            <v>0</v>
          </cell>
          <cell r="BB587">
            <v>0</v>
          </cell>
          <cell r="BC587">
            <v>4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</row>
        <row r="587">
          <cell r="BL587">
            <v>0</v>
          </cell>
          <cell r="BM587">
            <v>0</v>
          </cell>
          <cell r="BN587">
            <v>0</v>
          </cell>
          <cell r="BO587">
            <v>0</v>
          </cell>
        </row>
        <row r="588">
          <cell r="B588" t="str">
            <v>S513214</v>
          </cell>
          <cell r="C588" t="str">
            <v>黄骅市渤海路绿林园艺工程部</v>
          </cell>
        </row>
        <row r="588">
          <cell r="F588">
            <v>0</v>
          </cell>
          <cell r="G588" t="str">
            <v>是</v>
          </cell>
        </row>
        <row r="588">
          <cell r="AM588">
            <v>732.5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</row>
        <row r="588">
          <cell r="AW588">
            <v>0</v>
          </cell>
          <cell r="AX588">
            <v>0</v>
          </cell>
          <cell r="AY588">
            <v>0</v>
          </cell>
        </row>
        <row r="588">
          <cell r="BA588">
            <v>732.5</v>
          </cell>
          <cell r="BB588">
            <v>732.5</v>
          </cell>
          <cell r="BC588">
            <v>4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</row>
        <row r="588">
          <cell r="BL588">
            <v>732.5</v>
          </cell>
          <cell r="BM588">
            <v>0</v>
          </cell>
          <cell r="BN588">
            <v>0</v>
          </cell>
          <cell r="BO588">
            <v>0</v>
          </cell>
        </row>
        <row r="589">
          <cell r="B589" t="str">
            <v>S413201</v>
          </cell>
          <cell r="C589" t="str">
            <v>清河县沁园汽车零部件有限公司</v>
          </cell>
        </row>
        <row r="589">
          <cell r="F589">
            <v>60</v>
          </cell>
          <cell r="G589" t="str">
            <v>否</v>
          </cell>
        </row>
        <row r="589">
          <cell r="AN589">
            <v>0</v>
          </cell>
          <cell r="AO589">
            <v>0</v>
          </cell>
          <cell r="AP589">
            <v>0</v>
          </cell>
          <cell r="AQ589">
            <v>0</v>
          </cell>
        </row>
        <row r="589">
          <cell r="AU589">
            <v>0</v>
          </cell>
        </row>
        <row r="589">
          <cell r="AX589">
            <v>18339.11</v>
          </cell>
          <cell r="AY589">
            <v>114663.81</v>
          </cell>
          <cell r="AZ589">
            <v>16695.52</v>
          </cell>
          <cell r="BA589">
            <v>149698.44</v>
          </cell>
          <cell r="BB589">
            <v>133002.92</v>
          </cell>
          <cell r="BC589">
            <v>4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149698.44</v>
          </cell>
          <cell r="BJ589">
            <v>16695.52</v>
          </cell>
        </row>
        <row r="589">
          <cell r="BL589">
            <v>149698.44</v>
          </cell>
          <cell r="BM589">
            <v>0</v>
          </cell>
          <cell r="BN589">
            <v>-200000</v>
          </cell>
          <cell r="BO589">
            <v>24949.74</v>
          </cell>
        </row>
        <row r="590">
          <cell r="B590" t="str">
            <v>S431036</v>
          </cell>
          <cell r="C590" t="str">
            <v>上海尖美贸易发展有限公司</v>
          </cell>
        </row>
        <row r="590">
          <cell r="F590">
            <v>0</v>
          </cell>
          <cell r="G590" t="str">
            <v>否</v>
          </cell>
        </row>
        <row r="590"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38158.03</v>
          </cell>
          <cell r="AT590">
            <v>68555.75</v>
          </cell>
          <cell r="AU590">
            <v>0</v>
          </cell>
          <cell r="AV590">
            <v>42374.2</v>
          </cell>
          <cell r="AW590">
            <v>19635.78</v>
          </cell>
          <cell r="AX590">
            <v>20220.68</v>
          </cell>
          <cell r="AY590">
            <v>32153.92</v>
          </cell>
        </row>
        <row r="590">
          <cell r="BA590">
            <v>221098.36</v>
          </cell>
          <cell r="BB590">
            <v>221098.36</v>
          </cell>
          <cell r="BC590">
            <v>5</v>
          </cell>
          <cell r="BD590">
            <v>0</v>
          </cell>
          <cell r="BE590">
            <v>32153.92</v>
          </cell>
          <cell r="BF590">
            <v>20220.68</v>
          </cell>
          <cell r="BG590">
            <v>19635.78</v>
          </cell>
          <cell r="BH590">
            <v>42374.2</v>
          </cell>
          <cell r="BI590">
            <v>114384.58</v>
          </cell>
          <cell r="BJ590">
            <v>0</v>
          </cell>
        </row>
        <row r="590">
          <cell r="BL590">
            <v>221098.36</v>
          </cell>
          <cell r="BM590">
            <v>0</v>
          </cell>
          <cell r="BN590">
            <v>0</v>
          </cell>
          <cell r="BO590">
            <v>19064.0966666667</v>
          </cell>
        </row>
        <row r="591">
          <cell r="B591" t="str">
            <v>S433030</v>
          </cell>
          <cell r="C591" t="str">
            <v>宁波华腾首研新材料有限公司</v>
          </cell>
        </row>
        <row r="591">
          <cell r="F591">
            <v>0</v>
          </cell>
          <cell r="G591" t="str">
            <v>否</v>
          </cell>
        </row>
        <row r="591"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</row>
        <row r="591">
          <cell r="AW591">
            <v>16000</v>
          </cell>
          <cell r="AX591">
            <v>0</v>
          </cell>
          <cell r="AY591">
            <v>3200</v>
          </cell>
        </row>
        <row r="591">
          <cell r="BA591">
            <v>19200</v>
          </cell>
          <cell r="BB591">
            <v>19200</v>
          </cell>
          <cell r="BC591">
            <v>4</v>
          </cell>
          <cell r="BD591">
            <v>0</v>
          </cell>
          <cell r="BE591">
            <v>3200</v>
          </cell>
          <cell r="BF591">
            <v>0</v>
          </cell>
          <cell r="BG591">
            <v>16000</v>
          </cell>
          <cell r="BH591">
            <v>0</v>
          </cell>
          <cell r="BI591">
            <v>19200</v>
          </cell>
          <cell r="BJ591">
            <v>0</v>
          </cell>
        </row>
        <row r="591">
          <cell r="BL591">
            <v>19200</v>
          </cell>
          <cell r="BM591">
            <v>0</v>
          </cell>
          <cell r="BN591">
            <v>0</v>
          </cell>
          <cell r="BO591">
            <v>3200</v>
          </cell>
        </row>
        <row r="592">
          <cell r="B592" t="str">
            <v>S437057</v>
          </cell>
          <cell r="C592" t="str">
            <v>青岛柏利美新材料有限公司</v>
          </cell>
        </row>
        <row r="592">
          <cell r="F592">
            <v>0</v>
          </cell>
          <cell r="G592" t="str">
            <v>否</v>
          </cell>
        </row>
        <row r="592"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8150</v>
          </cell>
          <cell r="AY592">
            <v>0</v>
          </cell>
          <cell r="AZ592">
            <v>67199.77</v>
          </cell>
          <cell r="BA592">
            <v>75349.77</v>
          </cell>
          <cell r="BB592">
            <v>75349.77</v>
          </cell>
          <cell r="BC592">
            <v>6</v>
          </cell>
          <cell r="BD592">
            <v>67199.77</v>
          </cell>
          <cell r="BE592">
            <v>0</v>
          </cell>
          <cell r="BF592">
            <v>8150</v>
          </cell>
          <cell r="BG592">
            <v>0</v>
          </cell>
          <cell r="BH592">
            <v>0</v>
          </cell>
          <cell r="BI592">
            <v>75349.77</v>
          </cell>
          <cell r="BJ592">
            <v>0</v>
          </cell>
        </row>
        <row r="592">
          <cell r="BL592">
            <v>75349.77</v>
          </cell>
          <cell r="BM592">
            <v>0</v>
          </cell>
          <cell r="BN592">
            <v>0</v>
          </cell>
          <cell r="BO592">
            <v>12558.295</v>
          </cell>
        </row>
        <row r="593">
          <cell r="B593" t="str">
            <v>S437058</v>
          </cell>
          <cell r="C593" t="str">
            <v>济南方正物流有限公司</v>
          </cell>
        </row>
        <row r="593">
          <cell r="F593">
            <v>30</v>
          </cell>
          <cell r="G593" t="str">
            <v>否</v>
          </cell>
        </row>
        <row r="593"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</row>
        <row r="593">
          <cell r="AW593">
            <v>0</v>
          </cell>
          <cell r="AX593">
            <v>0</v>
          </cell>
          <cell r="AY593">
            <v>0</v>
          </cell>
        </row>
        <row r="593">
          <cell r="BA593">
            <v>0</v>
          </cell>
          <cell r="BB593">
            <v>0</v>
          </cell>
          <cell r="BC593">
            <v>4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</row>
        <row r="593">
          <cell r="BL593">
            <v>0</v>
          </cell>
          <cell r="BM593">
            <v>0</v>
          </cell>
          <cell r="BN593">
            <v>0</v>
          </cell>
          <cell r="BO593">
            <v>0</v>
          </cell>
        </row>
        <row r="594">
          <cell r="B594" t="str">
            <v>S513037</v>
          </cell>
          <cell r="C594" t="str">
            <v>沧州金桥环保科技发展有限公司</v>
          </cell>
        </row>
        <row r="594">
          <cell r="F594">
            <v>60</v>
          </cell>
          <cell r="G594" t="str">
            <v>否</v>
          </cell>
        </row>
        <row r="594"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</row>
        <row r="594">
          <cell r="AW594">
            <v>0</v>
          </cell>
          <cell r="AX594">
            <v>0</v>
          </cell>
          <cell r="AY594">
            <v>0</v>
          </cell>
        </row>
        <row r="594">
          <cell r="BA594">
            <v>0</v>
          </cell>
          <cell r="BB594">
            <v>0</v>
          </cell>
          <cell r="BC594">
            <v>4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</row>
        <row r="594">
          <cell r="BL594">
            <v>0</v>
          </cell>
          <cell r="BM594">
            <v>0</v>
          </cell>
          <cell r="BN594">
            <v>0</v>
          </cell>
          <cell r="BO594">
            <v>0</v>
          </cell>
        </row>
        <row r="595">
          <cell r="B595" t="str">
            <v>S513215</v>
          </cell>
          <cell r="C595" t="str">
            <v>黄骅市金诚模具厂</v>
          </cell>
        </row>
        <row r="595">
          <cell r="F595">
            <v>0</v>
          </cell>
          <cell r="G595" t="str">
            <v>否</v>
          </cell>
        </row>
        <row r="595"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3650</v>
          </cell>
          <cell r="AZ595">
            <v>3300</v>
          </cell>
          <cell r="BA595">
            <v>6950</v>
          </cell>
          <cell r="BB595">
            <v>6950</v>
          </cell>
          <cell r="BC595">
            <v>6</v>
          </cell>
          <cell r="BD595">
            <v>3300</v>
          </cell>
          <cell r="BE595">
            <v>3650</v>
          </cell>
          <cell r="BF595">
            <v>0</v>
          </cell>
          <cell r="BG595">
            <v>0</v>
          </cell>
          <cell r="BH595">
            <v>0</v>
          </cell>
          <cell r="BI595">
            <v>6950</v>
          </cell>
          <cell r="BJ595">
            <v>0</v>
          </cell>
        </row>
        <row r="595">
          <cell r="BL595">
            <v>6950</v>
          </cell>
          <cell r="BM595">
            <v>0</v>
          </cell>
          <cell r="BN595">
            <v>0</v>
          </cell>
          <cell r="BO595">
            <v>1158.33333333333</v>
          </cell>
        </row>
        <row r="596">
          <cell r="B596" t="str">
            <v>S432044</v>
          </cell>
          <cell r="C596" t="str">
            <v>常州市鹏逸汽车附件有限公司</v>
          </cell>
        </row>
        <row r="596">
          <cell r="F596">
            <v>90</v>
          </cell>
          <cell r="G596" t="str">
            <v>否</v>
          </cell>
        </row>
        <row r="596"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</row>
        <row r="596">
          <cell r="AW596">
            <v>0</v>
          </cell>
          <cell r="AX596">
            <v>0</v>
          </cell>
          <cell r="AY596">
            <v>0</v>
          </cell>
        </row>
        <row r="596">
          <cell r="BA596">
            <v>0</v>
          </cell>
          <cell r="BB596">
            <v>0</v>
          </cell>
          <cell r="BC596">
            <v>4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</row>
        <row r="596">
          <cell r="BL596">
            <v>0</v>
          </cell>
          <cell r="BM596">
            <v>0</v>
          </cell>
          <cell r="BN596">
            <v>0</v>
          </cell>
          <cell r="BO596">
            <v>0</v>
          </cell>
        </row>
        <row r="597">
          <cell r="B597" t="str">
            <v>S413203</v>
          </cell>
          <cell r="C597" t="str">
            <v>黄骅市沃孚源包装制品有限公司</v>
          </cell>
        </row>
        <row r="597">
          <cell r="F597">
            <v>90</v>
          </cell>
          <cell r="G597" t="str">
            <v>否</v>
          </cell>
        </row>
        <row r="597"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4680</v>
          </cell>
          <cell r="AT597">
            <v>0</v>
          </cell>
          <cell r="AU597">
            <v>23200</v>
          </cell>
        </row>
        <row r="597">
          <cell r="AW597">
            <v>0</v>
          </cell>
          <cell r="AX597">
            <v>0</v>
          </cell>
          <cell r="AY597">
            <v>0</v>
          </cell>
        </row>
        <row r="597">
          <cell r="BA597">
            <v>27880</v>
          </cell>
          <cell r="BB597">
            <v>27880</v>
          </cell>
          <cell r="BC597">
            <v>4</v>
          </cell>
          <cell r="BD597">
            <v>0</v>
          </cell>
          <cell r="BE597">
            <v>0</v>
          </cell>
          <cell r="BF597">
            <v>23200</v>
          </cell>
          <cell r="BG597">
            <v>0</v>
          </cell>
          <cell r="BH597">
            <v>4680</v>
          </cell>
          <cell r="BI597">
            <v>23200</v>
          </cell>
          <cell r="BJ597">
            <v>0</v>
          </cell>
        </row>
        <row r="597">
          <cell r="BL597">
            <v>27880</v>
          </cell>
          <cell r="BM597">
            <v>0</v>
          </cell>
          <cell r="BN597">
            <v>0</v>
          </cell>
          <cell r="BO597">
            <v>3866.66666666667</v>
          </cell>
        </row>
        <row r="598">
          <cell r="B598" t="str">
            <v>S411044</v>
          </cell>
          <cell r="C598" t="str">
            <v>北京兴盛华丰包装制品有限公司</v>
          </cell>
        </row>
        <row r="598">
          <cell r="F598">
            <v>30</v>
          </cell>
          <cell r="G598" t="str">
            <v>是</v>
          </cell>
        </row>
        <row r="598">
          <cell r="AN598">
            <v>10100</v>
          </cell>
          <cell r="AO598">
            <v>0</v>
          </cell>
          <cell r="AP598">
            <v>0</v>
          </cell>
          <cell r="AQ598">
            <v>5360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</row>
        <row r="598">
          <cell r="AW598">
            <v>0</v>
          </cell>
          <cell r="AX598">
            <v>0</v>
          </cell>
          <cell r="AY598">
            <v>0</v>
          </cell>
        </row>
        <row r="598">
          <cell r="BA598">
            <v>15460</v>
          </cell>
          <cell r="BB598">
            <v>15460</v>
          </cell>
          <cell r="BC598">
            <v>4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</row>
        <row r="598">
          <cell r="BL598">
            <v>15460</v>
          </cell>
          <cell r="BM598">
            <v>0</v>
          </cell>
          <cell r="BN598">
            <v>0</v>
          </cell>
          <cell r="BO598">
            <v>0</v>
          </cell>
        </row>
        <row r="599">
          <cell r="B599" t="str">
            <v>S531007</v>
          </cell>
          <cell r="C599" t="str">
            <v>米思米（中国）精密机械贸易有限公司</v>
          </cell>
        </row>
        <row r="599">
          <cell r="F599" t="str">
            <v>预付</v>
          </cell>
        </row>
        <row r="599"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6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</row>
        <row r="599">
          <cell r="BL599">
            <v>2.91038304567337e-11</v>
          </cell>
          <cell r="BM599">
            <v>2.91038304567337e-11</v>
          </cell>
          <cell r="BN599">
            <v>-148.219999999971</v>
          </cell>
          <cell r="BO599">
            <v>0</v>
          </cell>
        </row>
        <row r="600">
          <cell r="B600" t="str">
            <v>S513082</v>
          </cell>
          <cell r="C600" t="str">
            <v>中国人民健康保险股份有限公司沧州中心支公司</v>
          </cell>
        </row>
        <row r="600">
          <cell r="F600" t="str">
            <v>预付</v>
          </cell>
        </row>
        <row r="600"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6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</row>
        <row r="600">
          <cell r="BL600">
            <v>-4050</v>
          </cell>
          <cell r="BM600">
            <v>-4050</v>
          </cell>
          <cell r="BN600">
            <v>-4050</v>
          </cell>
          <cell r="BO600">
            <v>0</v>
          </cell>
        </row>
        <row r="601">
          <cell r="B601" t="str">
            <v>S437045</v>
          </cell>
          <cell r="C601" t="str">
            <v>曹县亿昌木制品有限公司</v>
          </cell>
        </row>
        <row r="601">
          <cell r="F601" t="str">
            <v>预付</v>
          </cell>
        </row>
        <row r="601"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</row>
        <row r="601">
          <cell r="BA601">
            <v>0</v>
          </cell>
          <cell r="BB601">
            <v>0</v>
          </cell>
          <cell r="BC601">
            <v>5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</row>
        <row r="601">
          <cell r="BL601">
            <v>0</v>
          </cell>
          <cell r="BM601">
            <v>0</v>
          </cell>
          <cell r="BN601">
            <v>0</v>
          </cell>
          <cell r="BO601">
            <v>0</v>
          </cell>
        </row>
        <row r="602">
          <cell r="B602" t="str">
            <v>S513155</v>
          </cell>
          <cell r="C602" t="str">
            <v>黄骅市兴华石油有限责任公司宏坤加油站</v>
          </cell>
        </row>
        <row r="602">
          <cell r="F602" t="str">
            <v>现付</v>
          </cell>
        </row>
        <row r="602"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6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</row>
        <row r="602">
          <cell r="BL602">
            <v>0</v>
          </cell>
          <cell r="BM602">
            <v>0</v>
          </cell>
          <cell r="BN602">
            <v>-16000</v>
          </cell>
          <cell r="BO602">
            <v>0</v>
          </cell>
        </row>
        <row r="603">
          <cell r="B603" t="str">
            <v>S412039</v>
          </cell>
          <cell r="C603" t="str">
            <v>天津又进精密部品有限公司</v>
          </cell>
        </row>
        <row r="603">
          <cell r="F603">
            <v>60</v>
          </cell>
        </row>
        <row r="603">
          <cell r="AO603">
            <v>0</v>
          </cell>
          <cell r="AP603">
            <v>0</v>
          </cell>
          <cell r="AQ603">
            <v>0</v>
          </cell>
          <cell r="AR603">
            <v>38875.02</v>
          </cell>
          <cell r="AS603">
            <v>95087.99</v>
          </cell>
          <cell r="AT603">
            <v>100270.38</v>
          </cell>
          <cell r="AU603">
            <v>60975.79</v>
          </cell>
          <cell r="AV603">
            <v>118932.63</v>
          </cell>
          <cell r="AW603">
            <v>63445.8</v>
          </cell>
          <cell r="AX603">
            <v>0</v>
          </cell>
          <cell r="AY603">
            <v>24215.96</v>
          </cell>
        </row>
        <row r="603">
          <cell r="BA603">
            <v>501803.57</v>
          </cell>
          <cell r="BB603">
            <v>477587.61</v>
          </cell>
          <cell r="BC603">
            <v>5</v>
          </cell>
          <cell r="BD603">
            <v>0</v>
          </cell>
          <cell r="BE603">
            <v>63445.8</v>
          </cell>
          <cell r="BF603">
            <v>118932.63</v>
          </cell>
          <cell r="BG603">
            <v>60975.79</v>
          </cell>
          <cell r="BH603">
            <v>100270.38</v>
          </cell>
          <cell r="BI603">
            <v>267570.18</v>
          </cell>
          <cell r="BJ603">
            <v>24215.96</v>
          </cell>
        </row>
        <row r="603">
          <cell r="BL603">
            <v>501803.57</v>
          </cell>
          <cell r="BM603">
            <v>0</v>
          </cell>
          <cell r="BN603">
            <v>-43000</v>
          </cell>
          <cell r="BO603">
            <v>44595.03</v>
          </cell>
        </row>
        <row r="604">
          <cell r="B604" t="str">
            <v>S444016</v>
          </cell>
          <cell r="C604" t="str">
            <v>东莞市元将五金有限公司</v>
          </cell>
        </row>
        <row r="604">
          <cell r="F604">
            <v>90</v>
          </cell>
        </row>
        <row r="604"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94072.5</v>
          </cell>
          <cell r="AU604">
            <v>244588.5</v>
          </cell>
        </row>
        <row r="604">
          <cell r="AW604">
            <v>0</v>
          </cell>
          <cell r="AX604">
            <v>0</v>
          </cell>
          <cell r="AY604">
            <v>0</v>
          </cell>
        </row>
        <row r="604">
          <cell r="BA604">
            <v>338661</v>
          </cell>
          <cell r="BB604">
            <v>338661</v>
          </cell>
          <cell r="BC604">
            <v>4</v>
          </cell>
          <cell r="BD604">
            <v>0</v>
          </cell>
          <cell r="BE604">
            <v>0</v>
          </cell>
          <cell r="BF604">
            <v>244588.5</v>
          </cell>
          <cell r="BG604">
            <v>94072.5</v>
          </cell>
          <cell r="BH604">
            <v>0</v>
          </cell>
          <cell r="BI604">
            <v>244588.5</v>
          </cell>
          <cell r="BJ604">
            <v>0</v>
          </cell>
        </row>
        <row r="604">
          <cell r="BL604">
            <v>338661</v>
          </cell>
          <cell r="BM604">
            <v>0</v>
          </cell>
          <cell r="BN604">
            <v>0</v>
          </cell>
          <cell r="BO604">
            <v>40764.75</v>
          </cell>
        </row>
        <row r="605">
          <cell r="B605" t="str">
            <v>s544021</v>
          </cell>
          <cell r="C605" t="str">
            <v>佛山市顺德区菲斯卡特五金电器有限公司</v>
          </cell>
        </row>
        <row r="605">
          <cell r="F605" t="str">
            <v>预付</v>
          </cell>
        </row>
        <row r="605">
          <cell r="AO605">
            <v>0</v>
          </cell>
          <cell r="AP605">
            <v>0</v>
          </cell>
          <cell r="AQ605">
            <v>8500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</row>
        <row r="605">
          <cell r="AW605">
            <v>0</v>
          </cell>
          <cell r="AX605">
            <v>0</v>
          </cell>
          <cell r="AY605">
            <v>0</v>
          </cell>
        </row>
        <row r="605">
          <cell r="BA605">
            <v>8500</v>
          </cell>
          <cell r="BB605">
            <v>8500</v>
          </cell>
          <cell r="BC605">
            <v>4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</row>
        <row r="605">
          <cell r="BL605">
            <v>8500</v>
          </cell>
          <cell r="BM605">
            <v>0</v>
          </cell>
          <cell r="BN605">
            <v>0</v>
          </cell>
          <cell r="BO605">
            <v>0</v>
          </cell>
        </row>
        <row r="606">
          <cell r="B606" t="str">
            <v>S412043</v>
          </cell>
          <cell r="C606" t="str">
            <v>天津新起点模具有限公司</v>
          </cell>
        </row>
        <row r="606">
          <cell r="F606" t="str">
            <v>预付</v>
          </cell>
        </row>
        <row r="606"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</row>
        <row r="606">
          <cell r="BA606">
            <v>0</v>
          </cell>
          <cell r="BB606">
            <v>0</v>
          </cell>
          <cell r="BC606">
            <v>5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</row>
        <row r="606">
          <cell r="BL606">
            <v>0</v>
          </cell>
          <cell r="BM606">
            <v>0</v>
          </cell>
          <cell r="BN606">
            <v>0</v>
          </cell>
          <cell r="BO606">
            <v>0</v>
          </cell>
        </row>
        <row r="607">
          <cell r="B607" t="str">
            <v>S413199</v>
          </cell>
          <cell r="C607" t="str">
            <v>廊坊冀杰塑料制品有限公司</v>
          </cell>
        </row>
        <row r="607">
          <cell r="F607" t="str">
            <v>预付</v>
          </cell>
        </row>
        <row r="607"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</row>
        <row r="607">
          <cell r="AW607">
            <v>0</v>
          </cell>
          <cell r="AX607">
            <v>0</v>
          </cell>
          <cell r="AY607">
            <v>0</v>
          </cell>
        </row>
        <row r="607">
          <cell r="BA607">
            <v>0</v>
          </cell>
          <cell r="BB607">
            <v>0</v>
          </cell>
          <cell r="BC607">
            <v>4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</row>
        <row r="607">
          <cell r="BL607">
            <v>0</v>
          </cell>
          <cell r="BM607">
            <v>0</v>
          </cell>
          <cell r="BN607">
            <v>0</v>
          </cell>
          <cell r="BO607">
            <v>0</v>
          </cell>
        </row>
        <row r="608">
          <cell r="B608" t="str">
            <v>S511035</v>
          </cell>
          <cell r="C608" t="str">
            <v>北京格兰力士机电技术有限责任公司</v>
          </cell>
        </row>
        <row r="608">
          <cell r="F608" t="str">
            <v>预付</v>
          </cell>
        </row>
        <row r="608"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</row>
        <row r="608">
          <cell r="AW608">
            <v>0</v>
          </cell>
          <cell r="AX608">
            <v>0</v>
          </cell>
          <cell r="AY608">
            <v>0</v>
          </cell>
        </row>
        <row r="608">
          <cell r="BA608">
            <v>0</v>
          </cell>
          <cell r="BB608">
            <v>0</v>
          </cell>
          <cell r="BC608">
            <v>4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</row>
        <row r="608">
          <cell r="BL608">
            <v>0</v>
          </cell>
          <cell r="BM608">
            <v>0</v>
          </cell>
          <cell r="BN608">
            <v>0</v>
          </cell>
          <cell r="BO608">
            <v>0</v>
          </cell>
        </row>
        <row r="609">
          <cell r="B609" t="str">
            <v>S413174</v>
          </cell>
          <cell r="C609" t="str">
            <v>沧州美凯精冲产品有限公司</v>
          </cell>
        </row>
        <row r="609">
          <cell r="F609">
            <v>90</v>
          </cell>
        </row>
        <row r="609"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4641.96</v>
          </cell>
          <cell r="AU609">
            <v>0</v>
          </cell>
        </row>
        <row r="609">
          <cell r="AW609">
            <v>4576.5</v>
          </cell>
          <cell r="AX609">
            <v>14922.22</v>
          </cell>
          <cell r="AY609">
            <v>0</v>
          </cell>
        </row>
        <row r="609">
          <cell r="BA609">
            <v>24140.68</v>
          </cell>
          <cell r="BB609">
            <v>9218.46</v>
          </cell>
          <cell r="BC609">
            <v>4</v>
          </cell>
          <cell r="BD609">
            <v>4576.5</v>
          </cell>
          <cell r="BE609">
            <v>0</v>
          </cell>
          <cell r="BF609">
            <v>0</v>
          </cell>
          <cell r="BG609">
            <v>4641.96</v>
          </cell>
          <cell r="BH609">
            <v>0</v>
          </cell>
          <cell r="BI609">
            <v>19498.72</v>
          </cell>
          <cell r="BJ609">
            <v>14922.22</v>
          </cell>
        </row>
        <row r="609">
          <cell r="BL609">
            <v>24140.68</v>
          </cell>
          <cell r="BM609">
            <v>0</v>
          </cell>
          <cell r="BN609">
            <v>0</v>
          </cell>
          <cell r="BO609">
            <v>3249.78666666667</v>
          </cell>
        </row>
        <row r="610">
          <cell r="B610" t="str">
            <v>S433029</v>
          </cell>
          <cell r="C610" t="str">
            <v>温州华创汽车电器有限公司</v>
          </cell>
        </row>
        <row r="610">
          <cell r="F610">
            <v>90</v>
          </cell>
        </row>
        <row r="610"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</row>
        <row r="610">
          <cell r="AW610">
            <v>0</v>
          </cell>
          <cell r="AX610">
            <v>0</v>
          </cell>
          <cell r="AY610">
            <v>0</v>
          </cell>
        </row>
        <row r="610">
          <cell r="BA610">
            <v>0</v>
          </cell>
          <cell r="BB610">
            <v>0</v>
          </cell>
          <cell r="BC610">
            <v>4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</row>
        <row r="610">
          <cell r="BL610">
            <v>0</v>
          </cell>
          <cell r="BM610">
            <v>0</v>
          </cell>
          <cell r="BN610">
            <v>0</v>
          </cell>
          <cell r="BO610">
            <v>0</v>
          </cell>
        </row>
        <row r="611">
          <cell r="B611" t="str">
            <v>S541018</v>
          </cell>
          <cell r="C611" t="str">
            <v>河南九途道路材料科技有限公司</v>
          </cell>
        </row>
        <row r="611">
          <cell r="F611" t="str">
            <v>现付</v>
          </cell>
        </row>
        <row r="611"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</row>
        <row r="611">
          <cell r="AW611">
            <v>0</v>
          </cell>
          <cell r="AX611">
            <v>0</v>
          </cell>
          <cell r="AY611">
            <v>0</v>
          </cell>
        </row>
        <row r="611">
          <cell r="BA611">
            <v>0</v>
          </cell>
          <cell r="BB611">
            <v>0</v>
          </cell>
          <cell r="BC611">
            <v>4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</row>
        <row r="611">
          <cell r="BL611">
            <v>0</v>
          </cell>
          <cell r="BM611">
            <v>0</v>
          </cell>
          <cell r="BN611">
            <v>0</v>
          </cell>
          <cell r="BO611">
            <v>0</v>
          </cell>
        </row>
        <row r="612">
          <cell r="B612" t="str">
            <v>S442005</v>
          </cell>
          <cell r="C612" t="str">
            <v>谷城益合泡沫塑胶有限公司</v>
          </cell>
        </row>
        <row r="612">
          <cell r="F612" t="str">
            <v>预付</v>
          </cell>
        </row>
        <row r="612"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4977.6</v>
          </cell>
          <cell r="AU612">
            <v>0</v>
          </cell>
          <cell r="AV612">
            <v>38400</v>
          </cell>
          <cell r="AW612">
            <v>0</v>
          </cell>
          <cell r="AX612">
            <v>0</v>
          </cell>
          <cell r="AY612">
            <v>0</v>
          </cell>
        </row>
        <row r="612">
          <cell r="BA612">
            <v>43377.6</v>
          </cell>
          <cell r="BB612">
            <v>43377.6</v>
          </cell>
          <cell r="BC612">
            <v>5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38400</v>
          </cell>
          <cell r="BI612">
            <v>38400</v>
          </cell>
          <cell r="BJ612">
            <v>0</v>
          </cell>
        </row>
        <row r="612">
          <cell r="BL612">
            <v>43377.6</v>
          </cell>
          <cell r="BM612">
            <v>0</v>
          </cell>
          <cell r="BN612">
            <v>-20000</v>
          </cell>
          <cell r="BO612">
            <v>6400</v>
          </cell>
        </row>
        <row r="613">
          <cell r="B613" t="str">
            <v>S513113</v>
          </cell>
          <cell r="C613" t="str">
            <v>沧州智联人力资源服务有限公司</v>
          </cell>
        </row>
        <row r="613">
          <cell r="F613" t="str">
            <v>现付</v>
          </cell>
        </row>
        <row r="613"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</row>
        <row r="613">
          <cell r="AW613">
            <v>0</v>
          </cell>
          <cell r="AX613">
            <v>0</v>
          </cell>
          <cell r="AY613">
            <v>0</v>
          </cell>
        </row>
        <row r="613">
          <cell r="BA613">
            <v>0</v>
          </cell>
          <cell r="BB613">
            <v>0</v>
          </cell>
          <cell r="BC613">
            <v>4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</row>
        <row r="613">
          <cell r="BL613">
            <v>0</v>
          </cell>
          <cell r="BM613">
            <v>0</v>
          </cell>
          <cell r="BN613">
            <v>0</v>
          </cell>
          <cell r="BO613">
            <v>0</v>
          </cell>
        </row>
        <row r="614">
          <cell r="B614" t="str">
            <v>S444013</v>
          </cell>
          <cell r="C614" t="str">
            <v>东莞市鑫宝塑胶原料有限公司</v>
          </cell>
        </row>
        <row r="614">
          <cell r="F614" t="str">
            <v>预付</v>
          </cell>
        </row>
        <row r="614"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</row>
        <row r="614">
          <cell r="AW614">
            <v>0</v>
          </cell>
          <cell r="AX614">
            <v>0</v>
          </cell>
          <cell r="AY614">
            <v>0</v>
          </cell>
        </row>
        <row r="614">
          <cell r="BA614">
            <v>0</v>
          </cell>
          <cell r="BB614">
            <v>0</v>
          </cell>
          <cell r="BC614">
            <v>4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</row>
        <row r="614">
          <cell r="BL614">
            <v>-54400</v>
          </cell>
          <cell r="BM614">
            <v>-54400</v>
          </cell>
          <cell r="BN614">
            <v>-54400</v>
          </cell>
          <cell r="BO614">
            <v>0</v>
          </cell>
        </row>
        <row r="615">
          <cell r="B615" t="str">
            <v>S513209</v>
          </cell>
          <cell r="C615" t="str">
            <v>黄骅市盛腾广告有限公司</v>
          </cell>
        </row>
        <row r="615">
          <cell r="F615" t="str">
            <v>预付</v>
          </cell>
        </row>
        <row r="615"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</row>
        <row r="615">
          <cell r="AW615">
            <v>0</v>
          </cell>
          <cell r="AX615">
            <v>0</v>
          </cell>
          <cell r="AY615">
            <v>0</v>
          </cell>
        </row>
        <row r="615">
          <cell r="BA615">
            <v>0</v>
          </cell>
          <cell r="BB615">
            <v>0</v>
          </cell>
          <cell r="BC615">
            <v>4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</row>
        <row r="615">
          <cell r="BL615">
            <v>0</v>
          </cell>
          <cell r="BM615">
            <v>0</v>
          </cell>
          <cell r="BN615">
            <v>0</v>
          </cell>
          <cell r="BO615">
            <v>0</v>
          </cell>
        </row>
        <row r="616">
          <cell r="B616" t="str">
            <v>S537033</v>
          </cell>
          <cell r="C616" t="str">
            <v>山东集合内建筑设计有限公司</v>
          </cell>
        </row>
        <row r="616">
          <cell r="F616" t="str">
            <v>预付</v>
          </cell>
        </row>
        <row r="616"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</row>
        <row r="616">
          <cell r="AW616">
            <v>0</v>
          </cell>
          <cell r="AX616">
            <v>0</v>
          </cell>
          <cell r="AY616">
            <v>0</v>
          </cell>
        </row>
        <row r="616">
          <cell r="BA616">
            <v>0</v>
          </cell>
          <cell r="BB616">
            <v>0</v>
          </cell>
          <cell r="BC616">
            <v>4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</row>
        <row r="616">
          <cell r="BL616">
            <v>0</v>
          </cell>
          <cell r="BM616">
            <v>0</v>
          </cell>
          <cell r="BN616">
            <v>0</v>
          </cell>
          <cell r="BO616">
            <v>0</v>
          </cell>
        </row>
        <row r="617">
          <cell r="B617" t="str">
            <v>S412047</v>
          </cell>
          <cell r="C617" t="str">
            <v>PPG涂料（天津）有限公司</v>
          </cell>
        </row>
        <row r="617">
          <cell r="F617">
            <v>30</v>
          </cell>
        </row>
        <row r="617">
          <cell r="AQ617">
            <v>0</v>
          </cell>
        </row>
        <row r="617"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19308.33</v>
          </cell>
          <cell r="AY617">
            <v>122743.44</v>
          </cell>
        </row>
        <row r="617">
          <cell r="BA617">
            <v>142051.77</v>
          </cell>
          <cell r="BB617">
            <v>142051.77</v>
          </cell>
          <cell r="BC617">
            <v>5</v>
          </cell>
          <cell r="BD617">
            <v>122743.44</v>
          </cell>
          <cell r="BE617">
            <v>19308.33</v>
          </cell>
          <cell r="BF617">
            <v>0</v>
          </cell>
          <cell r="BG617">
            <v>0</v>
          </cell>
          <cell r="BH617">
            <v>0</v>
          </cell>
          <cell r="BI617">
            <v>142051.77</v>
          </cell>
          <cell r="BJ617">
            <v>0</v>
          </cell>
        </row>
        <row r="617">
          <cell r="BL617">
            <v>142051.77</v>
          </cell>
          <cell r="BM617">
            <v>0</v>
          </cell>
          <cell r="BN617">
            <v>0</v>
          </cell>
          <cell r="BO617">
            <v>23675.295</v>
          </cell>
        </row>
        <row r="618">
          <cell r="B618" t="str">
            <v>S412048</v>
          </cell>
          <cell r="C618" t="str">
            <v>天津艾尔特精密机械有限公司</v>
          </cell>
        </row>
        <row r="618">
          <cell r="F618">
            <v>90</v>
          </cell>
        </row>
        <row r="618">
          <cell r="AQ618">
            <v>0</v>
          </cell>
          <cell r="AR618">
            <v>0</v>
          </cell>
          <cell r="AS618">
            <v>0</v>
          </cell>
          <cell r="AT618">
            <v>6100</v>
          </cell>
          <cell r="AU618">
            <v>0</v>
          </cell>
        </row>
        <row r="618">
          <cell r="AW618">
            <v>0</v>
          </cell>
          <cell r="AX618">
            <v>0</v>
          </cell>
          <cell r="AY618">
            <v>51000</v>
          </cell>
        </row>
        <row r="618">
          <cell r="BA618">
            <v>57100</v>
          </cell>
          <cell r="BB618">
            <v>6100</v>
          </cell>
          <cell r="BC618">
            <v>4</v>
          </cell>
          <cell r="BD618">
            <v>0</v>
          </cell>
          <cell r="BE618">
            <v>0</v>
          </cell>
          <cell r="BF618">
            <v>0</v>
          </cell>
          <cell r="BG618">
            <v>6100</v>
          </cell>
          <cell r="BH618">
            <v>0</v>
          </cell>
          <cell r="BI618">
            <v>51000</v>
          </cell>
          <cell r="BJ618">
            <v>51000</v>
          </cell>
        </row>
        <row r="618">
          <cell r="BL618">
            <v>57100</v>
          </cell>
          <cell r="BM618">
            <v>0</v>
          </cell>
          <cell r="BN618">
            <v>0</v>
          </cell>
          <cell r="BO618">
            <v>8500</v>
          </cell>
        </row>
        <row r="619">
          <cell r="B619" t="str">
            <v>S413083</v>
          </cell>
          <cell r="C619" t="str">
            <v>深州市晶立泰(安广顺)机械配件有限公司</v>
          </cell>
        </row>
        <row r="619">
          <cell r="F619">
            <v>60</v>
          </cell>
        </row>
        <row r="619">
          <cell r="AQ619">
            <v>54777.38</v>
          </cell>
          <cell r="AR619">
            <v>6320.64</v>
          </cell>
          <cell r="AS619">
            <v>2810.48</v>
          </cell>
          <cell r="AT619">
            <v>0</v>
          </cell>
          <cell r="AU619">
            <v>13478.49</v>
          </cell>
          <cell r="AV619">
            <v>11663.25</v>
          </cell>
          <cell r="AW619">
            <v>23321.91</v>
          </cell>
          <cell r="AX619">
            <v>0</v>
          </cell>
          <cell r="AY619">
            <v>5154.87</v>
          </cell>
        </row>
        <row r="619">
          <cell r="BA619">
            <v>117527.02</v>
          </cell>
          <cell r="BB619">
            <v>112372.15</v>
          </cell>
          <cell r="BC619">
            <v>5</v>
          </cell>
          <cell r="BD619">
            <v>0</v>
          </cell>
          <cell r="BE619">
            <v>23321.91</v>
          </cell>
          <cell r="BF619">
            <v>11663.25</v>
          </cell>
          <cell r="BG619">
            <v>13478.49</v>
          </cell>
          <cell r="BH619">
            <v>0</v>
          </cell>
          <cell r="BI619">
            <v>53618.52</v>
          </cell>
          <cell r="BJ619">
            <v>5154.87</v>
          </cell>
        </row>
        <row r="619">
          <cell r="BL619">
            <v>117527.02</v>
          </cell>
          <cell r="BM619">
            <v>0</v>
          </cell>
          <cell r="BN619">
            <v>0</v>
          </cell>
          <cell r="BO619">
            <v>8936.42</v>
          </cell>
        </row>
        <row r="620">
          <cell r="B620" t="str">
            <v>S413184</v>
          </cell>
          <cell r="C620" t="str">
            <v>黄骅市宏达五金厂</v>
          </cell>
        </row>
        <row r="620">
          <cell r="F620">
            <v>90</v>
          </cell>
        </row>
        <row r="620"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</row>
        <row r="620">
          <cell r="AW620">
            <v>0</v>
          </cell>
          <cell r="AX620">
            <v>0</v>
          </cell>
          <cell r="AY620">
            <v>0</v>
          </cell>
          <cell r="AZ620">
            <v>15691.95</v>
          </cell>
          <cell r="BA620">
            <v>15691.95</v>
          </cell>
          <cell r="BB620">
            <v>0</v>
          </cell>
          <cell r="BC620">
            <v>5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15691.95</v>
          </cell>
          <cell r="BJ620">
            <v>15691.95</v>
          </cell>
        </row>
        <row r="620">
          <cell r="BL620">
            <v>15691.95</v>
          </cell>
          <cell r="BM620">
            <v>0</v>
          </cell>
          <cell r="BN620">
            <v>-20000</v>
          </cell>
          <cell r="BO620">
            <v>2615.325</v>
          </cell>
        </row>
        <row r="621">
          <cell r="B621" t="str">
            <v>S413186</v>
          </cell>
          <cell r="C621" t="str">
            <v>黄骅市富邑金属制品有限公司</v>
          </cell>
        </row>
        <row r="621">
          <cell r="F621">
            <v>90</v>
          </cell>
        </row>
        <row r="621">
          <cell r="AQ621">
            <v>0</v>
          </cell>
          <cell r="AR621">
            <v>0</v>
          </cell>
          <cell r="AS621">
            <v>0</v>
          </cell>
          <cell r="AT621">
            <v>19523.37</v>
          </cell>
          <cell r="AU621">
            <v>0</v>
          </cell>
        </row>
        <row r="621">
          <cell r="AW621">
            <v>0</v>
          </cell>
          <cell r="AX621">
            <v>0</v>
          </cell>
          <cell r="AY621">
            <v>0</v>
          </cell>
          <cell r="AZ621">
            <v>60589.9</v>
          </cell>
          <cell r="BA621">
            <v>80113.27</v>
          </cell>
          <cell r="BB621">
            <v>19523.37</v>
          </cell>
          <cell r="BC621">
            <v>5</v>
          </cell>
          <cell r="BD621">
            <v>0</v>
          </cell>
          <cell r="BE621">
            <v>0</v>
          </cell>
          <cell r="BF621">
            <v>0</v>
          </cell>
          <cell r="BG621">
            <v>19523.37</v>
          </cell>
          <cell r="BH621">
            <v>0</v>
          </cell>
          <cell r="BI621">
            <v>60589.9</v>
          </cell>
          <cell r="BJ621">
            <v>60589.9</v>
          </cell>
        </row>
        <row r="621">
          <cell r="BL621">
            <v>80113.27</v>
          </cell>
          <cell r="BM621">
            <v>0</v>
          </cell>
          <cell r="BN621">
            <v>0</v>
          </cell>
          <cell r="BO621">
            <v>10098.3166666667</v>
          </cell>
        </row>
        <row r="622">
          <cell r="B622" t="str">
            <v>S413202</v>
          </cell>
          <cell r="C622" t="str">
            <v>黄骅市荣昌祥纸制品有限公司</v>
          </cell>
        </row>
        <row r="622">
          <cell r="F622">
            <v>90</v>
          </cell>
        </row>
        <row r="622">
          <cell r="AQ622">
            <v>29282.46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14110.11</v>
          </cell>
          <cell r="AW622">
            <v>0</v>
          </cell>
          <cell r="AX622">
            <v>0</v>
          </cell>
          <cell r="AY622">
            <v>0</v>
          </cell>
        </row>
        <row r="622">
          <cell r="BA622">
            <v>43392.57</v>
          </cell>
          <cell r="BB622">
            <v>43392.57</v>
          </cell>
          <cell r="BC622">
            <v>5</v>
          </cell>
          <cell r="BD622">
            <v>0</v>
          </cell>
          <cell r="BE622">
            <v>14110.11</v>
          </cell>
          <cell r="BF622">
            <v>0</v>
          </cell>
          <cell r="BG622">
            <v>0</v>
          </cell>
          <cell r="BH622">
            <v>0</v>
          </cell>
          <cell r="BI622">
            <v>14110.11</v>
          </cell>
          <cell r="BJ622">
            <v>0</v>
          </cell>
        </row>
        <row r="622">
          <cell r="BL622">
            <v>43392.57</v>
          </cell>
          <cell r="BM622">
            <v>0</v>
          </cell>
          <cell r="BN622">
            <v>0</v>
          </cell>
          <cell r="BO622">
            <v>2351.685</v>
          </cell>
        </row>
        <row r="623">
          <cell r="B623" t="str">
            <v>S413204</v>
          </cell>
          <cell r="C623" t="str">
            <v>永清永泰汽车部件有限公司</v>
          </cell>
        </row>
        <row r="623">
          <cell r="F623">
            <v>90</v>
          </cell>
        </row>
        <row r="623">
          <cell r="AQ623">
            <v>0</v>
          </cell>
          <cell r="AR623">
            <v>0</v>
          </cell>
          <cell r="AS623">
            <v>0</v>
          </cell>
          <cell r="AT623">
            <v>37248.57</v>
          </cell>
          <cell r="AU623">
            <v>25159.47</v>
          </cell>
          <cell r="AV623">
            <v>27150.51</v>
          </cell>
          <cell r="AW623">
            <v>0</v>
          </cell>
          <cell r="AX623">
            <v>0</v>
          </cell>
          <cell r="AY623">
            <v>0</v>
          </cell>
          <cell r="AZ623">
            <v>28454.98</v>
          </cell>
          <cell r="BA623">
            <v>118013.53</v>
          </cell>
          <cell r="BB623">
            <v>89558.55</v>
          </cell>
          <cell r="BC623">
            <v>6</v>
          </cell>
          <cell r="BD623">
            <v>0</v>
          </cell>
          <cell r="BE623">
            <v>27150.51</v>
          </cell>
          <cell r="BF623">
            <v>25159.47</v>
          </cell>
          <cell r="BG623">
            <v>37248.57</v>
          </cell>
          <cell r="BH623">
            <v>0</v>
          </cell>
          <cell r="BI623">
            <v>80764.96</v>
          </cell>
          <cell r="BJ623">
            <v>28454.98</v>
          </cell>
        </row>
        <row r="623">
          <cell r="BL623">
            <v>118013.53</v>
          </cell>
          <cell r="BM623">
            <v>0</v>
          </cell>
          <cell r="BN623">
            <v>0</v>
          </cell>
          <cell r="BO623">
            <v>13460.8266666667</v>
          </cell>
        </row>
        <row r="624">
          <cell r="B624" t="str">
            <v>S431035</v>
          </cell>
          <cell r="C624" t="str">
            <v>上海发之源电气有限公司</v>
          </cell>
        </row>
        <row r="624">
          <cell r="F624">
            <v>90</v>
          </cell>
        </row>
        <row r="624"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</row>
        <row r="624">
          <cell r="AW624">
            <v>0</v>
          </cell>
          <cell r="AX624">
            <v>378182.91</v>
          </cell>
          <cell r="AY624">
            <v>82796.61</v>
          </cell>
          <cell r="AZ624">
            <v>87422.11</v>
          </cell>
          <cell r="BA624">
            <v>548401.63</v>
          </cell>
          <cell r="BB624">
            <v>0</v>
          </cell>
          <cell r="BC624">
            <v>5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548401.63</v>
          </cell>
          <cell r="BJ624">
            <v>548401.63</v>
          </cell>
        </row>
        <row r="624">
          <cell r="BL624">
            <v>548401.63</v>
          </cell>
          <cell r="BM624">
            <v>0</v>
          </cell>
          <cell r="BN624">
            <v>0</v>
          </cell>
          <cell r="BO624">
            <v>91400.2716666667</v>
          </cell>
        </row>
        <row r="625">
          <cell r="B625" t="str">
            <v>S434011</v>
          </cell>
          <cell r="C625" t="str">
            <v>芜湖金安世腾汽车安全系统有限公司</v>
          </cell>
        </row>
        <row r="625">
          <cell r="F625">
            <v>60</v>
          </cell>
        </row>
        <row r="625"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</row>
        <row r="625">
          <cell r="AW625">
            <v>0</v>
          </cell>
          <cell r="AX625">
            <v>0</v>
          </cell>
          <cell r="AY625">
            <v>0</v>
          </cell>
        </row>
        <row r="625">
          <cell r="BA625">
            <v>0</v>
          </cell>
          <cell r="BB625">
            <v>0</v>
          </cell>
          <cell r="BC625">
            <v>4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</row>
        <row r="625">
          <cell r="BL625">
            <v>0</v>
          </cell>
          <cell r="BM625">
            <v>0</v>
          </cell>
          <cell r="BN625">
            <v>0</v>
          </cell>
          <cell r="BO625">
            <v>0</v>
          </cell>
        </row>
        <row r="626">
          <cell r="B626" t="str">
            <v>S437055</v>
          </cell>
          <cell r="C626" t="str">
            <v>烟台毓顺汽车零部件有限公司</v>
          </cell>
        </row>
        <row r="626">
          <cell r="F626">
            <v>60</v>
          </cell>
        </row>
        <row r="626">
          <cell r="AS626">
            <v>0</v>
          </cell>
          <cell r="AT626">
            <v>0</v>
          </cell>
          <cell r="AU626">
            <v>0</v>
          </cell>
          <cell r="AV626">
            <v>60446.36</v>
          </cell>
          <cell r="AW626">
            <v>60043.68</v>
          </cell>
          <cell r="AX626">
            <v>0</v>
          </cell>
          <cell r="AY626">
            <v>10231.02</v>
          </cell>
        </row>
        <row r="626">
          <cell r="BA626">
            <v>130721.06</v>
          </cell>
          <cell r="BB626">
            <v>120490.04</v>
          </cell>
          <cell r="BC626">
            <v>5</v>
          </cell>
          <cell r="BD626">
            <v>0</v>
          </cell>
          <cell r="BE626">
            <v>60043.68</v>
          </cell>
          <cell r="BF626">
            <v>60446.36</v>
          </cell>
          <cell r="BG626">
            <v>0</v>
          </cell>
          <cell r="BH626">
            <v>0</v>
          </cell>
          <cell r="BI626">
            <v>130721.06</v>
          </cell>
          <cell r="BJ626">
            <v>10231.02</v>
          </cell>
        </row>
        <row r="626">
          <cell r="BL626">
            <v>130721.06</v>
          </cell>
          <cell r="BM626">
            <v>0</v>
          </cell>
          <cell r="BN626">
            <v>-25957.96</v>
          </cell>
          <cell r="BO626">
            <v>21786.8433333333</v>
          </cell>
        </row>
        <row r="627">
          <cell r="B627" t="str">
            <v>S437056</v>
          </cell>
          <cell r="C627" t="str">
            <v>日照兴伟橡塑有限公司</v>
          </cell>
        </row>
        <row r="627">
          <cell r="F627" t="str">
            <v>预付</v>
          </cell>
        </row>
        <row r="627"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</row>
        <row r="627">
          <cell r="AW627">
            <v>0</v>
          </cell>
          <cell r="AX627">
            <v>12602.75</v>
          </cell>
          <cell r="AY627">
            <v>3113.15</v>
          </cell>
          <cell r="AZ627">
            <v>3013.83</v>
          </cell>
          <cell r="BA627">
            <v>18729.73</v>
          </cell>
          <cell r="BB627">
            <v>18729.73</v>
          </cell>
          <cell r="BC627">
            <v>5</v>
          </cell>
          <cell r="BD627">
            <v>3013.83</v>
          </cell>
          <cell r="BE627">
            <v>3113.15</v>
          </cell>
          <cell r="BF627">
            <v>12602.75</v>
          </cell>
          <cell r="BG627">
            <v>0</v>
          </cell>
          <cell r="BH627">
            <v>0</v>
          </cell>
          <cell r="BI627">
            <v>18729.73</v>
          </cell>
          <cell r="BJ627">
            <v>0</v>
          </cell>
        </row>
        <row r="627">
          <cell r="BL627">
            <v>18729.73</v>
          </cell>
          <cell r="BM627">
            <v>0</v>
          </cell>
          <cell r="BN627">
            <v>0</v>
          </cell>
          <cell r="BO627">
            <v>3121.62166666667</v>
          </cell>
        </row>
        <row r="628">
          <cell r="B628" t="str">
            <v>S537036</v>
          </cell>
          <cell r="C628" t="str">
            <v>青岛亿嘉通物流有限公司</v>
          </cell>
        </row>
        <row r="628">
          <cell r="F628">
            <v>90</v>
          </cell>
        </row>
        <row r="628">
          <cell r="AS628">
            <v>0</v>
          </cell>
        </row>
        <row r="628">
          <cell r="AV628">
            <v>3407.62</v>
          </cell>
          <cell r="AW628">
            <v>35673.66</v>
          </cell>
          <cell r="AX628">
            <v>0</v>
          </cell>
          <cell r="AY628">
            <v>55639.72</v>
          </cell>
          <cell r="AZ628">
            <v>26194.51</v>
          </cell>
          <cell r="BA628">
            <v>120915.51</v>
          </cell>
          <cell r="BB628">
            <v>39081.28</v>
          </cell>
          <cell r="BC628">
            <v>5</v>
          </cell>
          <cell r="BD628">
            <v>35673.66</v>
          </cell>
          <cell r="BE628">
            <v>3407.62</v>
          </cell>
          <cell r="BF628">
            <v>0</v>
          </cell>
          <cell r="BG628">
            <v>0</v>
          </cell>
          <cell r="BH628">
            <v>0</v>
          </cell>
          <cell r="BI628">
            <v>120915.51</v>
          </cell>
          <cell r="BJ628">
            <v>81834.23</v>
          </cell>
        </row>
        <row r="628">
          <cell r="BL628">
            <v>120915.51</v>
          </cell>
          <cell r="BM628">
            <v>0</v>
          </cell>
          <cell r="BN628">
            <v>-100000</v>
          </cell>
          <cell r="BO628">
            <v>20152.585</v>
          </cell>
        </row>
        <row r="629">
          <cell r="B629" t="str">
            <v>S411042</v>
          </cell>
          <cell r="C629" t="str">
            <v>北京双海包装制品厂</v>
          </cell>
        </row>
        <row r="629">
          <cell r="F629">
            <v>90</v>
          </cell>
        </row>
        <row r="629">
          <cell r="AR629">
            <v>6500</v>
          </cell>
          <cell r="AS629">
            <v>0</v>
          </cell>
          <cell r="AT629">
            <v>0</v>
          </cell>
          <cell r="AU629">
            <v>1170</v>
          </cell>
        </row>
        <row r="629">
          <cell r="AW629">
            <v>0</v>
          </cell>
          <cell r="AX629">
            <v>0</v>
          </cell>
          <cell r="AY629">
            <v>0</v>
          </cell>
        </row>
        <row r="629">
          <cell r="BA629">
            <v>7670</v>
          </cell>
          <cell r="BB629">
            <v>7670</v>
          </cell>
          <cell r="BC629">
            <v>4</v>
          </cell>
          <cell r="BD629">
            <v>0</v>
          </cell>
          <cell r="BE629">
            <v>0</v>
          </cell>
          <cell r="BF629">
            <v>1170</v>
          </cell>
          <cell r="BG629">
            <v>0</v>
          </cell>
          <cell r="BH629">
            <v>0</v>
          </cell>
          <cell r="BI629">
            <v>1170</v>
          </cell>
          <cell r="BJ629">
            <v>0</v>
          </cell>
        </row>
        <row r="629">
          <cell r="BL629">
            <v>7670</v>
          </cell>
          <cell r="BM629">
            <v>0</v>
          </cell>
          <cell r="BN629">
            <v>0</v>
          </cell>
          <cell r="BO629">
            <v>195</v>
          </cell>
        </row>
        <row r="630">
          <cell r="B630" t="str">
            <v>S411050</v>
          </cell>
          <cell r="C630" t="str">
            <v>北京寸金宏德科技发展有限公司</v>
          </cell>
        </row>
        <row r="630">
          <cell r="F630">
            <v>90</v>
          </cell>
        </row>
        <row r="630">
          <cell r="AR630">
            <v>0</v>
          </cell>
          <cell r="AS630">
            <v>0</v>
          </cell>
          <cell r="AT630">
            <v>0</v>
          </cell>
          <cell r="AU630">
            <v>3091.95</v>
          </cell>
          <cell r="AV630">
            <v>7362.18</v>
          </cell>
          <cell r="AW630">
            <v>0</v>
          </cell>
          <cell r="AX630">
            <v>6000.3</v>
          </cell>
          <cell r="AY630">
            <v>2776.98</v>
          </cell>
          <cell r="AZ630">
            <v>4209.25</v>
          </cell>
          <cell r="BA630">
            <v>23440.66</v>
          </cell>
          <cell r="BB630">
            <v>10454.13</v>
          </cell>
          <cell r="BC630">
            <v>6</v>
          </cell>
          <cell r="BD630">
            <v>0</v>
          </cell>
          <cell r="BE630">
            <v>7362.18</v>
          </cell>
          <cell r="BF630">
            <v>3091.95</v>
          </cell>
          <cell r="BG630">
            <v>0</v>
          </cell>
          <cell r="BH630">
            <v>0</v>
          </cell>
          <cell r="BI630">
            <v>23440.66</v>
          </cell>
          <cell r="BJ630">
            <v>12986.53</v>
          </cell>
        </row>
        <row r="630">
          <cell r="BL630">
            <v>23440.66</v>
          </cell>
          <cell r="BM630">
            <v>0</v>
          </cell>
          <cell r="BN630">
            <v>0</v>
          </cell>
          <cell r="BO630">
            <v>3906.77666666667</v>
          </cell>
        </row>
        <row r="631">
          <cell r="B631" t="str">
            <v>S412051</v>
          </cell>
          <cell r="C631" t="str">
            <v>天津东凯科技有限公司</v>
          </cell>
        </row>
        <row r="631">
          <cell r="F631">
            <v>90</v>
          </cell>
        </row>
        <row r="631">
          <cell r="AR631">
            <v>0</v>
          </cell>
        </row>
        <row r="631">
          <cell r="AU631">
            <v>0</v>
          </cell>
        </row>
        <row r="631">
          <cell r="AW631">
            <v>0</v>
          </cell>
          <cell r="AX631">
            <v>0</v>
          </cell>
          <cell r="AY631">
            <v>0</v>
          </cell>
        </row>
        <row r="631">
          <cell r="BA631">
            <v>0</v>
          </cell>
          <cell r="BB631">
            <v>0</v>
          </cell>
          <cell r="BC631">
            <v>4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</row>
        <row r="631">
          <cell r="BL631">
            <v>0</v>
          </cell>
          <cell r="BM631">
            <v>0</v>
          </cell>
          <cell r="BN631">
            <v>-12544</v>
          </cell>
          <cell r="BO631">
            <v>0</v>
          </cell>
        </row>
        <row r="632">
          <cell r="B632" t="str">
            <v>S413172</v>
          </cell>
          <cell r="C632" t="str">
            <v>南宫市宏勇汽配塑料卡扣制造厂</v>
          </cell>
        </row>
        <row r="632">
          <cell r="F632" t="str">
            <v>现付</v>
          </cell>
        </row>
        <row r="632">
          <cell r="AS632">
            <v>0</v>
          </cell>
          <cell r="AT632">
            <v>0</v>
          </cell>
          <cell r="AU632">
            <v>0</v>
          </cell>
        </row>
        <row r="632">
          <cell r="AW632">
            <v>0</v>
          </cell>
          <cell r="AX632">
            <v>0</v>
          </cell>
          <cell r="AY632">
            <v>0</v>
          </cell>
        </row>
        <row r="632">
          <cell r="BA632">
            <v>0</v>
          </cell>
          <cell r="BB632">
            <v>0</v>
          </cell>
          <cell r="BC632">
            <v>4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</row>
        <row r="632">
          <cell r="BL632">
            <v>-5150</v>
          </cell>
          <cell r="BM632">
            <v>-5150</v>
          </cell>
          <cell r="BN632">
            <v>-5150</v>
          </cell>
          <cell r="BO632">
            <v>0</v>
          </cell>
        </row>
        <row r="633">
          <cell r="B633" t="str">
            <v>S432042</v>
          </cell>
          <cell r="C633" t="str">
            <v>江苏凌派通信科技有限公司</v>
          </cell>
        </row>
        <row r="633">
          <cell r="F633">
            <v>60</v>
          </cell>
        </row>
        <row r="633">
          <cell r="AR633">
            <v>0</v>
          </cell>
          <cell r="AS633">
            <v>0</v>
          </cell>
          <cell r="AT633">
            <v>52242.93</v>
          </cell>
          <cell r="AU633">
            <v>15950.38</v>
          </cell>
        </row>
        <row r="633">
          <cell r="AW633">
            <v>43280.08</v>
          </cell>
          <cell r="AX633">
            <v>0</v>
          </cell>
          <cell r="AY633">
            <v>0</v>
          </cell>
          <cell r="AZ633">
            <v>13911.45</v>
          </cell>
          <cell r="BA633">
            <v>125384.84</v>
          </cell>
          <cell r="BB633">
            <v>111473.39</v>
          </cell>
          <cell r="BC633">
            <v>5</v>
          </cell>
          <cell r="BD633">
            <v>0</v>
          </cell>
          <cell r="BE633">
            <v>43280.08</v>
          </cell>
          <cell r="BF633">
            <v>0</v>
          </cell>
          <cell r="BG633">
            <v>15950.38</v>
          </cell>
          <cell r="BH633">
            <v>52242.93</v>
          </cell>
          <cell r="BI633">
            <v>73141.91</v>
          </cell>
          <cell r="BJ633">
            <v>13911.45</v>
          </cell>
        </row>
        <row r="633">
          <cell r="BL633">
            <v>125384.84</v>
          </cell>
          <cell r="BM633">
            <v>0</v>
          </cell>
          <cell r="BN633">
            <v>0</v>
          </cell>
          <cell r="BO633">
            <v>12190.3183333333</v>
          </cell>
        </row>
        <row r="634">
          <cell r="B634" t="str">
            <v>S432045</v>
          </cell>
          <cell r="C634" t="str">
            <v>苏州宏逸汽车零部件有限公司</v>
          </cell>
        </row>
        <row r="634">
          <cell r="F634" t="str">
            <v>预付</v>
          </cell>
        </row>
        <row r="634">
          <cell r="AR634">
            <v>0</v>
          </cell>
          <cell r="AS634">
            <v>0</v>
          </cell>
        </row>
        <row r="634">
          <cell r="AU634">
            <v>3792</v>
          </cell>
          <cell r="AV634">
            <v>120552</v>
          </cell>
          <cell r="AW634">
            <v>59990</v>
          </cell>
          <cell r="AX634">
            <v>17280</v>
          </cell>
          <cell r="AY634">
            <v>48160</v>
          </cell>
        </row>
        <row r="634">
          <cell r="BA634">
            <v>249774</v>
          </cell>
          <cell r="BB634">
            <v>249774</v>
          </cell>
          <cell r="BC634">
            <v>5</v>
          </cell>
          <cell r="BD634">
            <v>0</v>
          </cell>
          <cell r="BE634">
            <v>48160</v>
          </cell>
          <cell r="BF634">
            <v>17280</v>
          </cell>
          <cell r="BG634">
            <v>59990</v>
          </cell>
          <cell r="BH634">
            <v>120552</v>
          </cell>
          <cell r="BI634">
            <v>249774</v>
          </cell>
          <cell r="BJ634">
            <v>0</v>
          </cell>
        </row>
        <row r="634">
          <cell r="BL634">
            <v>249774</v>
          </cell>
          <cell r="BM634">
            <v>0</v>
          </cell>
          <cell r="BN634">
            <v>-70000</v>
          </cell>
          <cell r="BO634">
            <v>41629</v>
          </cell>
        </row>
        <row r="635">
          <cell r="B635" t="str">
            <v>S433031</v>
          </cell>
          <cell r="C635" t="str">
            <v>天台宏泰电子有限公司</v>
          </cell>
        </row>
        <row r="635">
          <cell r="F635">
            <v>60</v>
          </cell>
        </row>
        <row r="635">
          <cell r="AR635">
            <v>0</v>
          </cell>
          <cell r="AS635">
            <v>0</v>
          </cell>
          <cell r="AT635">
            <v>0</v>
          </cell>
          <cell r="AU635">
            <v>19740.83</v>
          </cell>
          <cell r="AV635">
            <v>28894.91</v>
          </cell>
          <cell r="AW635">
            <v>22859.9</v>
          </cell>
          <cell r="AX635">
            <v>0</v>
          </cell>
          <cell r="AY635">
            <v>0</v>
          </cell>
        </row>
        <row r="635">
          <cell r="BA635">
            <v>71495.64</v>
          </cell>
          <cell r="BB635">
            <v>71495.64</v>
          </cell>
          <cell r="BC635">
            <v>5</v>
          </cell>
          <cell r="BD635">
            <v>0</v>
          </cell>
          <cell r="BE635">
            <v>22859.9</v>
          </cell>
          <cell r="BF635">
            <v>28894.91</v>
          </cell>
          <cell r="BG635">
            <v>19740.83</v>
          </cell>
          <cell r="BH635">
            <v>0</v>
          </cell>
          <cell r="BI635">
            <v>71495.64</v>
          </cell>
          <cell r="BJ635">
            <v>0</v>
          </cell>
        </row>
        <row r="635">
          <cell r="BL635">
            <v>71495.64</v>
          </cell>
          <cell r="BM635">
            <v>0</v>
          </cell>
          <cell r="BN635">
            <v>0</v>
          </cell>
          <cell r="BO635">
            <v>11915.94</v>
          </cell>
        </row>
        <row r="636">
          <cell r="B636" t="str">
            <v>S437060</v>
          </cell>
          <cell r="C636" t="str">
            <v>日照联成汽车部件有限公司</v>
          </cell>
          <cell r="D636" t="str">
            <v>座椅</v>
          </cell>
          <cell r="E636" t="str">
            <v>正常供货</v>
          </cell>
          <cell r="F636">
            <v>60</v>
          </cell>
        </row>
        <row r="636">
          <cell r="H636">
            <v>60</v>
          </cell>
        </row>
        <row r="636">
          <cell r="AS636">
            <v>552371.17</v>
          </cell>
          <cell r="AT636">
            <v>160784.85</v>
          </cell>
          <cell r="AU636">
            <v>53842.29</v>
          </cell>
          <cell r="AV636">
            <v>152004.79</v>
          </cell>
          <cell r="AW636">
            <v>96650.66</v>
          </cell>
          <cell r="AX636">
            <v>67134.48</v>
          </cell>
          <cell r="AY636">
            <v>103840.38</v>
          </cell>
          <cell r="AZ636">
            <v>72158.86</v>
          </cell>
          <cell r="BA636">
            <v>1258787.48</v>
          </cell>
          <cell r="BB636">
            <v>1082788.24</v>
          </cell>
          <cell r="BC636">
            <v>6</v>
          </cell>
          <cell r="BD636">
            <v>67134.48</v>
          </cell>
          <cell r="BE636">
            <v>96650.66</v>
          </cell>
          <cell r="BF636">
            <v>152004.79</v>
          </cell>
          <cell r="BG636">
            <v>53842.29</v>
          </cell>
          <cell r="BH636">
            <v>160784.85</v>
          </cell>
          <cell r="BI636">
            <v>545631.46</v>
          </cell>
          <cell r="BJ636">
            <v>175999.24</v>
          </cell>
        </row>
        <row r="636">
          <cell r="BL636">
            <v>1258787.48</v>
          </cell>
          <cell r="BM636">
            <v>0</v>
          </cell>
          <cell r="BN636">
            <v>-50000.0000000002</v>
          </cell>
          <cell r="BO636">
            <v>90938.5766666667</v>
          </cell>
        </row>
        <row r="637">
          <cell r="B637" t="str">
            <v>S450001</v>
          </cell>
          <cell r="C637" t="str">
            <v>重庆光大产业有限公司</v>
          </cell>
        </row>
        <row r="637">
          <cell r="F637">
            <v>60</v>
          </cell>
        </row>
        <row r="637"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49218.15</v>
          </cell>
          <cell r="AW637">
            <v>0</v>
          </cell>
          <cell r="AX637">
            <v>49827.33</v>
          </cell>
          <cell r="AY637">
            <v>0</v>
          </cell>
          <cell r="AZ637">
            <v>15842.15</v>
          </cell>
          <cell r="BA637">
            <v>114887.63</v>
          </cell>
          <cell r="BB637">
            <v>99045.48</v>
          </cell>
          <cell r="BC637">
            <v>6</v>
          </cell>
          <cell r="BD637">
            <v>49827.33</v>
          </cell>
          <cell r="BE637">
            <v>0</v>
          </cell>
          <cell r="BF637">
            <v>49218.15</v>
          </cell>
          <cell r="BG637">
            <v>0</v>
          </cell>
          <cell r="BH637">
            <v>0</v>
          </cell>
          <cell r="BI637">
            <v>114887.63</v>
          </cell>
          <cell r="BJ637">
            <v>15842.15</v>
          </cell>
        </row>
        <row r="637">
          <cell r="BL637">
            <v>114887.63</v>
          </cell>
          <cell r="BM637">
            <v>0</v>
          </cell>
          <cell r="BN637">
            <v>-13000</v>
          </cell>
          <cell r="BO637">
            <v>19147.9383333333</v>
          </cell>
        </row>
        <row r="638">
          <cell r="B638" t="str">
            <v>S413095</v>
          </cell>
          <cell r="C638" t="str">
            <v>河北岳钢数控设备有限公司</v>
          </cell>
        </row>
        <row r="638">
          <cell r="F638">
            <v>60</v>
          </cell>
        </row>
        <row r="638">
          <cell r="U638">
            <v>0</v>
          </cell>
        </row>
        <row r="638">
          <cell r="AT638">
            <v>0</v>
          </cell>
          <cell r="AU638">
            <v>0</v>
          </cell>
        </row>
        <row r="638">
          <cell r="AW638">
            <v>0</v>
          </cell>
          <cell r="AX638">
            <v>0</v>
          </cell>
          <cell r="AY638">
            <v>0</v>
          </cell>
        </row>
        <row r="638">
          <cell r="BA638">
            <v>0</v>
          </cell>
          <cell r="BB638">
            <v>0</v>
          </cell>
          <cell r="BC638">
            <v>4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</row>
        <row r="638">
          <cell r="BL638">
            <v>-151779.14</v>
          </cell>
          <cell r="BM638">
            <v>-151779.14</v>
          </cell>
          <cell r="BN638">
            <v>-151779.14</v>
          </cell>
          <cell r="BO638">
            <v>0</v>
          </cell>
        </row>
        <row r="639">
          <cell r="B639" t="str">
            <v>S413214</v>
          </cell>
          <cell r="C639" t="str">
            <v>河北讯飞起重设备安装有限公司</v>
          </cell>
        </row>
        <row r="639">
          <cell r="F639" t="str">
            <v>预付</v>
          </cell>
        </row>
        <row r="639">
          <cell r="AR639">
            <v>30000</v>
          </cell>
        </row>
        <row r="639">
          <cell r="AT639">
            <v>0</v>
          </cell>
          <cell r="AU639">
            <v>0</v>
          </cell>
        </row>
        <row r="639">
          <cell r="AW639">
            <v>0</v>
          </cell>
          <cell r="AX639">
            <v>0</v>
          </cell>
          <cell r="AY639">
            <v>0</v>
          </cell>
        </row>
        <row r="639">
          <cell r="BA639">
            <v>30000</v>
          </cell>
          <cell r="BB639">
            <v>30000</v>
          </cell>
          <cell r="BC639">
            <v>4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</row>
        <row r="639">
          <cell r="BL639">
            <v>30000</v>
          </cell>
          <cell r="BM639">
            <v>0</v>
          </cell>
          <cell r="BN639">
            <v>0</v>
          </cell>
          <cell r="BO639">
            <v>0</v>
          </cell>
        </row>
        <row r="640">
          <cell r="B640" t="str">
            <v>S512036</v>
          </cell>
          <cell r="C640" t="str">
            <v>天津未来化学有限公司</v>
          </cell>
        </row>
        <row r="640">
          <cell r="F640" t="str">
            <v>预付</v>
          </cell>
        </row>
        <row r="640">
          <cell r="AR640">
            <v>19500</v>
          </cell>
        </row>
        <row r="640">
          <cell r="AT640">
            <v>0</v>
          </cell>
          <cell r="AU640">
            <v>0</v>
          </cell>
        </row>
        <row r="640">
          <cell r="AW640">
            <v>0</v>
          </cell>
          <cell r="AX640">
            <v>0</v>
          </cell>
          <cell r="AY640">
            <v>0</v>
          </cell>
        </row>
        <row r="640">
          <cell r="BA640">
            <v>19500</v>
          </cell>
          <cell r="BB640">
            <v>19500</v>
          </cell>
          <cell r="BC640">
            <v>4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</row>
        <row r="640">
          <cell r="BL640">
            <v>19500</v>
          </cell>
          <cell r="BM640">
            <v>0</v>
          </cell>
          <cell r="BN640">
            <v>0</v>
          </cell>
          <cell r="BO640">
            <v>0</v>
          </cell>
        </row>
        <row r="641">
          <cell r="B641" t="str">
            <v>S513152</v>
          </cell>
          <cell r="C641" t="str">
            <v>黄骅市源宏模具厂</v>
          </cell>
        </row>
        <row r="641">
          <cell r="F641" t="str">
            <v>预付</v>
          </cell>
        </row>
        <row r="641">
          <cell r="AF641">
            <v>0</v>
          </cell>
        </row>
        <row r="641">
          <cell r="AT641">
            <v>0</v>
          </cell>
          <cell r="AU641">
            <v>0</v>
          </cell>
        </row>
        <row r="641">
          <cell r="AW641">
            <v>0</v>
          </cell>
          <cell r="AX641">
            <v>0</v>
          </cell>
          <cell r="AY641">
            <v>0</v>
          </cell>
        </row>
        <row r="641">
          <cell r="BA641">
            <v>0</v>
          </cell>
          <cell r="BB641">
            <v>0</v>
          </cell>
          <cell r="BC641">
            <v>4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</row>
        <row r="641">
          <cell r="BL641">
            <v>-31672</v>
          </cell>
          <cell r="BM641">
            <v>-31672</v>
          </cell>
          <cell r="BN641">
            <v>-31672</v>
          </cell>
          <cell r="BO641">
            <v>0</v>
          </cell>
        </row>
        <row r="642">
          <cell r="B642" t="str">
            <v>S513222</v>
          </cell>
          <cell r="C642" t="str">
            <v>沧州君泰包装制品有限公司 </v>
          </cell>
        </row>
        <row r="642">
          <cell r="F642">
            <v>30</v>
          </cell>
        </row>
        <row r="642">
          <cell r="AP642">
            <v>0</v>
          </cell>
          <cell r="AQ642">
            <v>13115.38</v>
          </cell>
        </row>
        <row r="642">
          <cell r="AT642">
            <v>0</v>
          </cell>
          <cell r="AU642">
            <v>108897.53</v>
          </cell>
        </row>
        <row r="642">
          <cell r="AW642">
            <v>0</v>
          </cell>
          <cell r="AX642">
            <v>0</v>
          </cell>
          <cell r="AY642">
            <v>0</v>
          </cell>
        </row>
        <row r="642">
          <cell r="BA642">
            <v>122012.91</v>
          </cell>
          <cell r="BB642">
            <v>122012.91</v>
          </cell>
          <cell r="BC642">
            <v>4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108897.53</v>
          </cell>
          <cell r="BI642">
            <v>108897.53</v>
          </cell>
          <cell r="BJ642">
            <v>0</v>
          </cell>
        </row>
        <row r="642">
          <cell r="BL642">
            <v>122012.91</v>
          </cell>
          <cell r="BM642">
            <v>0</v>
          </cell>
          <cell r="BN642">
            <v>0</v>
          </cell>
          <cell r="BO642">
            <v>18149.5883333333</v>
          </cell>
        </row>
        <row r="643">
          <cell r="B643" t="str">
            <v>S513231</v>
          </cell>
          <cell r="C643" t="str">
            <v>沧州渤海新区欣智恒科技有限公司</v>
          </cell>
        </row>
        <row r="643">
          <cell r="F643" t="str">
            <v>预付</v>
          </cell>
        </row>
        <row r="643">
          <cell r="AR643">
            <v>800</v>
          </cell>
        </row>
        <row r="643">
          <cell r="AT643">
            <v>0</v>
          </cell>
          <cell r="AU643">
            <v>0</v>
          </cell>
        </row>
        <row r="643">
          <cell r="AW643">
            <v>0</v>
          </cell>
          <cell r="AX643">
            <v>0</v>
          </cell>
          <cell r="AY643">
            <v>0</v>
          </cell>
        </row>
        <row r="643">
          <cell r="BA643">
            <v>800</v>
          </cell>
          <cell r="BB643">
            <v>800</v>
          </cell>
          <cell r="BC643">
            <v>4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</row>
        <row r="643">
          <cell r="BL643">
            <v>800</v>
          </cell>
          <cell r="BM643">
            <v>0</v>
          </cell>
          <cell r="BN643">
            <v>0</v>
          </cell>
          <cell r="BO643">
            <v>0</v>
          </cell>
        </row>
        <row r="644">
          <cell r="B644" t="str">
            <v>S513233</v>
          </cell>
          <cell r="C644" t="str">
            <v>沧州辉骏建筑安装工程有限公司</v>
          </cell>
        </row>
        <row r="644">
          <cell r="F644" t="str">
            <v>预付</v>
          </cell>
        </row>
        <row r="644">
          <cell r="AR644">
            <v>0</v>
          </cell>
        </row>
        <row r="644">
          <cell r="AT644">
            <v>0</v>
          </cell>
          <cell r="AU644">
            <v>0</v>
          </cell>
          <cell r="AV644">
            <v>1095</v>
          </cell>
          <cell r="AW644">
            <v>0</v>
          </cell>
          <cell r="AX644">
            <v>0</v>
          </cell>
          <cell r="AY644">
            <v>0</v>
          </cell>
        </row>
        <row r="644">
          <cell r="BA644">
            <v>1095</v>
          </cell>
          <cell r="BB644">
            <v>1095</v>
          </cell>
          <cell r="BC644">
            <v>5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1095</v>
          </cell>
          <cell r="BI644">
            <v>1095</v>
          </cell>
          <cell r="BJ644">
            <v>0</v>
          </cell>
        </row>
        <row r="644">
          <cell r="BL644">
            <v>1095</v>
          </cell>
          <cell r="BM644">
            <v>0</v>
          </cell>
          <cell r="BN644">
            <v>0</v>
          </cell>
          <cell r="BO644">
            <v>182.5</v>
          </cell>
        </row>
        <row r="645">
          <cell r="B645" t="str">
            <v>S513234</v>
          </cell>
          <cell r="C645" t="str">
            <v>黄骅市渤新环保科技有限公司</v>
          </cell>
        </row>
        <row r="645">
          <cell r="F645" t="str">
            <v>预付</v>
          </cell>
        </row>
        <row r="645">
          <cell r="AR645">
            <v>35000</v>
          </cell>
        </row>
        <row r="645">
          <cell r="AT645">
            <v>0</v>
          </cell>
          <cell r="AU645">
            <v>0</v>
          </cell>
        </row>
        <row r="645">
          <cell r="AW645">
            <v>0</v>
          </cell>
          <cell r="AX645">
            <v>0</v>
          </cell>
          <cell r="AY645">
            <v>0</v>
          </cell>
        </row>
        <row r="645">
          <cell r="BA645">
            <v>35000</v>
          </cell>
          <cell r="BB645">
            <v>35000</v>
          </cell>
          <cell r="BC645">
            <v>4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</row>
        <row r="645">
          <cell r="BL645">
            <v>35000</v>
          </cell>
          <cell r="BM645">
            <v>0</v>
          </cell>
          <cell r="BN645">
            <v>0</v>
          </cell>
          <cell r="BO645">
            <v>0</v>
          </cell>
        </row>
        <row r="646">
          <cell r="B646" t="str">
            <v>S521016</v>
          </cell>
          <cell r="C646" t="str">
            <v>大连安华物流系统有限公司</v>
          </cell>
        </row>
        <row r="646">
          <cell r="F646" t="str">
            <v>预付</v>
          </cell>
        </row>
        <row r="646">
          <cell r="AR646">
            <v>21057.55</v>
          </cell>
        </row>
        <row r="646">
          <cell r="AT646">
            <v>0</v>
          </cell>
          <cell r="AU646">
            <v>0</v>
          </cell>
        </row>
        <row r="646">
          <cell r="AW646">
            <v>0</v>
          </cell>
          <cell r="AX646">
            <v>0</v>
          </cell>
          <cell r="AY646">
            <v>0</v>
          </cell>
        </row>
        <row r="646">
          <cell r="BA646">
            <v>21057.55</v>
          </cell>
          <cell r="BB646">
            <v>21057.55</v>
          </cell>
          <cell r="BC646">
            <v>4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</row>
        <row r="646">
          <cell r="BL646">
            <v>21057.55</v>
          </cell>
          <cell r="BM646">
            <v>0</v>
          </cell>
          <cell r="BN646">
            <v>3.63797880709171e-11</v>
          </cell>
          <cell r="BO646">
            <v>0</v>
          </cell>
        </row>
        <row r="647">
          <cell r="B647" t="str">
            <v>S536001</v>
          </cell>
          <cell r="C647" t="str">
            <v>南昌市瑞庄科技有限公司</v>
          </cell>
        </row>
        <row r="647">
          <cell r="F647">
            <v>30</v>
          </cell>
        </row>
        <row r="647">
          <cell r="AQ647">
            <v>0</v>
          </cell>
        </row>
        <row r="647">
          <cell r="AT647">
            <v>0</v>
          </cell>
          <cell r="AU647">
            <v>0</v>
          </cell>
        </row>
        <row r="647">
          <cell r="AW647">
            <v>0</v>
          </cell>
          <cell r="AX647">
            <v>0</v>
          </cell>
          <cell r="AY647">
            <v>0</v>
          </cell>
        </row>
        <row r="647">
          <cell r="BA647">
            <v>0</v>
          </cell>
          <cell r="BB647">
            <v>0</v>
          </cell>
          <cell r="BC647">
            <v>4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</row>
        <row r="647">
          <cell r="BL647">
            <v>0</v>
          </cell>
          <cell r="BM647">
            <v>0</v>
          </cell>
          <cell r="BN647">
            <v>0</v>
          </cell>
          <cell r="BO647">
            <v>0</v>
          </cell>
        </row>
        <row r="648">
          <cell r="B648" t="str">
            <v>S412049</v>
          </cell>
          <cell r="C648" t="str">
            <v>天津佳其汽车内饰部件有限公司</v>
          </cell>
        </row>
        <row r="648">
          <cell r="F648" t="str">
            <v>现付</v>
          </cell>
        </row>
        <row r="648">
          <cell r="AO648">
            <v>0</v>
          </cell>
        </row>
        <row r="648">
          <cell r="AR648">
            <v>0</v>
          </cell>
        </row>
        <row r="648">
          <cell r="AT648">
            <v>0</v>
          </cell>
          <cell r="AU648">
            <v>0</v>
          </cell>
        </row>
        <row r="648">
          <cell r="AW648">
            <v>0</v>
          </cell>
          <cell r="AX648">
            <v>0</v>
          </cell>
          <cell r="AY648">
            <v>0</v>
          </cell>
        </row>
        <row r="648">
          <cell r="BA648">
            <v>0</v>
          </cell>
          <cell r="BB648">
            <v>0</v>
          </cell>
          <cell r="BC648">
            <v>4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</row>
        <row r="648">
          <cell r="BL648">
            <v>0</v>
          </cell>
          <cell r="BM648">
            <v>0</v>
          </cell>
          <cell r="BN648">
            <v>0</v>
          </cell>
          <cell r="BO648">
            <v>0</v>
          </cell>
        </row>
        <row r="649">
          <cell r="B649" t="str">
            <v>S411027</v>
          </cell>
          <cell r="C649" t="str">
            <v>北京鑫葆海化学科技有限公司</v>
          </cell>
        </row>
        <row r="649">
          <cell r="F649">
            <v>60</v>
          </cell>
        </row>
        <row r="649">
          <cell r="AT649">
            <v>0</v>
          </cell>
          <cell r="AU649">
            <v>0</v>
          </cell>
        </row>
        <row r="649">
          <cell r="AW649">
            <v>0</v>
          </cell>
          <cell r="AX649">
            <v>0</v>
          </cell>
          <cell r="AY649">
            <v>0</v>
          </cell>
        </row>
        <row r="649">
          <cell r="BA649">
            <v>0</v>
          </cell>
          <cell r="BB649">
            <v>0</v>
          </cell>
          <cell r="BC649">
            <v>4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</row>
        <row r="649">
          <cell r="BL649">
            <v>-16000</v>
          </cell>
          <cell r="BM649">
            <v>-16000</v>
          </cell>
          <cell r="BN649">
            <v>-16000</v>
          </cell>
          <cell r="BO649">
            <v>0</v>
          </cell>
        </row>
        <row r="650">
          <cell r="B650" t="str">
            <v>S411031</v>
          </cell>
          <cell r="C650" t="str">
            <v>北京长地集思信息技术有限公司</v>
          </cell>
        </row>
        <row r="650">
          <cell r="F650">
            <v>90</v>
          </cell>
        </row>
        <row r="650">
          <cell r="AT650">
            <v>0</v>
          </cell>
          <cell r="AU650">
            <v>0</v>
          </cell>
        </row>
        <row r="650">
          <cell r="AW650">
            <v>0</v>
          </cell>
          <cell r="AX650">
            <v>0</v>
          </cell>
          <cell r="AY650">
            <v>0</v>
          </cell>
        </row>
        <row r="650">
          <cell r="BA650">
            <v>0</v>
          </cell>
          <cell r="BB650">
            <v>0</v>
          </cell>
          <cell r="BC650">
            <v>4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</row>
        <row r="650">
          <cell r="BL650">
            <v>-3600</v>
          </cell>
          <cell r="BM650">
            <v>-3600</v>
          </cell>
          <cell r="BN650">
            <v>-3600</v>
          </cell>
          <cell r="BO650">
            <v>0</v>
          </cell>
        </row>
        <row r="651">
          <cell r="B651" t="str">
            <v>S413048</v>
          </cell>
          <cell r="C651" t="str">
            <v>黄骅市聚兴制管有限公司</v>
          </cell>
        </row>
        <row r="651">
          <cell r="F651" t="str">
            <v>预付</v>
          </cell>
        </row>
        <row r="651">
          <cell r="AT651">
            <v>0</v>
          </cell>
          <cell r="AU651">
            <v>0</v>
          </cell>
        </row>
        <row r="651"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5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</row>
        <row r="651">
          <cell r="BL651">
            <v>-2.91038304567337e-11</v>
          </cell>
          <cell r="BM651">
            <v>-2.91038304567337e-11</v>
          </cell>
          <cell r="BN651">
            <v>-155001.02</v>
          </cell>
          <cell r="BO651">
            <v>0</v>
          </cell>
        </row>
        <row r="652">
          <cell r="B652" t="str">
            <v>S413112</v>
          </cell>
          <cell r="C652" t="str">
            <v>南皮县泰航五金制造有限公司</v>
          </cell>
        </row>
        <row r="652">
          <cell r="F652">
            <v>60</v>
          </cell>
        </row>
        <row r="652">
          <cell r="AT652">
            <v>0</v>
          </cell>
          <cell r="AU652">
            <v>0</v>
          </cell>
        </row>
        <row r="652">
          <cell r="AW652">
            <v>0</v>
          </cell>
          <cell r="AX652">
            <v>0</v>
          </cell>
          <cell r="AY652">
            <v>0</v>
          </cell>
        </row>
        <row r="652">
          <cell r="BA652">
            <v>0</v>
          </cell>
          <cell r="BB652">
            <v>0</v>
          </cell>
          <cell r="BC652">
            <v>4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</row>
        <row r="652">
          <cell r="BL652">
            <v>-601400.42</v>
          </cell>
          <cell r="BM652">
            <v>-601400.42</v>
          </cell>
          <cell r="BN652">
            <v>-601400.42</v>
          </cell>
          <cell r="BO652">
            <v>0</v>
          </cell>
        </row>
        <row r="653">
          <cell r="B653" t="str">
            <v>S413179</v>
          </cell>
          <cell r="C653" t="str">
            <v>文安县海智五金制品有限公司</v>
          </cell>
        </row>
        <row r="653">
          <cell r="F653" t="str">
            <v>现付</v>
          </cell>
        </row>
        <row r="653">
          <cell r="AS653">
            <v>0</v>
          </cell>
          <cell r="AT653">
            <v>0</v>
          </cell>
          <cell r="AU653">
            <v>0</v>
          </cell>
        </row>
        <row r="653">
          <cell r="AW653">
            <v>0</v>
          </cell>
          <cell r="AX653">
            <v>0</v>
          </cell>
          <cell r="AY653">
            <v>0</v>
          </cell>
        </row>
        <row r="653">
          <cell r="BA653">
            <v>0</v>
          </cell>
          <cell r="BB653">
            <v>0</v>
          </cell>
          <cell r="BC653">
            <v>4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</row>
        <row r="653">
          <cell r="BL653">
            <v>0</v>
          </cell>
          <cell r="BM653">
            <v>0</v>
          </cell>
          <cell r="BN653">
            <v>0</v>
          </cell>
          <cell r="BO653">
            <v>0</v>
          </cell>
        </row>
        <row r="654">
          <cell r="B654" t="str">
            <v>S413213</v>
          </cell>
          <cell r="C654" t="str">
            <v>沧县大河精密铸造厂</v>
          </cell>
        </row>
        <row r="654">
          <cell r="F654" t="str">
            <v>预付</v>
          </cell>
        </row>
        <row r="654"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6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</row>
        <row r="654">
          <cell r="BL654">
            <v>-11463.35</v>
          </cell>
          <cell r="BM654">
            <v>-11463.35</v>
          </cell>
          <cell r="BN654">
            <v>-21865</v>
          </cell>
          <cell r="BO654">
            <v>0</v>
          </cell>
        </row>
        <row r="655">
          <cell r="B655" t="str">
            <v>S431040</v>
          </cell>
          <cell r="C655" t="str">
            <v>上海通实机器人制造有限公司</v>
          </cell>
        </row>
        <row r="655">
          <cell r="F655" t="str">
            <v>预付</v>
          </cell>
        </row>
        <row r="655">
          <cell r="AS655">
            <v>0</v>
          </cell>
          <cell r="AT655">
            <v>0</v>
          </cell>
          <cell r="AU655">
            <v>0</v>
          </cell>
        </row>
        <row r="655">
          <cell r="AW655">
            <v>0</v>
          </cell>
          <cell r="AX655">
            <v>0</v>
          </cell>
          <cell r="AY655">
            <v>0</v>
          </cell>
        </row>
        <row r="655">
          <cell r="BA655">
            <v>0</v>
          </cell>
          <cell r="BB655">
            <v>0</v>
          </cell>
          <cell r="BC655">
            <v>4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</row>
        <row r="655">
          <cell r="BL655">
            <v>0</v>
          </cell>
          <cell r="BM655">
            <v>0</v>
          </cell>
          <cell r="BN655">
            <v>0</v>
          </cell>
          <cell r="BO655">
            <v>0</v>
          </cell>
        </row>
        <row r="656">
          <cell r="B656" t="str">
            <v>S432033</v>
          </cell>
          <cell r="C656" t="str">
            <v>南京磐纳科技发展有限公司</v>
          </cell>
        </row>
        <row r="656">
          <cell r="F656">
            <v>90</v>
          </cell>
        </row>
        <row r="656">
          <cell r="AT656">
            <v>0</v>
          </cell>
          <cell r="AU656">
            <v>0</v>
          </cell>
        </row>
        <row r="656">
          <cell r="AW656">
            <v>0</v>
          </cell>
          <cell r="AX656">
            <v>0</v>
          </cell>
          <cell r="AY656">
            <v>0</v>
          </cell>
        </row>
        <row r="656">
          <cell r="BA656">
            <v>0</v>
          </cell>
          <cell r="BB656">
            <v>0</v>
          </cell>
          <cell r="BC656">
            <v>4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</row>
        <row r="656">
          <cell r="BL656">
            <v>-1000.38</v>
          </cell>
          <cell r="BM656">
            <v>-1000.38</v>
          </cell>
          <cell r="BN656">
            <v>-1000.38</v>
          </cell>
          <cell r="BO656">
            <v>0</v>
          </cell>
        </row>
        <row r="657">
          <cell r="B657" t="str">
            <v>S437040</v>
          </cell>
          <cell r="C657" t="str">
            <v>淄博颜山专用汽车有限公司</v>
          </cell>
        </row>
        <row r="657">
          <cell r="F657" t="str">
            <v>现付</v>
          </cell>
        </row>
        <row r="657">
          <cell r="I657">
            <v>430000</v>
          </cell>
        </row>
        <row r="657">
          <cell r="AT657">
            <v>0</v>
          </cell>
          <cell r="AU657">
            <v>0</v>
          </cell>
        </row>
        <row r="657">
          <cell r="AW657">
            <v>0</v>
          </cell>
          <cell r="AX657">
            <v>0</v>
          </cell>
          <cell r="AY657">
            <v>0</v>
          </cell>
        </row>
        <row r="657">
          <cell r="BA657">
            <v>430000</v>
          </cell>
          <cell r="BB657">
            <v>430000</v>
          </cell>
          <cell r="BC657">
            <v>4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</row>
        <row r="657">
          <cell r="BL657">
            <v>430000</v>
          </cell>
          <cell r="BM657">
            <v>0</v>
          </cell>
          <cell r="BN657">
            <v>0</v>
          </cell>
          <cell r="BO657">
            <v>0</v>
          </cell>
        </row>
        <row r="658">
          <cell r="B658" t="str">
            <v>S437048</v>
          </cell>
          <cell r="C658" t="str">
            <v>宁津县永胜胶合板厂</v>
          </cell>
        </row>
        <row r="658">
          <cell r="F658" t="str">
            <v>预付</v>
          </cell>
        </row>
        <row r="658">
          <cell r="AT658">
            <v>0</v>
          </cell>
          <cell r="AU658">
            <v>0</v>
          </cell>
        </row>
        <row r="658">
          <cell r="AW658">
            <v>0</v>
          </cell>
          <cell r="AX658">
            <v>0</v>
          </cell>
          <cell r="AY658">
            <v>0</v>
          </cell>
        </row>
        <row r="658">
          <cell r="BA658">
            <v>0</v>
          </cell>
          <cell r="BB658">
            <v>0</v>
          </cell>
          <cell r="BC658">
            <v>4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</row>
        <row r="658">
          <cell r="BL658">
            <v>0</v>
          </cell>
          <cell r="BM658">
            <v>0</v>
          </cell>
          <cell r="BN658">
            <v>0</v>
          </cell>
          <cell r="BO658">
            <v>0</v>
          </cell>
        </row>
        <row r="659">
          <cell r="B659" t="str">
            <v>S437054</v>
          </cell>
          <cell r="C659" t="str">
            <v>山东朗迪铝业有限公司</v>
          </cell>
        </row>
        <row r="659">
          <cell r="F659" t="str">
            <v>预付</v>
          </cell>
        </row>
        <row r="659">
          <cell r="AT659">
            <v>0</v>
          </cell>
          <cell r="AU659">
            <v>0</v>
          </cell>
        </row>
        <row r="659"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5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</row>
        <row r="659">
          <cell r="BL659">
            <v>0</v>
          </cell>
          <cell r="BM659">
            <v>0</v>
          </cell>
          <cell r="BN659">
            <v>-2749.4</v>
          </cell>
          <cell r="BO659">
            <v>0</v>
          </cell>
        </row>
        <row r="660">
          <cell r="B660" t="str">
            <v>S437061</v>
          </cell>
          <cell r="C660" t="str">
            <v>青岛宥恩工贸有限公司</v>
          </cell>
        </row>
        <row r="660">
          <cell r="F660" t="str">
            <v>预付</v>
          </cell>
        </row>
        <row r="660">
          <cell r="AS660">
            <v>0</v>
          </cell>
          <cell r="AT660">
            <v>0</v>
          </cell>
          <cell r="AU660">
            <v>0</v>
          </cell>
        </row>
        <row r="660">
          <cell r="AW660">
            <v>0</v>
          </cell>
          <cell r="AX660">
            <v>0</v>
          </cell>
          <cell r="AY660">
            <v>0</v>
          </cell>
        </row>
        <row r="660">
          <cell r="BA660">
            <v>0</v>
          </cell>
          <cell r="BB660">
            <v>0</v>
          </cell>
          <cell r="BC660">
            <v>4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</row>
        <row r="660">
          <cell r="BL660">
            <v>0</v>
          </cell>
          <cell r="BM660">
            <v>0</v>
          </cell>
          <cell r="BN660">
            <v>0</v>
          </cell>
          <cell r="BO660">
            <v>0</v>
          </cell>
        </row>
        <row r="661">
          <cell r="B661" t="str">
            <v>S444009</v>
          </cell>
          <cell r="C661" t="str">
            <v>广东尚研电子科技股份有限公司</v>
          </cell>
        </row>
        <row r="661">
          <cell r="F661">
            <v>60</v>
          </cell>
        </row>
        <row r="661">
          <cell r="AT661">
            <v>0</v>
          </cell>
          <cell r="AU661">
            <v>0</v>
          </cell>
        </row>
        <row r="661">
          <cell r="AW661">
            <v>0</v>
          </cell>
          <cell r="AX661">
            <v>0</v>
          </cell>
          <cell r="AY661">
            <v>0</v>
          </cell>
        </row>
        <row r="661">
          <cell r="BA661">
            <v>0</v>
          </cell>
          <cell r="BB661">
            <v>0</v>
          </cell>
          <cell r="BC661">
            <v>4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</row>
        <row r="661">
          <cell r="BL661">
            <v>-40500</v>
          </cell>
          <cell r="BM661">
            <v>-40500</v>
          </cell>
          <cell r="BN661">
            <v>-40500</v>
          </cell>
          <cell r="BO661">
            <v>0</v>
          </cell>
        </row>
        <row r="662">
          <cell r="B662" t="str">
            <v>S511038</v>
          </cell>
          <cell r="C662" t="str">
            <v>中联认证中心（北京）有限公司</v>
          </cell>
        </row>
        <row r="662">
          <cell r="F662" t="str">
            <v>现付</v>
          </cell>
        </row>
        <row r="662">
          <cell r="AT662">
            <v>0</v>
          </cell>
          <cell r="AU662">
            <v>0</v>
          </cell>
        </row>
        <row r="662">
          <cell r="AW662">
            <v>0</v>
          </cell>
          <cell r="AX662">
            <v>0</v>
          </cell>
          <cell r="AY662">
            <v>0</v>
          </cell>
        </row>
        <row r="662">
          <cell r="BA662">
            <v>0</v>
          </cell>
          <cell r="BB662">
            <v>0</v>
          </cell>
          <cell r="BC662">
            <v>4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</row>
        <row r="662">
          <cell r="BL662">
            <v>0</v>
          </cell>
          <cell r="BM662">
            <v>0</v>
          </cell>
          <cell r="BN662">
            <v>0</v>
          </cell>
          <cell r="BO662">
            <v>0</v>
          </cell>
        </row>
        <row r="663">
          <cell r="B663" t="str">
            <v>S511048</v>
          </cell>
          <cell r="C663" t="str">
            <v>东审鼎立国际会计师事务所有限责任公司</v>
          </cell>
        </row>
        <row r="663">
          <cell r="F663" t="str">
            <v>预付</v>
          </cell>
        </row>
        <row r="663">
          <cell r="AS663">
            <v>0</v>
          </cell>
          <cell r="AT663">
            <v>0</v>
          </cell>
          <cell r="AU663">
            <v>0</v>
          </cell>
        </row>
        <row r="663">
          <cell r="AW663">
            <v>0</v>
          </cell>
          <cell r="AX663">
            <v>0</v>
          </cell>
          <cell r="AY663">
            <v>0</v>
          </cell>
        </row>
        <row r="663">
          <cell r="BA663">
            <v>0</v>
          </cell>
          <cell r="BB663">
            <v>0</v>
          </cell>
          <cell r="BC663">
            <v>4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</row>
        <row r="663">
          <cell r="BL663">
            <v>0</v>
          </cell>
          <cell r="BM663">
            <v>0</v>
          </cell>
          <cell r="BN663">
            <v>0</v>
          </cell>
          <cell r="BO663">
            <v>0</v>
          </cell>
        </row>
        <row r="664">
          <cell r="B664" t="str">
            <v>S512019</v>
          </cell>
          <cell r="C664" t="str">
            <v>中汽研汽车检验中心（天津）有限公司</v>
          </cell>
        </row>
        <row r="664">
          <cell r="F664" t="str">
            <v>预付</v>
          </cell>
        </row>
        <row r="664">
          <cell r="AS664">
            <v>0</v>
          </cell>
          <cell r="AT664">
            <v>0</v>
          </cell>
          <cell r="AU664">
            <v>0</v>
          </cell>
        </row>
        <row r="664">
          <cell r="AW664">
            <v>0</v>
          </cell>
          <cell r="AX664">
            <v>0</v>
          </cell>
          <cell r="AY664">
            <v>0</v>
          </cell>
        </row>
        <row r="664">
          <cell r="BA664">
            <v>0</v>
          </cell>
          <cell r="BB664">
            <v>0</v>
          </cell>
          <cell r="BC664">
            <v>4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</row>
        <row r="664">
          <cell r="BL664">
            <v>0</v>
          </cell>
          <cell r="BM664">
            <v>0</v>
          </cell>
          <cell r="BN664">
            <v>0</v>
          </cell>
          <cell r="BO664">
            <v>0</v>
          </cell>
        </row>
        <row r="665">
          <cell r="B665" t="str">
            <v>S513032</v>
          </cell>
          <cell r="C665" t="str">
            <v>保定市齐稳精密机械设备制造有限公司</v>
          </cell>
        </row>
        <row r="665">
          <cell r="F665">
            <v>60</v>
          </cell>
        </row>
        <row r="665">
          <cell r="AT665">
            <v>0</v>
          </cell>
          <cell r="AU665">
            <v>0</v>
          </cell>
        </row>
        <row r="665">
          <cell r="AW665">
            <v>0</v>
          </cell>
          <cell r="AX665">
            <v>0</v>
          </cell>
          <cell r="AY665">
            <v>0</v>
          </cell>
        </row>
        <row r="665">
          <cell r="BA665">
            <v>0</v>
          </cell>
          <cell r="BB665">
            <v>0</v>
          </cell>
          <cell r="BC665">
            <v>4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</row>
        <row r="665">
          <cell r="BL665">
            <v>-214900</v>
          </cell>
          <cell r="BM665">
            <v>-214900</v>
          </cell>
          <cell r="BN665">
            <v>-214900</v>
          </cell>
          <cell r="BO665">
            <v>0</v>
          </cell>
        </row>
        <row r="666">
          <cell r="B666" t="str">
            <v>S513034</v>
          </cell>
          <cell r="C666" t="str">
            <v>中国移动通信集团河北有限公司沧州分公司</v>
          </cell>
        </row>
        <row r="666">
          <cell r="F666">
            <v>60</v>
          </cell>
        </row>
        <row r="666"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6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</row>
        <row r="666">
          <cell r="BL666">
            <v>-2424</v>
          </cell>
          <cell r="BM666">
            <v>-2424</v>
          </cell>
          <cell r="BN666">
            <v>-7191</v>
          </cell>
          <cell r="BO666">
            <v>0</v>
          </cell>
        </row>
        <row r="667">
          <cell r="B667" t="str">
            <v>S513043</v>
          </cell>
          <cell r="C667" t="str">
            <v>河北清旭科技服务有限公司</v>
          </cell>
        </row>
        <row r="667">
          <cell r="F667">
            <v>60</v>
          </cell>
        </row>
        <row r="667">
          <cell r="AT667">
            <v>0</v>
          </cell>
          <cell r="AU667">
            <v>0</v>
          </cell>
        </row>
        <row r="667">
          <cell r="AW667">
            <v>0</v>
          </cell>
          <cell r="AX667">
            <v>0</v>
          </cell>
          <cell r="AY667">
            <v>0</v>
          </cell>
        </row>
        <row r="667">
          <cell r="BA667">
            <v>0</v>
          </cell>
          <cell r="BB667">
            <v>0</v>
          </cell>
          <cell r="BC667">
            <v>4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</row>
        <row r="667">
          <cell r="BL667">
            <v>0</v>
          </cell>
          <cell r="BM667">
            <v>0</v>
          </cell>
          <cell r="BN667">
            <v>0</v>
          </cell>
          <cell r="BO667">
            <v>0</v>
          </cell>
        </row>
        <row r="668">
          <cell r="B668" t="str">
            <v>S513064</v>
          </cell>
          <cell r="C668" t="str">
            <v>沧州强盛精密模具制造有限公司</v>
          </cell>
        </row>
        <row r="668">
          <cell r="F668" t="str">
            <v>预付</v>
          </cell>
        </row>
        <row r="668">
          <cell r="AT668">
            <v>0</v>
          </cell>
          <cell r="AU668">
            <v>0</v>
          </cell>
        </row>
        <row r="668">
          <cell r="AW668">
            <v>0</v>
          </cell>
          <cell r="AX668">
            <v>0</v>
          </cell>
          <cell r="AY668">
            <v>0</v>
          </cell>
        </row>
        <row r="668">
          <cell r="BA668">
            <v>0</v>
          </cell>
          <cell r="BB668">
            <v>0</v>
          </cell>
          <cell r="BC668">
            <v>4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</row>
        <row r="668">
          <cell r="BL668">
            <v>-4240</v>
          </cell>
          <cell r="BM668">
            <v>-4240</v>
          </cell>
          <cell r="BN668">
            <v>-4240</v>
          </cell>
          <cell r="BO668">
            <v>0</v>
          </cell>
        </row>
        <row r="669">
          <cell r="B669" t="str">
            <v>S513083</v>
          </cell>
          <cell r="C669" t="str">
            <v>河北冀翔通电子科技有限公司</v>
          </cell>
        </row>
        <row r="669">
          <cell r="F669" t="str">
            <v>预付</v>
          </cell>
        </row>
        <row r="669"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6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</row>
        <row r="669">
          <cell r="BL669">
            <v>-10771.5</v>
          </cell>
          <cell r="BM669">
            <v>-10771.5</v>
          </cell>
          <cell r="BN669">
            <v>-10771.5</v>
          </cell>
          <cell r="BO669">
            <v>0</v>
          </cell>
        </row>
        <row r="670">
          <cell r="B670" t="str">
            <v>S513198</v>
          </cell>
          <cell r="C670" t="str">
            <v>河北宇通特种胶管有限公司</v>
          </cell>
        </row>
        <row r="670">
          <cell r="F670" t="str">
            <v>预付</v>
          </cell>
        </row>
        <row r="670">
          <cell r="AT670">
            <v>0</v>
          </cell>
          <cell r="AU670">
            <v>0</v>
          </cell>
        </row>
        <row r="670">
          <cell r="AW670">
            <v>0</v>
          </cell>
          <cell r="AX670">
            <v>0</v>
          </cell>
          <cell r="AY670">
            <v>0</v>
          </cell>
        </row>
        <row r="670">
          <cell r="BA670">
            <v>0</v>
          </cell>
          <cell r="BB670">
            <v>0</v>
          </cell>
          <cell r="BC670">
            <v>4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</row>
        <row r="670">
          <cell r="BL670">
            <v>0</v>
          </cell>
          <cell r="BM670">
            <v>0</v>
          </cell>
          <cell r="BN670">
            <v>0</v>
          </cell>
          <cell r="BO670">
            <v>0</v>
          </cell>
        </row>
        <row r="671">
          <cell r="B671" t="str">
            <v>S513207</v>
          </cell>
          <cell r="C671" t="str">
            <v>信誉楼百货集团有限公司黄骅信誉楼旗舰店</v>
          </cell>
        </row>
        <row r="671">
          <cell r="F671" t="str">
            <v>预付</v>
          </cell>
        </row>
        <row r="671"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</row>
        <row r="671">
          <cell r="BA671">
            <v>0</v>
          </cell>
          <cell r="BB671">
            <v>0</v>
          </cell>
          <cell r="BC671">
            <v>5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</row>
        <row r="671">
          <cell r="BL671">
            <v>-100000</v>
          </cell>
          <cell r="BM671">
            <v>-100000</v>
          </cell>
          <cell r="BN671">
            <v>-100000</v>
          </cell>
          <cell r="BO671">
            <v>0</v>
          </cell>
        </row>
        <row r="672">
          <cell r="B672" t="str">
            <v>S513221</v>
          </cell>
          <cell r="C672" t="str">
            <v>沧州骏臣金属材料销售有限公司</v>
          </cell>
        </row>
        <row r="672">
          <cell r="F672" t="str">
            <v>预付</v>
          </cell>
        </row>
        <row r="672">
          <cell r="AS672">
            <v>0</v>
          </cell>
          <cell r="AT672">
            <v>0</v>
          </cell>
          <cell r="AU672">
            <v>0</v>
          </cell>
        </row>
        <row r="672">
          <cell r="AW672">
            <v>0</v>
          </cell>
          <cell r="AX672">
            <v>0</v>
          </cell>
          <cell r="AY672">
            <v>0</v>
          </cell>
        </row>
        <row r="672">
          <cell r="BA672">
            <v>0</v>
          </cell>
          <cell r="BB672">
            <v>0</v>
          </cell>
          <cell r="BC672">
            <v>4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</row>
        <row r="672">
          <cell r="BL672">
            <v>0</v>
          </cell>
          <cell r="BM672">
            <v>0</v>
          </cell>
          <cell r="BN672">
            <v>0</v>
          </cell>
          <cell r="BO672">
            <v>0</v>
          </cell>
        </row>
        <row r="673">
          <cell r="B673" t="str">
            <v>S513236</v>
          </cell>
          <cell r="C673" t="str">
            <v>河北爱信诺航天信息有限公司沧州分公司</v>
          </cell>
        </row>
        <row r="673">
          <cell r="F673" t="str">
            <v>现付</v>
          </cell>
        </row>
        <row r="673">
          <cell r="AS673">
            <v>0</v>
          </cell>
          <cell r="AT673">
            <v>0</v>
          </cell>
          <cell r="AU673">
            <v>0</v>
          </cell>
        </row>
        <row r="673">
          <cell r="AW673">
            <v>0</v>
          </cell>
          <cell r="AX673">
            <v>0</v>
          </cell>
          <cell r="AY673">
            <v>0</v>
          </cell>
        </row>
        <row r="673">
          <cell r="BA673">
            <v>0</v>
          </cell>
          <cell r="BB673">
            <v>0</v>
          </cell>
          <cell r="BC673">
            <v>4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</row>
        <row r="673">
          <cell r="BL673">
            <v>0</v>
          </cell>
          <cell r="BM673">
            <v>0</v>
          </cell>
          <cell r="BN673">
            <v>0</v>
          </cell>
          <cell r="BO673">
            <v>0</v>
          </cell>
        </row>
        <row r="674">
          <cell r="B674" t="str">
            <v>S533012</v>
          </cell>
          <cell r="C674" t="str">
            <v>永赢金融租赁有限公司</v>
          </cell>
        </row>
        <row r="674">
          <cell r="F674" t="str">
            <v>现付</v>
          </cell>
        </row>
        <row r="674">
          <cell r="AS674">
            <v>0</v>
          </cell>
          <cell r="AT674">
            <v>0</v>
          </cell>
          <cell r="AU674">
            <v>0</v>
          </cell>
        </row>
        <row r="674">
          <cell r="AW674">
            <v>0</v>
          </cell>
          <cell r="AX674">
            <v>0</v>
          </cell>
          <cell r="AY674">
            <v>0</v>
          </cell>
        </row>
        <row r="674">
          <cell r="BA674">
            <v>0</v>
          </cell>
          <cell r="BB674">
            <v>0</v>
          </cell>
          <cell r="BC674">
            <v>4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</row>
        <row r="674">
          <cell r="BL674">
            <v>9.31322574615479e-10</v>
          </cell>
          <cell r="BM674">
            <v>9.31322574615479e-10</v>
          </cell>
          <cell r="BN674">
            <v>9.31322574615479e-10</v>
          </cell>
          <cell r="BO674">
            <v>0</v>
          </cell>
        </row>
        <row r="675">
          <cell r="B675" t="str">
            <v>S537043</v>
          </cell>
          <cell r="C675" t="str">
            <v>中国重汽集团济南动力有限公司</v>
          </cell>
        </row>
        <row r="675">
          <cell r="F675" t="str">
            <v>预付</v>
          </cell>
        </row>
        <row r="675"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</row>
        <row r="675">
          <cell r="BA675">
            <v>0</v>
          </cell>
          <cell r="BB675">
            <v>0</v>
          </cell>
          <cell r="BC675">
            <v>5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</row>
        <row r="675">
          <cell r="BL675">
            <v>0</v>
          </cell>
          <cell r="BM675">
            <v>0</v>
          </cell>
          <cell r="BN675">
            <v>0</v>
          </cell>
          <cell r="BO675">
            <v>0</v>
          </cell>
        </row>
        <row r="676">
          <cell r="B676" t="str">
            <v>S541015</v>
          </cell>
          <cell r="C676" t="str">
            <v>河南云塔新能源科技开发有限公司</v>
          </cell>
        </row>
        <row r="676">
          <cell r="F676" t="str">
            <v>预付</v>
          </cell>
        </row>
        <row r="676">
          <cell r="AT676">
            <v>0</v>
          </cell>
          <cell r="AU676">
            <v>0</v>
          </cell>
        </row>
        <row r="676">
          <cell r="AW676">
            <v>0</v>
          </cell>
          <cell r="AX676">
            <v>0</v>
          </cell>
          <cell r="AY676">
            <v>0</v>
          </cell>
        </row>
        <row r="676">
          <cell r="BA676">
            <v>0</v>
          </cell>
          <cell r="BB676">
            <v>0</v>
          </cell>
          <cell r="BC676">
            <v>4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</row>
        <row r="676">
          <cell r="BL676">
            <v>-21500</v>
          </cell>
          <cell r="BM676">
            <v>-21500</v>
          </cell>
          <cell r="BN676">
            <v>-21500</v>
          </cell>
          <cell r="BO676">
            <v>0</v>
          </cell>
        </row>
        <row r="677">
          <cell r="B677" t="str">
            <v>S543005</v>
          </cell>
          <cell r="C677" t="str">
            <v>卫辉市华伟矿山机械有限公司</v>
          </cell>
        </row>
        <row r="677">
          <cell r="F677" t="str">
            <v>预付</v>
          </cell>
        </row>
        <row r="677">
          <cell r="AT677">
            <v>0</v>
          </cell>
          <cell r="AU677">
            <v>0</v>
          </cell>
        </row>
        <row r="677">
          <cell r="AW677">
            <v>0</v>
          </cell>
          <cell r="AX677">
            <v>0</v>
          </cell>
          <cell r="AY677">
            <v>0</v>
          </cell>
        </row>
        <row r="677">
          <cell r="BA677">
            <v>0</v>
          </cell>
          <cell r="BB677">
            <v>0</v>
          </cell>
          <cell r="BC677">
            <v>4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</row>
        <row r="677">
          <cell r="BL677">
            <v>-5400</v>
          </cell>
          <cell r="BM677">
            <v>-5400</v>
          </cell>
          <cell r="BN677">
            <v>-5400</v>
          </cell>
          <cell r="BO677">
            <v>0</v>
          </cell>
        </row>
        <row r="678">
          <cell r="B678" t="str">
            <v>S544026</v>
          </cell>
          <cell r="C678" t="str">
            <v>东莞市博一自动化科技有限公司</v>
          </cell>
        </row>
        <row r="678">
          <cell r="F678" t="str">
            <v>预付</v>
          </cell>
        </row>
        <row r="678">
          <cell r="AS678">
            <v>0</v>
          </cell>
          <cell r="AT678">
            <v>0</v>
          </cell>
          <cell r="AU678">
            <v>0</v>
          </cell>
        </row>
        <row r="678">
          <cell r="AW678">
            <v>0</v>
          </cell>
          <cell r="AX678">
            <v>0</v>
          </cell>
          <cell r="AY678">
            <v>0</v>
          </cell>
        </row>
        <row r="678">
          <cell r="BA678">
            <v>0</v>
          </cell>
          <cell r="BB678">
            <v>0</v>
          </cell>
          <cell r="BC678">
            <v>4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</row>
        <row r="678">
          <cell r="BL678">
            <v>0</v>
          </cell>
          <cell r="BM678">
            <v>0</v>
          </cell>
          <cell r="BN678">
            <v>0</v>
          </cell>
          <cell r="BO678">
            <v>0</v>
          </cell>
        </row>
        <row r="679">
          <cell r="B679" t="str">
            <v>S561001</v>
          </cell>
          <cell r="C679" t="str">
            <v>陕西华臻工贸服务有限公司</v>
          </cell>
        </row>
        <row r="679">
          <cell r="F679">
            <v>60</v>
          </cell>
        </row>
        <row r="679">
          <cell r="AT679">
            <v>0</v>
          </cell>
          <cell r="AU679">
            <v>0</v>
          </cell>
        </row>
        <row r="679">
          <cell r="AW679">
            <v>0</v>
          </cell>
          <cell r="AX679">
            <v>0</v>
          </cell>
          <cell r="AY679">
            <v>0</v>
          </cell>
        </row>
        <row r="679">
          <cell r="BA679">
            <v>0</v>
          </cell>
          <cell r="BB679">
            <v>0</v>
          </cell>
          <cell r="BC679">
            <v>4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</row>
        <row r="679">
          <cell r="BL679">
            <v>-1883.11</v>
          </cell>
          <cell r="BM679">
            <v>-1883.11</v>
          </cell>
          <cell r="BN679">
            <v>-1883.11</v>
          </cell>
          <cell r="BO679">
            <v>0</v>
          </cell>
        </row>
        <row r="680">
          <cell r="B680" t="str">
            <v>S412037</v>
          </cell>
          <cell r="C680" t="str">
            <v>天津湘鑫科技发展有限公司</v>
          </cell>
        </row>
        <row r="680">
          <cell r="F680">
            <v>30</v>
          </cell>
        </row>
        <row r="680">
          <cell r="H680">
            <v>30</v>
          </cell>
        </row>
        <row r="680">
          <cell r="AT680">
            <v>0</v>
          </cell>
          <cell r="AU680">
            <v>33475.21</v>
          </cell>
        </row>
        <row r="680">
          <cell r="AW680">
            <v>0</v>
          </cell>
          <cell r="AX680">
            <v>16712.65</v>
          </cell>
          <cell r="AY680">
            <v>0</v>
          </cell>
          <cell r="AZ680">
            <v>37227.85</v>
          </cell>
          <cell r="BA680">
            <v>87415.71</v>
          </cell>
          <cell r="BB680">
            <v>50187.86</v>
          </cell>
          <cell r="BC680">
            <v>5</v>
          </cell>
          <cell r="BD680">
            <v>0</v>
          </cell>
          <cell r="BE680">
            <v>16712.65</v>
          </cell>
          <cell r="BF680">
            <v>0</v>
          </cell>
          <cell r="BG680">
            <v>0</v>
          </cell>
          <cell r="BH680">
            <v>33475.21</v>
          </cell>
          <cell r="BI680">
            <v>87415.71</v>
          </cell>
          <cell r="BJ680">
            <v>37227.85</v>
          </cell>
        </row>
        <row r="680">
          <cell r="BL680">
            <v>87415.71</v>
          </cell>
          <cell r="BM680">
            <v>0</v>
          </cell>
          <cell r="BN680">
            <v>0</v>
          </cell>
          <cell r="BO680">
            <v>14569.285</v>
          </cell>
        </row>
        <row r="681">
          <cell r="B681" t="str">
            <v>S413212</v>
          </cell>
          <cell r="C681" t="str">
            <v>廊坊富杉汽车零部件有限公司</v>
          </cell>
        </row>
        <row r="681">
          <cell r="F681">
            <v>60</v>
          </cell>
        </row>
        <row r="681">
          <cell r="H681">
            <v>60</v>
          </cell>
        </row>
        <row r="681">
          <cell r="AT681">
            <v>29971.36</v>
          </cell>
          <cell r="AU681">
            <v>0</v>
          </cell>
        </row>
        <row r="681">
          <cell r="AW681">
            <v>0</v>
          </cell>
          <cell r="AX681">
            <v>0</v>
          </cell>
          <cell r="AY681">
            <v>24182</v>
          </cell>
        </row>
        <row r="681">
          <cell r="BA681">
            <v>54153.36</v>
          </cell>
          <cell r="BB681">
            <v>29971.36</v>
          </cell>
          <cell r="BC681">
            <v>4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29971.36</v>
          </cell>
          <cell r="BI681">
            <v>24182</v>
          </cell>
          <cell r="BJ681">
            <v>24182</v>
          </cell>
        </row>
        <row r="681">
          <cell r="BL681">
            <v>54153.36</v>
          </cell>
          <cell r="BM681">
            <v>0</v>
          </cell>
          <cell r="BN681">
            <v>0</v>
          </cell>
          <cell r="BO681">
            <v>4030.33333333333</v>
          </cell>
        </row>
        <row r="682">
          <cell r="B682" t="str">
            <v>S413215</v>
          </cell>
          <cell r="C682" t="str">
            <v>北京吉信气弹簧制品有限公司廊坊分公司</v>
          </cell>
          <cell r="D682" t="str">
            <v>座椅</v>
          </cell>
          <cell r="E682" t="str">
            <v>正常供货</v>
          </cell>
          <cell r="F682">
            <v>90</v>
          </cell>
          <cell r="G682" t="str">
            <v>是</v>
          </cell>
          <cell r="H682">
            <v>90</v>
          </cell>
        </row>
        <row r="682">
          <cell r="AT682">
            <v>2486</v>
          </cell>
          <cell r="AU682">
            <v>43086.9</v>
          </cell>
          <cell r="AV682">
            <v>41222.4</v>
          </cell>
          <cell r="AW682">
            <v>0</v>
          </cell>
          <cell r="AX682">
            <v>0</v>
          </cell>
          <cell r="AY682">
            <v>0</v>
          </cell>
        </row>
        <row r="682">
          <cell r="BA682">
            <v>86795.3</v>
          </cell>
          <cell r="BB682">
            <v>86795.3</v>
          </cell>
          <cell r="BC682">
            <v>5</v>
          </cell>
          <cell r="BD682">
            <v>0</v>
          </cell>
          <cell r="BE682">
            <v>41222.4</v>
          </cell>
          <cell r="BF682">
            <v>43086.9</v>
          </cell>
          <cell r="BG682">
            <v>2486</v>
          </cell>
          <cell r="BH682">
            <v>0</v>
          </cell>
          <cell r="BI682">
            <v>84309.3</v>
          </cell>
          <cell r="BJ682">
            <v>0</v>
          </cell>
        </row>
        <row r="682">
          <cell r="BL682">
            <v>86795.3</v>
          </cell>
          <cell r="BM682">
            <v>0</v>
          </cell>
          <cell r="BN682">
            <v>0</v>
          </cell>
          <cell r="BO682">
            <v>14051.55</v>
          </cell>
        </row>
        <row r="683">
          <cell r="B683" t="str">
            <v>S432046</v>
          </cell>
          <cell r="C683" t="str">
            <v>江苏福美汽车镜有限公司</v>
          </cell>
        </row>
        <row r="683">
          <cell r="F683">
            <v>90</v>
          </cell>
        </row>
        <row r="683">
          <cell r="H683">
            <v>90</v>
          </cell>
        </row>
        <row r="683">
          <cell r="AT683">
            <v>135940</v>
          </cell>
          <cell r="AU683">
            <v>0</v>
          </cell>
        </row>
        <row r="683">
          <cell r="AW683">
            <v>0</v>
          </cell>
          <cell r="AX683">
            <v>0</v>
          </cell>
          <cell r="AY683">
            <v>243402</v>
          </cell>
        </row>
        <row r="683">
          <cell r="BA683">
            <v>379342</v>
          </cell>
          <cell r="BB683">
            <v>135940</v>
          </cell>
          <cell r="BC683">
            <v>4</v>
          </cell>
          <cell r="BD683">
            <v>0</v>
          </cell>
          <cell r="BE683">
            <v>0</v>
          </cell>
          <cell r="BF683">
            <v>0</v>
          </cell>
          <cell r="BG683">
            <v>135940</v>
          </cell>
          <cell r="BH683">
            <v>0</v>
          </cell>
          <cell r="BI683">
            <v>243402</v>
          </cell>
          <cell r="BJ683">
            <v>243402</v>
          </cell>
        </row>
        <row r="683">
          <cell r="BL683">
            <v>379342</v>
          </cell>
          <cell r="BM683">
            <v>0</v>
          </cell>
          <cell r="BN683">
            <v>0</v>
          </cell>
          <cell r="BO683">
            <v>40567</v>
          </cell>
        </row>
        <row r="684">
          <cell r="B684" t="str">
            <v>S432049</v>
          </cell>
          <cell r="C684" t="str">
            <v>徐州派特控制技术有限公司</v>
          </cell>
        </row>
        <row r="684">
          <cell r="F684">
            <v>90</v>
          </cell>
        </row>
        <row r="684">
          <cell r="H684">
            <v>90</v>
          </cell>
        </row>
        <row r="684">
          <cell r="AT684">
            <v>3583</v>
          </cell>
          <cell r="AU684">
            <v>29945</v>
          </cell>
        </row>
        <row r="684">
          <cell r="AW684">
            <v>0</v>
          </cell>
          <cell r="AX684">
            <v>0</v>
          </cell>
          <cell r="AY684">
            <v>0</v>
          </cell>
        </row>
        <row r="684">
          <cell r="BA684">
            <v>33528</v>
          </cell>
          <cell r="BB684">
            <v>33528</v>
          </cell>
          <cell r="BC684">
            <v>4</v>
          </cell>
          <cell r="BD684">
            <v>0</v>
          </cell>
          <cell r="BE684">
            <v>0</v>
          </cell>
          <cell r="BF684">
            <v>29945</v>
          </cell>
          <cell r="BG684">
            <v>3583</v>
          </cell>
          <cell r="BH684">
            <v>0</v>
          </cell>
          <cell r="BI684">
            <v>29945</v>
          </cell>
          <cell r="BJ684">
            <v>0</v>
          </cell>
        </row>
        <row r="684">
          <cell r="BL684">
            <v>33528</v>
          </cell>
          <cell r="BM684">
            <v>0</v>
          </cell>
          <cell r="BN684">
            <v>0</v>
          </cell>
          <cell r="BO684">
            <v>4990.83333333333</v>
          </cell>
        </row>
        <row r="685">
          <cell r="B685" t="str">
            <v>S513190</v>
          </cell>
          <cell r="C685" t="str">
            <v>沧州直聘通信息技术有限公司</v>
          </cell>
        </row>
        <row r="685">
          <cell r="F685" t="str">
            <v>预付</v>
          </cell>
        </row>
        <row r="685">
          <cell r="AT685">
            <v>0</v>
          </cell>
          <cell r="AU685">
            <v>0</v>
          </cell>
        </row>
        <row r="685">
          <cell r="AW685">
            <v>0</v>
          </cell>
          <cell r="AX685">
            <v>0</v>
          </cell>
          <cell r="AY685">
            <v>0</v>
          </cell>
        </row>
        <row r="685">
          <cell r="BA685">
            <v>0</v>
          </cell>
          <cell r="BB685">
            <v>0</v>
          </cell>
          <cell r="BC685">
            <v>4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</row>
        <row r="685">
          <cell r="BL685">
            <v>0</v>
          </cell>
          <cell r="BM685">
            <v>0</v>
          </cell>
          <cell r="BN685">
            <v>0</v>
          </cell>
          <cell r="BO685">
            <v>0</v>
          </cell>
        </row>
        <row r="686">
          <cell r="B686" t="str">
            <v>S431041</v>
          </cell>
          <cell r="C686" t="str">
            <v>上海绒彧贸易有限公司</v>
          </cell>
        </row>
        <row r="686">
          <cell r="F686" t="str">
            <v>预付</v>
          </cell>
        </row>
        <row r="686">
          <cell r="AT686">
            <v>0</v>
          </cell>
          <cell r="AU686">
            <v>0</v>
          </cell>
        </row>
        <row r="686"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5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</row>
        <row r="686">
          <cell r="BL686">
            <v>0</v>
          </cell>
          <cell r="BM686">
            <v>0</v>
          </cell>
          <cell r="BN686">
            <v>-1695</v>
          </cell>
          <cell r="BO686">
            <v>0</v>
          </cell>
        </row>
        <row r="687">
          <cell r="B687" t="str">
            <v>S432051</v>
          </cell>
          <cell r="C687" t="str">
            <v>无锡万谦工品智造科技有限公司</v>
          </cell>
        </row>
        <row r="687">
          <cell r="F687" t="str">
            <v>预付</v>
          </cell>
        </row>
        <row r="687">
          <cell r="AT687">
            <v>0</v>
          </cell>
          <cell r="AU687">
            <v>0</v>
          </cell>
        </row>
        <row r="687"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5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</row>
        <row r="687">
          <cell r="BL687">
            <v>-155.94</v>
          </cell>
          <cell r="BM687">
            <v>-155.94</v>
          </cell>
          <cell r="BN687">
            <v>-3455.94</v>
          </cell>
          <cell r="BO687">
            <v>0</v>
          </cell>
        </row>
        <row r="688">
          <cell r="B688" t="str">
            <v>S421018</v>
          </cell>
          <cell r="C688" t="str">
            <v>阿诺德紧固件（沈阳）有限公司</v>
          </cell>
        </row>
        <row r="688">
          <cell r="F688">
            <v>90</v>
          </cell>
        </row>
        <row r="688">
          <cell r="AU688">
            <v>5230.64</v>
          </cell>
        </row>
        <row r="688">
          <cell r="AW688">
            <v>0</v>
          </cell>
          <cell r="AX688">
            <v>16843.33</v>
          </cell>
          <cell r="AY688">
            <v>192922.63</v>
          </cell>
        </row>
        <row r="688">
          <cell r="BA688">
            <v>214996.6</v>
          </cell>
          <cell r="BB688">
            <v>5230.64</v>
          </cell>
          <cell r="BC688">
            <v>4</v>
          </cell>
          <cell r="BD688">
            <v>0</v>
          </cell>
          <cell r="BE688">
            <v>0</v>
          </cell>
          <cell r="BF688">
            <v>5230.64</v>
          </cell>
          <cell r="BG688">
            <v>0</v>
          </cell>
          <cell r="BH688">
            <v>0</v>
          </cell>
          <cell r="BI688">
            <v>214996.6</v>
          </cell>
          <cell r="BJ688">
            <v>209765.96</v>
          </cell>
        </row>
        <row r="688">
          <cell r="BL688">
            <v>214996.6</v>
          </cell>
          <cell r="BM688">
            <v>0</v>
          </cell>
          <cell r="BN688">
            <v>-20000</v>
          </cell>
          <cell r="BO688">
            <v>35832.7666666667</v>
          </cell>
        </row>
        <row r="689">
          <cell r="B689" t="str">
            <v>S432052</v>
          </cell>
          <cell r="C689" t="str">
            <v>昆山圣精特金属制品有限公司</v>
          </cell>
        </row>
        <row r="689">
          <cell r="F689" t="str">
            <v>预付</v>
          </cell>
        </row>
        <row r="689">
          <cell r="AW689">
            <v>0</v>
          </cell>
          <cell r="AX689">
            <v>0</v>
          </cell>
          <cell r="AY689">
            <v>0</v>
          </cell>
        </row>
        <row r="689">
          <cell r="BA689">
            <v>0</v>
          </cell>
          <cell r="BB689">
            <v>0</v>
          </cell>
          <cell r="BC689">
            <v>3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</row>
        <row r="689">
          <cell r="BL689">
            <v>-7041</v>
          </cell>
          <cell r="BM689">
            <v>-7041</v>
          </cell>
          <cell r="BN689">
            <v>-7041</v>
          </cell>
          <cell r="BO689">
            <v>0</v>
          </cell>
        </row>
        <row r="690">
          <cell r="B690" t="str">
            <v>S512038</v>
          </cell>
          <cell r="C690" t="str">
            <v>天津俊泰金属制品有限公司</v>
          </cell>
        </row>
        <row r="690">
          <cell r="F690">
            <v>30</v>
          </cell>
        </row>
        <row r="690">
          <cell r="AU690">
            <v>0</v>
          </cell>
        </row>
        <row r="690">
          <cell r="AW690">
            <v>0</v>
          </cell>
          <cell r="AX690">
            <v>0</v>
          </cell>
          <cell r="AY690">
            <v>0</v>
          </cell>
        </row>
        <row r="690">
          <cell r="BA690">
            <v>0</v>
          </cell>
          <cell r="BB690">
            <v>0</v>
          </cell>
          <cell r="BC690">
            <v>4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</row>
        <row r="690">
          <cell r="BL690">
            <v>0</v>
          </cell>
          <cell r="BM690">
            <v>0</v>
          </cell>
          <cell r="BN690">
            <v>0</v>
          </cell>
          <cell r="BO690">
            <v>0</v>
          </cell>
        </row>
        <row r="691">
          <cell r="B691" t="str">
            <v>S412052</v>
          </cell>
          <cell r="C691" t="str">
            <v>利宇晴塑胶(天津)有限公司</v>
          </cell>
        </row>
        <row r="691">
          <cell r="F691">
            <v>30</v>
          </cell>
        </row>
        <row r="691"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4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</row>
        <row r="691">
          <cell r="BL691">
            <v>-23045</v>
          </cell>
          <cell r="BM691">
            <v>-23045</v>
          </cell>
          <cell r="BN691">
            <v>-120144.54</v>
          </cell>
          <cell r="BO691">
            <v>0</v>
          </cell>
        </row>
        <row r="692">
          <cell r="B692" t="str">
            <v>S422010</v>
          </cell>
          <cell r="C692" t="str">
            <v>长春鸿德汽车照明有限公司</v>
          </cell>
        </row>
        <row r="692">
          <cell r="F692">
            <v>60</v>
          </cell>
        </row>
        <row r="692">
          <cell r="AW692">
            <v>173134.08</v>
          </cell>
          <cell r="AX692">
            <v>192611.66</v>
          </cell>
          <cell r="AY692">
            <v>270522</v>
          </cell>
          <cell r="AZ692">
            <v>77910.34</v>
          </cell>
          <cell r="BA692">
            <v>714178.08</v>
          </cell>
          <cell r="BB692">
            <v>365745.74</v>
          </cell>
          <cell r="BC692">
            <v>4</v>
          </cell>
          <cell r="BD692">
            <v>192611.66</v>
          </cell>
          <cell r="BE692">
            <v>173134.08</v>
          </cell>
          <cell r="BF692">
            <v>0</v>
          </cell>
          <cell r="BG692">
            <v>0</v>
          </cell>
          <cell r="BH692">
            <v>0</v>
          </cell>
          <cell r="BI692">
            <v>714178.08</v>
          </cell>
          <cell r="BJ692">
            <v>348432.34</v>
          </cell>
        </row>
        <row r="692">
          <cell r="BL692">
            <v>714178.08</v>
          </cell>
          <cell r="BM692">
            <v>0</v>
          </cell>
          <cell r="BN692">
            <v>0</v>
          </cell>
          <cell r="BO692">
            <v>119029.68</v>
          </cell>
        </row>
        <row r="693">
          <cell r="B693" t="str">
            <v>S437066</v>
          </cell>
          <cell r="C693" t="str">
            <v>潍坊四水包装有限公司</v>
          </cell>
        </row>
        <row r="693">
          <cell r="F693" t="str">
            <v>预付</v>
          </cell>
        </row>
        <row r="693">
          <cell r="AW693">
            <v>0</v>
          </cell>
          <cell r="AX693">
            <v>0</v>
          </cell>
          <cell r="AY693">
            <v>0</v>
          </cell>
        </row>
        <row r="693">
          <cell r="BA693">
            <v>0</v>
          </cell>
          <cell r="BB693">
            <v>0</v>
          </cell>
          <cell r="BC693">
            <v>3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</row>
        <row r="693">
          <cell r="BL693">
            <v>0</v>
          </cell>
          <cell r="BM693">
            <v>0</v>
          </cell>
          <cell r="BN693">
            <v>0</v>
          </cell>
          <cell r="BO693">
            <v>0</v>
          </cell>
        </row>
        <row r="694">
          <cell r="B694" t="str">
            <v>S444020</v>
          </cell>
          <cell r="C694" t="str">
            <v>惠州华阳通用电子有限公司</v>
          </cell>
        </row>
        <row r="694">
          <cell r="F694">
            <v>60</v>
          </cell>
        </row>
        <row r="694">
          <cell r="AW694">
            <v>3818204.46</v>
          </cell>
          <cell r="AX694">
            <v>848015.28</v>
          </cell>
          <cell r="AY694">
            <v>0</v>
          </cell>
        </row>
        <row r="694">
          <cell r="BA694">
            <v>4666219.74</v>
          </cell>
          <cell r="BB694">
            <v>4666219.74</v>
          </cell>
          <cell r="BC694">
            <v>3</v>
          </cell>
          <cell r="BD694">
            <v>848015.28</v>
          </cell>
          <cell r="BE694">
            <v>3818204.46</v>
          </cell>
          <cell r="BF694">
            <v>0</v>
          </cell>
          <cell r="BG694">
            <v>0</v>
          </cell>
          <cell r="BH694">
            <v>0</v>
          </cell>
          <cell r="BI694">
            <v>4666219.74</v>
          </cell>
          <cell r="BJ694">
            <v>0</v>
          </cell>
        </row>
        <row r="694">
          <cell r="BL694">
            <v>4666219.74</v>
          </cell>
          <cell r="BM694">
            <v>0</v>
          </cell>
          <cell r="BN694">
            <v>0</v>
          </cell>
          <cell r="BO694">
            <v>777703.29</v>
          </cell>
        </row>
        <row r="695">
          <cell r="B695" t="str">
            <v>S512035</v>
          </cell>
          <cell r="C695" t="str">
            <v>联合众企塑料包装制品（天津）有限公司</v>
          </cell>
        </row>
        <row r="695">
          <cell r="F695">
            <v>60</v>
          </cell>
        </row>
        <row r="695">
          <cell r="AW695">
            <v>0</v>
          </cell>
          <cell r="AX695">
            <v>20374.9</v>
          </cell>
          <cell r="AY695">
            <v>19933.2</v>
          </cell>
        </row>
        <row r="695">
          <cell r="BA695">
            <v>40308.1</v>
          </cell>
          <cell r="BB695">
            <v>20374.9</v>
          </cell>
          <cell r="BC695">
            <v>3</v>
          </cell>
          <cell r="BD695">
            <v>20374.9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40308.1</v>
          </cell>
          <cell r="BJ695">
            <v>19933.2</v>
          </cell>
        </row>
        <row r="695">
          <cell r="BL695">
            <v>40308.1</v>
          </cell>
          <cell r="BM695">
            <v>0</v>
          </cell>
          <cell r="BN695">
            <v>-20000</v>
          </cell>
          <cell r="BO695">
            <v>6718.01666666667</v>
          </cell>
        </row>
        <row r="696">
          <cell r="B696" t="str">
            <v>S513238</v>
          </cell>
          <cell r="C696" t="str">
            <v>深州市睿盛橡塑制品有限公司</v>
          </cell>
        </row>
        <row r="696">
          <cell r="F696" t="str">
            <v>预付</v>
          </cell>
        </row>
        <row r="696">
          <cell r="AV696">
            <v>0</v>
          </cell>
          <cell r="AW696">
            <v>92912.62</v>
          </cell>
          <cell r="AX696">
            <v>0</v>
          </cell>
          <cell r="AY696">
            <v>0</v>
          </cell>
        </row>
        <row r="696">
          <cell r="BA696">
            <v>92912.62</v>
          </cell>
          <cell r="BB696">
            <v>92912.62</v>
          </cell>
          <cell r="BC696">
            <v>4</v>
          </cell>
          <cell r="BD696">
            <v>0</v>
          </cell>
          <cell r="BE696">
            <v>0</v>
          </cell>
          <cell r="BF696">
            <v>0</v>
          </cell>
          <cell r="BG696">
            <v>92912.62</v>
          </cell>
          <cell r="BH696">
            <v>0</v>
          </cell>
          <cell r="BI696">
            <v>92912.62</v>
          </cell>
          <cell r="BJ696">
            <v>0</v>
          </cell>
        </row>
        <row r="696">
          <cell r="BL696">
            <v>92912.62</v>
          </cell>
          <cell r="BM696">
            <v>0</v>
          </cell>
          <cell r="BN696">
            <v>0</v>
          </cell>
          <cell r="BO696">
            <v>15485.4366666667</v>
          </cell>
        </row>
        <row r="697">
          <cell r="B697" t="str">
            <v>S531018</v>
          </cell>
          <cell r="C697" t="str">
            <v>上海誉星电子有限公司</v>
          </cell>
        </row>
        <row r="697">
          <cell r="F697" t="str">
            <v>预付</v>
          </cell>
        </row>
        <row r="697">
          <cell r="AW697">
            <v>0</v>
          </cell>
          <cell r="AX697">
            <v>0</v>
          </cell>
          <cell r="AY697">
            <v>0</v>
          </cell>
        </row>
        <row r="697">
          <cell r="BA697">
            <v>0</v>
          </cell>
          <cell r="BB697">
            <v>0</v>
          </cell>
          <cell r="BC697">
            <v>3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</row>
        <row r="697">
          <cell r="BL697">
            <v>0</v>
          </cell>
          <cell r="BM697">
            <v>0</v>
          </cell>
          <cell r="BN697">
            <v>0</v>
          </cell>
          <cell r="BO697">
            <v>0</v>
          </cell>
        </row>
        <row r="698">
          <cell r="B698" t="str">
            <v>S411058</v>
          </cell>
          <cell r="C698" t="str">
            <v>北京龙源明泰铝业有限公司</v>
          </cell>
        </row>
        <row r="698">
          <cell r="F698" t="str">
            <v>预付</v>
          </cell>
        </row>
        <row r="698">
          <cell r="AX698">
            <v>0</v>
          </cell>
          <cell r="AY698">
            <v>0</v>
          </cell>
        </row>
        <row r="698">
          <cell r="BA698">
            <v>0</v>
          </cell>
          <cell r="BB698">
            <v>0</v>
          </cell>
          <cell r="BC698">
            <v>2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</row>
        <row r="698">
          <cell r="BL698">
            <v>0</v>
          </cell>
          <cell r="BM698">
            <v>0</v>
          </cell>
          <cell r="BN698">
            <v>0</v>
          </cell>
          <cell r="BO698">
            <v>0</v>
          </cell>
        </row>
        <row r="699">
          <cell r="B699" t="str">
            <v>S412050</v>
          </cell>
          <cell r="C699" t="str">
            <v>天津方昕易通科技发展有限公司</v>
          </cell>
        </row>
        <row r="699">
          <cell r="F699">
            <v>30</v>
          </cell>
        </row>
        <row r="699"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</row>
        <row r="699">
          <cell r="BL699">
            <v>0</v>
          </cell>
          <cell r="BM699">
            <v>0</v>
          </cell>
          <cell r="BN699">
            <v>-16000</v>
          </cell>
          <cell r="BO699">
            <v>0</v>
          </cell>
        </row>
        <row r="700">
          <cell r="B700" t="str">
            <v>S412056</v>
          </cell>
          <cell r="C700" t="str">
            <v>天津市首唐科技发展有限公司</v>
          </cell>
        </row>
        <row r="700">
          <cell r="F700">
            <v>30</v>
          </cell>
        </row>
        <row r="700">
          <cell r="AX700">
            <v>0</v>
          </cell>
          <cell r="AY700">
            <v>0</v>
          </cell>
          <cell r="AZ700">
            <v>540321.59</v>
          </cell>
          <cell r="BA700">
            <v>540321.59</v>
          </cell>
          <cell r="BB700">
            <v>0</v>
          </cell>
          <cell r="BC700">
            <v>3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540321.59</v>
          </cell>
          <cell r="BJ700">
            <v>540321.59</v>
          </cell>
        </row>
        <row r="700">
          <cell r="BL700">
            <v>540321.59</v>
          </cell>
          <cell r="BM700">
            <v>0</v>
          </cell>
          <cell r="BN700">
            <v>-305450.3</v>
          </cell>
          <cell r="BO700">
            <v>90053.5983333333</v>
          </cell>
        </row>
        <row r="701">
          <cell r="B701" t="str">
            <v>S413200</v>
          </cell>
          <cell r="C701" t="str">
            <v>文安县志桥汽车配件厂</v>
          </cell>
        </row>
        <row r="701">
          <cell r="F701" t="str">
            <v>预付</v>
          </cell>
        </row>
        <row r="701">
          <cell r="AX701">
            <v>0</v>
          </cell>
          <cell r="AY701">
            <v>0</v>
          </cell>
        </row>
        <row r="701">
          <cell r="BA701">
            <v>0</v>
          </cell>
          <cell r="BB701">
            <v>0</v>
          </cell>
          <cell r="BC701">
            <v>2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</row>
        <row r="701">
          <cell r="BL701">
            <v>0</v>
          </cell>
          <cell r="BM701">
            <v>0</v>
          </cell>
          <cell r="BN701">
            <v>0</v>
          </cell>
          <cell r="BO701">
            <v>0</v>
          </cell>
        </row>
        <row r="702">
          <cell r="B702" t="str">
            <v>S413220</v>
          </cell>
          <cell r="C702" t="str">
            <v>南皮县远成五金制造有限公司</v>
          </cell>
        </row>
        <row r="702">
          <cell r="F702">
            <v>60</v>
          </cell>
        </row>
        <row r="702">
          <cell r="AX702">
            <v>63805.31</v>
          </cell>
          <cell r="AY702">
            <v>53508</v>
          </cell>
          <cell r="AZ702">
            <v>32318</v>
          </cell>
          <cell r="BA702">
            <v>149631.31</v>
          </cell>
          <cell r="BB702">
            <v>63805.31</v>
          </cell>
          <cell r="BC702">
            <v>3</v>
          </cell>
          <cell r="BD702">
            <v>63805.31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149631.31</v>
          </cell>
          <cell r="BJ702">
            <v>85826</v>
          </cell>
        </row>
        <row r="702">
          <cell r="BL702">
            <v>149631.31</v>
          </cell>
          <cell r="BM702">
            <v>0</v>
          </cell>
          <cell r="BN702">
            <v>0</v>
          </cell>
          <cell r="BO702">
            <v>24938.5516666667</v>
          </cell>
        </row>
        <row r="703">
          <cell r="B703" t="str">
            <v>S413222</v>
          </cell>
          <cell r="C703" t="str">
            <v>廊坊元丰铝业有限公司</v>
          </cell>
        </row>
        <row r="703">
          <cell r="F703">
            <v>60</v>
          </cell>
        </row>
        <row r="703">
          <cell r="AX703">
            <v>30547.3</v>
          </cell>
          <cell r="AY703">
            <v>0</v>
          </cell>
        </row>
        <row r="703">
          <cell r="BA703">
            <v>30547.3</v>
          </cell>
          <cell r="BB703">
            <v>30547.3</v>
          </cell>
          <cell r="BC703">
            <v>2</v>
          </cell>
          <cell r="BD703">
            <v>30547.3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30547.3</v>
          </cell>
          <cell r="BJ703">
            <v>0</v>
          </cell>
        </row>
        <row r="703">
          <cell r="BL703">
            <v>30547.3</v>
          </cell>
          <cell r="BM703">
            <v>0</v>
          </cell>
          <cell r="BN703">
            <v>0</v>
          </cell>
          <cell r="BO703">
            <v>5091.21666666667</v>
          </cell>
        </row>
        <row r="704">
          <cell r="B704" t="str">
            <v>S437007</v>
          </cell>
          <cell r="C704" t="str">
            <v>万华化学(烟台)销售有限公司</v>
          </cell>
        </row>
        <row r="704">
          <cell r="F704">
            <v>60</v>
          </cell>
        </row>
        <row r="704">
          <cell r="AX704">
            <v>528312.5</v>
          </cell>
          <cell r="AY704">
            <v>548800</v>
          </cell>
        </row>
        <row r="704">
          <cell r="BA704">
            <v>1077112.5</v>
          </cell>
          <cell r="BB704">
            <v>528312.5</v>
          </cell>
          <cell r="BC704">
            <v>2</v>
          </cell>
          <cell r="BD704">
            <v>528312.5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1077112.5</v>
          </cell>
          <cell r="BJ704">
            <v>548800</v>
          </cell>
        </row>
        <row r="704">
          <cell r="BL704">
            <v>1077112.5</v>
          </cell>
          <cell r="BM704">
            <v>0</v>
          </cell>
          <cell r="BN704">
            <v>0</v>
          </cell>
          <cell r="BO704">
            <v>179518.75</v>
          </cell>
        </row>
        <row r="705">
          <cell r="B705" t="str">
            <v>S437068</v>
          </cell>
          <cell r="C705" t="str">
            <v>潍坊鑫德亿五金有限公司</v>
          </cell>
        </row>
        <row r="705">
          <cell r="F705" t="str">
            <v>预付</v>
          </cell>
        </row>
        <row r="705">
          <cell r="AX705">
            <v>0</v>
          </cell>
          <cell r="AY705">
            <v>0</v>
          </cell>
        </row>
        <row r="705">
          <cell r="BA705">
            <v>0</v>
          </cell>
          <cell r="BB705">
            <v>0</v>
          </cell>
          <cell r="BC705">
            <v>2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</row>
        <row r="705">
          <cell r="BL705">
            <v>0</v>
          </cell>
          <cell r="BM705">
            <v>0</v>
          </cell>
          <cell r="BN705">
            <v>0</v>
          </cell>
          <cell r="BO705">
            <v>0</v>
          </cell>
        </row>
        <row r="706">
          <cell r="B706" t="str">
            <v>S444029</v>
          </cell>
          <cell r="C706" t="str">
            <v>广东指南车科技有限公司</v>
          </cell>
        </row>
        <row r="706">
          <cell r="F706" t="str">
            <v>预付</v>
          </cell>
        </row>
        <row r="706">
          <cell r="AX706">
            <v>4011.87</v>
          </cell>
          <cell r="AY706">
            <v>0</v>
          </cell>
        </row>
        <row r="706">
          <cell r="BA706">
            <v>4011.87</v>
          </cell>
          <cell r="BB706">
            <v>4011.87</v>
          </cell>
          <cell r="BC706">
            <v>2</v>
          </cell>
          <cell r="BD706">
            <v>0</v>
          </cell>
          <cell r="BE706">
            <v>0</v>
          </cell>
          <cell r="BF706">
            <v>4011.87</v>
          </cell>
          <cell r="BG706">
            <v>0</v>
          </cell>
          <cell r="BH706">
            <v>0</v>
          </cell>
          <cell r="BI706">
            <v>4011.87</v>
          </cell>
          <cell r="BJ706">
            <v>0</v>
          </cell>
        </row>
        <row r="706">
          <cell r="BL706">
            <v>4011.87</v>
          </cell>
          <cell r="BM706">
            <v>0</v>
          </cell>
          <cell r="BN706">
            <v>0</v>
          </cell>
          <cell r="BO706">
            <v>668.645</v>
          </cell>
        </row>
        <row r="707">
          <cell r="B707" t="str">
            <v>S532025</v>
          </cell>
          <cell r="C707" t="str">
            <v>苏州禾昌聚合材料股份有限公司</v>
          </cell>
        </row>
        <row r="707">
          <cell r="F707">
            <v>30</v>
          </cell>
        </row>
        <row r="707">
          <cell r="AX707">
            <v>0</v>
          </cell>
          <cell r="AY707">
            <v>0</v>
          </cell>
        </row>
        <row r="707">
          <cell r="BA707">
            <v>0</v>
          </cell>
          <cell r="BB707">
            <v>0</v>
          </cell>
          <cell r="BC707">
            <v>2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</row>
        <row r="707">
          <cell r="BL707">
            <v>0</v>
          </cell>
          <cell r="BM707">
            <v>0</v>
          </cell>
          <cell r="BN707">
            <v>0</v>
          </cell>
          <cell r="BO707">
            <v>0</v>
          </cell>
        </row>
        <row r="708">
          <cell r="B708" t="str">
            <v>S411022</v>
          </cell>
          <cell r="C708" t="str">
            <v>北京恒信日晟机电设备有限公司</v>
          </cell>
        </row>
        <row r="708">
          <cell r="F708" t="str">
            <v>预付</v>
          </cell>
        </row>
        <row r="708">
          <cell r="AY708">
            <v>0</v>
          </cell>
        </row>
        <row r="708">
          <cell r="BA708">
            <v>0</v>
          </cell>
          <cell r="BB708">
            <v>0</v>
          </cell>
          <cell r="BC708">
            <v>1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</row>
        <row r="708">
          <cell r="BL708">
            <v>0</v>
          </cell>
          <cell r="BM708">
            <v>0</v>
          </cell>
          <cell r="BN708">
            <v>0</v>
          </cell>
          <cell r="BO708">
            <v>0</v>
          </cell>
        </row>
        <row r="709">
          <cell r="B709" t="str">
            <v>S412008</v>
          </cell>
          <cell r="C709" t="str">
            <v>天津利迪科技发展有限公司</v>
          </cell>
        </row>
        <row r="709">
          <cell r="F709" t="str">
            <v>预付</v>
          </cell>
        </row>
        <row r="709">
          <cell r="AY709">
            <v>0</v>
          </cell>
        </row>
        <row r="709">
          <cell r="BA709">
            <v>0</v>
          </cell>
          <cell r="BB709">
            <v>0</v>
          </cell>
          <cell r="BC709">
            <v>1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</row>
        <row r="709">
          <cell r="BL709">
            <v>0</v>
          </cell>
          <cell r="BM709">
            <v>0</v>
          </cell>
          <cell r="BN709">
            <v>0</v>
          </cell>
          <cell r="BO709">
            <v>0</v>
          </cell>
        </row>
        <row r="710">
          <cell r="B710" t="str">
            <v>S412055</v>
          </cell>
          <cell r="C710" t="str">
            <v>天津市盛祥冷拉有限公司</v>
          </cell>
        </row>
        <row r="710">
          <cell r="F710">
            <v>30</v>
          </cell>
        </row>
        <row r="710"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2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</row>
        <row r="710">
          <cell r="BL710">
            <v>-36976.6</v>
          </cell>
          <cell r="BM710">
            <v>-36976.6</v>
          </cell>
          <cell r="BN710">
            <v>-139360</v>
          </cell>
          <cell r="BO710">
            <v>0</v>
          </cell>
        </row>
        <row r="711">
          <cell r="B711" t="str">
            <v>S412057</v>
          </cell>
          <cell r="C711" t="str">
            <v>天津恒平金属制品有限公司</v>
          </cell>
        </row>
        <row r="711">
          <cell r="F711" t="str">
            <v>预付</v>
          </cell>
        </row>
        <row r="711"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2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</row>
        <row r="711">
          <cell r="BL711">
            <v>0</v>
          </cell>
          <cell r="BM711">
            <v>0</v>
          </cell>
          <cell r="BN711">
            <v>-99326</v>
          </cell>
          <cell r="BO711">
            <v>0</v>
          </cell>
        </row>
        <row r="712">
          <cell r="B712" t="str">
            <v>S432056</v>
          </cell>
          <cell r="C712" t="str">
            <v>国材（苏州）新材料科技有限公司</v>
          </cell>
        </row>
        <row r="712">
          <cell r="F712">
            <v>90</v>
          </cell>
        </row>
        <row r="712">
          <cell r="AY712">
            <v>41100</v>
          </cell>
          <cell r="AZ712">
            <v>7746.15</v>
          </cell>
          <cell r="BA712">
            <v>48846.15</v>
          </cell>
          <cell r="BB712">
            <v>0</v>
          </cell>
          <cell r="BC712">
            <v>2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48846.15</v>
          </cell>
          <cell r="BJ712">
            <v>48846.15</v>
          </cell>
        </row>
        <row r="712">
          <cell r="BL712">
            <v>48846.15</v>
          </cell>
          <cell r="BM712">
            <v>0</v>
          </cell>
          <cell r="BN712">
            <v>0</v>
          </cell>
          <cell r="BO712">
            <v>8141.025</v>
          </cell>
        </row>
        <row r="713">
          <cell r="B713" t="str">
            <v>S432059</v>
          </cell>
          <cell r="C713" t="str">
            <v>麦格纳（太仓）汽车科技有限公司</v>
          </cell>
        </row>
        <row r="713">
          <cell r="F713">
            <v>60</v>
          </cell>
        </row>
        <row r="713">
          <cell r="AY713">
            <v>303623.8</v>
          </cell>
        </row>
        <row r="713">
          <cell r="BA713">
            <v>303623.8</v>
          </cell>
          <cell r="BB713">
            <v>0</v>
          </cell>
          <cell r="BC713">
            <v>1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303623.8</v>
          </cell>
          <cell r="BJ713">
            <v>303623.8</v>
          </cell>
        </row>
        <row r="713">
          <cell r="BL713">
            <v>303623.8</v>
          </cell>
          <cell r="BM713">
            <v>0</v>
          </cell>
          <cell r="BN713">
            <v>0</v>
          </cell>
          <cell r="BO713">
            <v>50603.9666666667</v>
          </cell>
        </row>
        <row r="714">
          <cell r="B714" t="str">
            <v>S437052</v>
          </cell>
          <cell r="C714" t="str">
            <v>青岛莱恩斯电子有限公司</v>
          </cell>
        </row>
        <row r="714">
          <cell r="F714">
            <v>90</v>
          </cell>
        </row>
        <row r="714">
          <cell r="AY714">
            <v>5986.8</v>
          </cell>
        </row>
        <row r="714">
          <cell r="BA714">
            <v>5986.8</v>
          </cell>
          <cell r="BB714">
            <v>0</v>
          </cell>
          <cell r="BC714">
            <v>1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5986.8</v>
          </cell>
          <cell r="BJ714">
            <v>5986.8</v>
          </cell>
        </row>
        <row r="714">
          <cell r="BL714">
            <v>5986.8</v>
          </cell>
          <cell r="BM714">
            <v>0</v>
          </cell>
          <cell r="BN714">
            <v>0</v>
          </cell>
          <cell r="BO714">
            <v>997.8</v>
          </cell>
        </row>
        <row r="715">
          <cell r="B715" t="str">
            <v>S437070</v>
          </cell>
          <cell r="C715" t="str">
            <v>山东晟泽工贸发展有限公司</v>
          </cell>
        </row>
        <row r="715">
          <cell r="F715">
            <v>90</v>
          </cell>
        </row>
        <row r="715">
          <cell r="AY715">
            <v>42002.1</v>
          </cell>
          <cell r="AZ715">
            <v>0</v>
          </cell>
          <cell r="BA715">
            <v>42002.1</v>
          </cell>
          <cell r="BB715">
            <v>0</v>
          </cell>
          <cell r="BC715">
            <v>2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42002.1</v>
          </cell>
          <cell r="BJ715">
            <v>42002.1</v>
          </cell>
        </row>
        <row r="715">
          <cell r="BL715">
            <v>42002.1</v>
          </cell>
          <cell r="BM715">
            <v>0</v>
          </cell>
          <cell r="BN715">
            <v>0</v>
          </cell>
          <cell r="BO715">
            <v>7000.35</v>
          </cell>
        </row>
        <row r="716">
          <cell r="B716" t="str">
            <v>S441004</v>
          </cell>
          <cell r="C716" t="str">
            <v>武陟县顺鑫工程塑料有限公司</v>
          </cell>
        </row>
        <row r="716">
          <cell r="F716" t="str">
            <v>预付</v>
          </cell>
        </row>
        <row r="716"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2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</row>
        <row r="716">
          <cell r="BL716">
            <v>0</v>
          </cell>
          <cell r="BM716">
            <v>0</v>
          </cell>
          <cell r="BN716">
            <v>-20900</v>
          </cell>
          <cell r="BO716">
            <v>0</v>
          </cell>
        </row>
        <row r="717">
          <cell r="B717" t="str">
            <v>S413224</v>
          </cell>
          <cell r="C717" t="str">
            <v>青县天德纸制品有限公司</v>
          </cell>
        </row>
        <row r="717">
          <cell r="F717" t="str">
            <v>预付</v>
          </cell>
        </row>
        <row r="717">
          <cell r="AZ717">
            <v>0</v>
          </cell>
          <cell r="BA717">
            <v>0</v>
          </cell>
          <cell r="BB717">
            <v>0</v>
          </cell>
          <cell r="BC717">
            <v>1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</row>
        <row r="717">
          <cell r="BL717">
            <v>0</v>
          </cell>
          <cell r="BM717">
            <v>0</v>
          </cell>
          <cell r="BN717">
            <v>-5152.8</v>
          </cell>
          <cell r="BO717">
            <v>0</v>
          </cell>
        </row>
        <row r="718">
          <cell r="B718" t="str">
            <v>S413225</v>
          </cell>
          <cell r="C718" t="str">
            <v>安徽小盒子智包装科技有限公司</v>
          </cell>
        </row>
        <row r="718">
          <cell r="F718" t="str">
            <v>预付</v>
          </cell>
        </row>
        <row r="718">
          <cell r="AZ718">
            <v>0</v>
          </cell>
          <cell r="BA718">
            <v>0</v>
          </cell>
          <cell r="BB718">
            <v>0</v>
          </cell>
          <cell r="BC718">
            <v>1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</row>
        <row r="718">
          <cell r="BL718">
            <v>0</v>
          </cell>
          <cell r="BM718">
            <v>0</v>
          </cell>
          <cell r="BN718">
            <v>-5900</v>
          </cell>
          <cell r="BO718">
            <v>0</v>
          </cell>
        </row>
        <row r="719">
          <cell r="BB719">
            <v>3000000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付款计划"/>
      <sheetName val="Sheet2"/>
    </sheetNames>
    <sheetDataSet>
      <sheetData sheetId="0" refreshError="1">
        <row r="2">
          <cell r="AY2">
            <v>237246039.73</v>
          </cell>
          <cell r="AZ2">
            <v>190932373.44</v>
          </cell>
        </row>
        <row r="3">
          <cell r="B3" t="str">
            <v>供应商代码</v>
          </cell>
          <cell r="C3" t="str">
            <v>供应商名称</v>
          </cell>
          <cell r="D3" t="str">
            <v>模块</v>
          </cell>
        </row>
        <row r="3">
          <cell r="G3" t="str">
            <v>账期</v>
          </cell>
        </row>
        <row r="3">
          <cell r="AY3" t="str">
            <v>24.05底应付账款合计</v>
          </cell>
          <cell r="AZ3" t="str">
            <v>当天到期应付</v>
          </cell>
          <cell r="BA3" t="str">
            <v>付款比例</v>
          </cell>
          <cell r="BB3" t="str">
            <v>1月半年平均数</v>
          </cell>
          <cell r="BC3" t="str">
            <v>2月半年平均数</v>
          </cell>
          <cell r="BD3" t="str">
            <v>3月半年平均数</v>
          </cell>
          <cell r="BE3" t="str">
            <v>4月半年平均数</v>
          </cell>
          <cell r="BF3" t="str">
            <v>5月半年平均数</v>
          </cell>
        </row>
        <row r="4">
          <cell r="H4" t="str">
            <v>是否供货</v>
          </cell>
          <cell r="I4" t="str">
            <v>采购确认账期（天）</v>
          </cell>
          <cell r="J4" t="str">
            <v>21.01月份挂账金额</v>
          </cell>
          <cell r="K4" t="str">
            <v>21.02月份挂账金额</v>
          </cell>
          <cell r="L4" t="str">
            <v>21.03月份挂账金额</v>
          </cell>
          <cell r="M4" t="str">
            <v>21.04月份挂账金额</v>
          </cell>
          <cell r="N4" t="str">
            <v>21.05月份挂账金额</v>
          </cell>
          <cell r="O4" t="str">
            <v>21.06月份挂账金额</v>
          </cell>
          <cell r="P4" t="str">
            <v>21.07月份挂账金额</v>
          </cell>
          <cell r="Q4" t="str">
            <v>21.08月份挂账金额</v>
          </cell>
          <cell r="R4" t="str">
            <v>21.09月份挂账金额</v>
          </cell>
          <cell r="S4" t="str">
            <v>21.10月份挂账金额</v>
          </cell>
          <cell r="T4" t="str">
            <v>21.11月份挂账金额</v>
          </cell>
          <cell r="U4" t="str">
            <v>21.12月份挂账金额</v>
          </cell>
          <cell r="V4" t="str">
            <v>22.01月挂账金额</v>
          </cell>
          <cell r="W4" t="str">
            <v>22.02月挂账金额</v>
          </cell>
          <cell r="X4" t="str">
            <v>22.03月挂账金额</v>
          </cell>
          <cell r="Y4" t="str">
            <v>22.04月挂账金额</v>
          </cell>
          <cell r="Z4" t="str">
            <v>22.05月挂账金额</v>
          </cell>
          <cell r="AA4" t="str">
            <v>22.06月挂账金额</v>
          </cell>
          <cell r="AB4" t="str">
            <v>22.07月挂账金额</v>
          </cell>
          <cell r="AC4" t="str">
            <v>22.08月挂账金额</v>
          </cell>
          <cell r="AD4" t="str">
            <v>22.09月挂账金额</v>
          </cell>
          <cell r="AE4" t="str">
            <v>22.10月挂账金额</v>
          </cell>
          <cell r="AF4" t="str">
            <v>22.11月挂账金额</v>
          </cell>
          <cell r="AG4" t="str">
            <v>22.12月挂账金额</v>
          </cell>
          <cell r="AH4" t="str">
            <v>23.1月挂账金额</v>
          </cell>
          <cell r="AI4" t="str">
            <v>23.2月挂账金额</v>
          </cell>
          <cell r="AJ4" t="str">
            <v>23.3月挂账金额</v>
          </cell>
          <cell r="AK4" t="str">
            <v>23.4月挂账金额</v>
          </cell>
          <cell r="AL4" t="str">
            <v>23.5月挂账金额</v>
          </cell>
          <cell r="AM4" t="str">
            <v>23.6月挂账金额</v>
          </cell>
          <cell r="AN4" t="str">
            <v>23.7月挂账金额</v>
          </cell>
          <cell r="AO4" t="str">
            <v>23.8月挂账金额</v>
          </cell>
          <cell r="AP4" t="str">
            <v>23.9月挂账金额</v>
          </cell>
          <cell r="AQ4" t="str">
            <v>23.10月挂账金额</v>
          </cell>
          <cell r="AR4" t="str">
            <v>23.11月挂账金额</v>
          </cell>
          <cell r="AS4" t="str">
            <v>23.12月挂账金额</v>
          </cell>
          <cell r="AT4" t="str">
            <v>24.01月挂账金额</v>
          </cell>
          <cell r="AU4" t="str">
            <v>24.02月挂账金额</v>
          </cell>
          <cell r="AV4" t="str">
            <v>24.03月挂账金额</v>
          </cell>
          <cell r="AW4" t="str">
            <v>2024.04月挂账金额</v>
          </cell>
          <cell r="AX4" t="str">
            <v>2024.05月挂账金额</v>
          </cell>
        </row>
        <row r="5">
          <cell r="B5" t="str">
            <v>S413044</v>
          </cell>
          <cell r="C5" t="str">
            <v>黄骅市长生汽车灯镜有限公司</v>
          </cell>
          <cell r="D5" t="str">
            <v>金属件/座椅/后视镜</v>
          </cell>
          <cell r="E5" t="str">
            <v>金属件/座椅/后视镜</v>
          </cell>
          <cell r="F5" t="str">
            <v>正常供货</v>
          </cell>
          <cell r="G5">
            <v>60</v>
          </cell>
          <cell r="H5" t="str">
            <v>是</v>
          </cell>
          <cell r="I5">
            <v>90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5">
          <cell r="AA5">
            <v>0</v>
          </cell>
          <cell r="AB5">
            <v>732127.85</v>
          </cell>
          <cell r="AC5">
            <v>767937.17</v>
          </cell>
          <cell r="AD5">
            <v>1073440.46</v>
          </cell>
          <cell r="AE5">
            <v>1251199.85</v>
          </cell>
          <cell r="AF5">
            <v>440791.33</v>
          </cell>
          <cell r="AG5">
            <v>168601.83</v>
          </cell>
          <cell r="AH5">
            <v>432729.03</v>
          </cell>
          <cell r="AI5">
            <v>512645.72</v>
          </cell>
          <cell r="AJ5">
            <v>892489.37</v>
          </cell>
          <cell r="AK5">
            <v>1111119.84</v>
          </cell>
          <cell r="AL5">
            <v>375306.72</v>
          </cell>
          <cell r="AM5">
            <v>398270.82</v>
          </cell>
          <cell r="AN5">
            <v>358270.95</v>
          </cell>
          <cell r="AO5">
            <v>530635.45</v>
          </cell>
          <cell r="AP5">
            <v>632900</v>
          </cell>
          <cell r="AQ5">
            <v>715800</v>
          </cell>
          <cell r="AR5">
            <v>719884.1</v>
          </cell>
          <cell r="AS5">
            <v>681265.06</v>
          </cell>
          <cell r="AT5">
            <v>319470.3</v>
          </cell>
          <cell r="AU5">
            <v>694409.93</v>
          </cell>
          <cell r="AV5">
            <v>381564.41</v>
          </cell>
          <cell r="AW5">
            <v>772298.17</v>
          </cell>
          <cell r="AX5">
            <v>433398.01</v>
          </cell>
          <cell r="AY5">
            <v>14396556.37</v>
          </cell>
          <cell r="AZ5">
            <v>13190860.19</v>
          </cell>
          <cell r="BA5">
            <v>0.8</v>
          </cell>
          <cell r="BB5">
            <v>606459.26</v>
          </cell>
          <cell r="BC5">
            <v>599992.485</v>
          </cell>
          <cell r="BD5">
            <v>627288.231666667</v>
          </cell>
          <cell r="BE5">
            <v>585398.966666667</v>
          </cell>
          <cell r="BF5">
            <v>594815.328333333</v>
          </cell>
        </row>
        <row r="6">
          <cell r="B6" t="str">
            <v>S413049</v>
          </cell>
          <cell r="C6" t="str">
            <v>黄骅市天丰汽车配件有限公司</v>
          </cell>
          <cell r="D6" t="str">
            <v>金属件</v>
          </cell>
          <cell r="E6" t="str">
            <v>金属件</v>
          </cell>
          <cell r="F6" t="str">
            <v>诉讼</v>
          </cell>
          <cell r="G6">
            <v>60</v>
          </cell>
          <cell r="H6" t="str">
            <v>是</v>
          </cell>
        </row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6">
          <cell r="AA6">
            <v>3469.52</v>
          </cell>
          <cell r="AB6">
            <v>303395.18</v>
          </cell>
          <cell r="AC6">
            <v>2781.2</v>
          </cell>
          <cell r="AD6">
            <v>453845.1</v>
          </cell>
          <cell r="AE6">
            <v>1688226.44</v>
          </cell>
          <cell r="AF6">
            <v>654555.98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</row>
        <row r="6">
          <cell r="AN6">
            <v>815454.82</v>
          </cell>
        </row>
        <row r="6">
          <cell r="AS6">
            <v>11866.04</v>
          </cell>
          <cell r="AT6">
            <v>0</v>
          </cell>
          <cell r="AU6">
            <v>0</v>
          </cell>
          <cell r="AV6">
            <v>0</v>
          </cell>
        </row>
        <row r="6">
          <cell r="AX6">
            <v>0</v>
          </cell>
          <cell r="AY6">
            <v>3933594.28</v>
          </cell>
          <cell r="AZ6">
            <v>3933594.28</v>
          </cell>
          <cell r="BA6">
            <v>0.8</v>
          </cell>
          <cell r="BB6">
            <v>137886.81</v>
          </cell>
          <cell r="BC6">
            <v>1977.67333333333</v>
          </cell>
          <cell r="BD6">
            <v>1977.67333333333</v>
          </cell>
          <cell r="BE6">
            <v>1977.67333333333</v>
          </cell>
          <cell r="BF6">
            <v>1977.67333333333</v>
          </cell>
        </row>
        <row r="7">
          <cell r="B7" t="str">
            <v>S413052</v>
          </cell>
          <cell r="C7" t="str">
            <v>黄骅市鑫昌五金制品厂</v>
          </cell>
          <cell r="D7" t="str">
            <v>金属件/后视镜</v>
          </cell>
          <cell r="E7" t="str">
            <v>金属件/后视镜</v>
          </cell>
          <cell r="F7" t="str">
            <v>正常供货</v>
          </cell>
          <cell r="G7">
            <v>60</v>
          </cell>
          <cell r="H7" t="str">
            <v>是</v>
          </cell>
          <cell r="I7">
            <v>90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7"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7">
          <cell r="AF7">
            <v>374577.45</v>
          </cell>
          <cell r="AG7">
            <v>228154.74</v>
          </cell>
          <cell r="AH7">
            <v>113127.61</v>
          </cell>
          <cell r="AI7">
            <v>331900.25</v>
          </cell>
          <cell r="AJ7">
            <v>831261.46</v>
          </cell>
          <cell r="AK7">
            <v>972352.1</v>
          </cell>
          <cell r="AL7">
            <v>800110.2</v>
          </cell>
          <cell r="AM7">
            <v>674738.06</v>
          </cell>
          <cell r="AN7">
            <v>354717.47</v>
          </cell>
          <cell r="AO7">
            <v>479028.24</v>
          </cell>
          <cell r="AP7">
            <v>628200</v>
          </cell>
          <cell r="AQ7">
            <v>727200</v>
          </cell>
          <cell r="AR7">
            <v>804082.43</v>
          </cell>
          <cell r="AS7">
            <v>558614.41</v>
          </cell>
          <cell r="AT7">
            <v>469215.24</v>
          </cell>
          <cell r="AU7">
            <v>873649.89</v>
          </cell>
          <cell r="AV7">
            <v>531988.24</v>
          </cell>
          <cell r="AW7">
            <v>1314960.39</v>
          </cell>
          <cell r="AX7">
            <v>726222.91</v>
          </cell>
          <cell r="AY7">
            <v>11794101.09</v>
          </cell>
          <cell r="AZ7">
            <v>9752917.79</v>
          </cell>
          <cell r="BA7">
            <v>0.8</v>
          </cell>
          <cell r="BB7">
            <v>591973.758333333</v>
          </cell>
          <cell r="BC7">
            <v>611056.72</v>
          </cell>
          <cell r="BD7">
            <v>676826.995</v>
          </cell>
          <cell r="BE7">
            <v>660791.701666667</v>
          </cell>
          <cell r="BF7">
            <v>758751.766666667</v>
          </cell>
        </row>
        <row r="8">
          <cell r="B8" t="str">
            <v>S412020</v>
          </cell>
          <cell r="C8" t="str">
            <v>天津市鹏升汽车部件有限公司</v>
          </cell>
          <cell r="D8" t="str">
            <v>座椅</v>
          </cell>
          <cell r="E8" t="str">
            <v>座椅</v>
          </cell>
          <cell r="F8" t="str">
            <v>正常供货</v>
          </cell>
          <cell r="G8">
            <v>60</v>
          </cell>
          <cell r="H8" t="str">
            <v>是</v>
          </cell>
          <cell r="I8">
            <v>90</v>
          </cell>
          <cell r="J8">
            <v>0</v>
          </cell>
          <cell r="K8">
            <v>0</v>
          </cell>
        </row>
        <row r="8">
          <cell r="O8">
            <v>0</v>
          </cell>
        </row>
        <row r="8">
          <cell r="U8">
            <v>0</v>
          </cell>
          <cell r="V8">
            <v>311990.51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746001.18</v>
          </cell>
          <cell r="AB8">
            <v>0</v>
          </cell>
          <cell r="AC8">
            <v>643341.41</v>
          </cell>
          <cell r="AD8">
            <v>158173.46</v>
          </cell>
          <cell r="AE8">
            <v>0</v>
          </cell>
          <cell r="AF8">
            <v>541917.11</v>
          </cell>
          <cell r="AG8">
            <v>148368.45</v>
          </cell>
          <cell r="AH8">
            <v>138942.71</v>
          </cell>
          <cell r="AI8">
            <v>298175.46</v>
          </cell>
          <cell r="AJ8">
            <v>497378.14</v>
          </cell>
          <cell r="AK8">
            <v>441514.14</v>
          </cell>
          <cell r="AL8">
            <v>173949.87</v>
          </cell>
          <cell r="AM8">
            <v>153246.5</v>
          </cell>
          <cell r="AN8">
            <v>146332.04</v>
          </cell>
          <cell r="AO8">
            <v>322205.46</v>
          </cell>
          <cell r="AP8">
            <v>304600</v>
          </cell>
          <cell r="AQ8">
            <v>529000</v>
          </cell>
          <cell r="AR8">
            <v>475095.45</v>
          </cell>
          <cell r="AS8">
            <v>530244.8</v>
          </cell>
          <cell r="AT8">
            <v>0</v>
          </cell>
          <cell r="AU8">
            <v>670101.04</v>
          </cell>
          <cell r="AV8">
            <v>67465.53</v>
          </cell>
          <cell r="AW8">
            <v>220599.07</v>
          </cell>
          <cell r="AX8">
            <v>84712</v>
          </cell>
          <cell r="AY8">
            <v>7603354.33</v>
          </cell>
          <cell r="AZ8">
            <v>7298043.26</v>
          </cell>
          <cell r="BA8">
            <v>0.8</v>
          </cell>
          <cell r="BB8">
            <v>384579.625</v>
          </cell>
          <cell r="BC8">
            <v>360190.951666667</v>
          </cell>
          <cell r="BD8">
            <v>418173.548333333</v>
          </cell>
          <cell r="BE8">
            <v>378651.136666667</v>
          </cell>
          <cell r="BF8">
            <v>327250.981666667</v>
          </cell>
        </row>
        <row r="9">
          <cell r="B9" t="str">
            <v>S413082</v>
          </cell>
          <cell r="C9" t="str">
            <v>深州市卓伦橡塑磨具有限公司</v>
          </cell>
          <cell r="D9" t="str">
            <v>金属件</v>
          </cell>
          <cell r="E9" t="str">
            <v>金属件</v>
          </cell>
          <cell r="F9" t="str">
            <v>正常供货</v>
          </cell>
          <cell r="G9">
            <v>60</v>
          </cell>
          <cell r="H9" t="str">
            <v>是</v>
          </cell>
          <cell r="I9">
            <v>90</v>
          </cell>
          <cell r="J9">
            <v>0</v>
          </cell>
        </row>
        <row r="9">
          <cell r="L9">
            <v>0</v>
          </cell>
        </row>
        <row r="9">
          <cell r="N9">
            <v>0</v>
          </cell>
          <cell r="O9">
            <v>0</v>
          </cell>
        </row>
        <row r="9">
          <cell r="W9">
            <v>0</v>
          </cell>
        </row>
        <row r="9">
          <cell r="Y9">
            <v>30611.83</v>
          </cell>
          <cell r="Z9">
            <v>158487.82</v>
          </cell>
          <cell r="AA9">
            <v>177837.86</v>
          </cell>
          <cell r="AB9">
            <v>0</v>
          </cell>
          <cell r="AC9">
            <v>161410.47</v>
          </cell>
          <cell r="AD9">
            <v>171892.43</v>
          </cell>
          <cell r="AE9">
            <v>94977.78</v>
          </cell>
          <cell r="AF9">
            <v>0</v>
          </cell>
          <cell r="AG9">
            <v>173729.26</v>
          </cell>
          <cell r="AH9">
            <v>119193.86</v>
          </cell>
          <cell r="AI9">
            <v>141798.92</v>
          </cell>
          <cell r="AJ9">
            <v>63145.78</v>
          </cell>
          <cell r="AK9">
            <v>120093.38</v>
          </cell>
          <cell r="AL9">
            <v>277536.1</v>
          </cell>
          <cell r="AM9">
            <v>227970.98</v>
          </cell>
          <cell r="AN9">
            <v>93884.12</v>
          </cell>
          <cell r="AO9">
            <v>164798</v>
          </cell>
          <cell r="AP9">
            <v>237200</v>
          </cell>
          <cell r="AQ9">
            <v>235300</v>
          </cell>
          <cell r="AR9">
            <v>286340.74</v>
          </cell>
          <cell r="AS9">
            <v>222828.26</v>
          </cell>
          <cell r="AT9">
            <v>204377.57</v>
          </cell>
          <cell r="AU9">
            <v>253883.42</v>
          </cell>
          <cell r="AV9">
            <v>106468.85</v>
          </cell>
        </row>
        <row r="9">
          <cell r="AX9">
            <v>0</v>
          </cell>
          <cell r="AY9">
            <v>3723767.43</v>
          </cell>
          <cell r="AZ9">
            <v>3723767.43</v>
          </cell>
          <cell r="BA9">
            <v>0.8</v>
          </cell>
          <cell r="BB9">
            <v>206725.186666667</v>
          </cell>
          <cell r="BC9">
            <v>225140.761666667</v>
          </cell>
          <cell r="BD9">
            <v>239988.331666667</v>
          </cell>
          <cell r="BE9">
            <v>218199.806666667</v>
          </cell>
          <cell r="BF9">
            <v>178983.14</v>
          </cell>
        </row>
        <row r="10">
          <cell r="B10" t="str">
            <v>S413022</v>
          </cell>
          <cell r="C10" t="str">
            <v>海兴中盛弹簧有限公司</v>
          </cell>
          <cell r="D10" t="str">
            <v>金属件/座椅/后视镜</v>
          </cell>
          <cell r="E10" t="str">
            <v>金属件/座椅/后视镜</v>
          </cell>
          <cell r="F10" t="str">
            <v>正常供货</v>
          </cell>
          <cell r="G10">
            <v>90</v>
          </cell>
          <cell r="H10" t="str">
            <v>是</v>
          </cell>
          <cell r="I10">
            <v>90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0"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399163.32</v>
          </cell>
          <cell r="AD10">
            <v>236460.09</v>
          </cell>
          <cell r="AE10">
            <v>306125.57</v>
          </cell>
          <cell r="AF10">
            <v>0</v>
          </cell>
          <cell r="AG10">
            <v>478665.24</v>
          </cell>
          <cell r="AH10">
            <v>77917.51</v>
          </cell>
          <cell r="AI10">
            <v>118566.23</v>
          </cell>
          <cell r="AJ10">
            <v>344986.53</v>
          </cell>
          <cell r="AK10">
            <v>390694.5</v>
          </cell>
          <cell r="AL10">
            <v>483557.72</v>
          </cell>
          <cell r="AM10">
            <v>289036.79</v>
          </cell>
          <cell r="AN10">
            <v>331670.09</v>
          </cell>
          <cell r="AO10">
            <v>313736.89</v>
          </cell>
          <cell r="AP10">
            <v>1006400</v>
          </cell>
          <cell r="AQ10">
            <v>698000</v>
          </cell>
          <cell r="AR10">
            <v>565253.42</v>
          </cell>
          <cell r="AS10">
            <v>441859.54</v>
          </cell>
          <cell r="AT10">
            <v>426557.18</v>
          </cell>
          <cell r="AU10">
            <v>635797.16</v>
          </cell>
          <cell r="AV10">
            <v>269502.65</v>
          </cell>
          <cell r="AW10">
            <v>742854.91</v>
          </cell>
          <cell r="AX10">
            <v>479730.32</v>
          </cell>
          <cell r="AY10">
            <v>9036535.66</v>
          </cell>
          <cell r="AZ10">
            <v>7544447.78</v>
          </cell>
          <cell r="BA10">
            <v>0.8</v>
          </cell>
          <cell r="BB10">
            <v>559486.656666667</v>
          </cell>
          <cell r="BC10">
            <v>575301.171666667</v>
          </cell>
          <cell r="BD10">
            <v>628977.883333333</v>
          </cell>
          <cell r="BE10">
            <v>506161.658333333</v>
          </cell>
          <cell r="BF10">
            <v>513637.476666667</v>
          </cell>
        </row>
        <row r="11">
          <cell r="B11" t="str">
            <v>S413029</v>
          </cell>
          <cell r="C11" t="str">
            <v>黄骅市成卓汽车部件厂</v>
          </cell>
          <cell r="D11" t="str">
            <v>金属件</v>
          </cell>
          <cell r="E11" t="str">
            <v>金属件</v>
          </cell>
          <cell r="F11" t="str">
            <v>正常供货</v>
          </cell>
          <cell r="G11">
            <v>60</v>
          </cell>
          <cell r="H11" t="str">
            <v>是</v>
          </cell>
          <cell r="I11">
            <v>90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1"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</row>
        <row r="11">
          <cell r="AI11">
            <v>0</v>
          </cell>
          <cell r="AJ11">
            <v>675419.15</v>
          </cell>
          <cell r="AK11">
            <v>903892.03</v>
          </cell>
          <cell r="AL11">
            <v>516881.84</v>
          </cell>
          <cell r="AM11">
            <v>412497.14</v>
          </cell>
          <cell r="AN11">
            <v>342859.53</v>
          </cell>
          <cell r="AO11">
            <v>508730.7</v>
          </cell>
          <cell r="AP11">
            <v>532700</v>
          </cell>
          <cell r="AQ11">
            <v>730800</v>
          </cell>
          <cell r="AR11">
            <v>640571.73</v>
          </cell>
          <cell r="AS11">
            <v>585157.04</v>
          </cell>
          <cell r="AT11">
            <v>540019.39</v>
          </cell>
          <cell r="AU11">
            <v>1028110.38</v>
          </cell>
          <cell r="AV11">
            <v>549627.2</v>
          </cell>
          <cell r="AW11">
            <v>1100043.56</v>
          </cell>
          <cell r="AX11">
            <v>579798.84</v>
          </cell>
          <cell r="AY11">
            <v>9647108.53</v>
          </cell>
          <cell r="AZ11">
            <v>7967266.13</v>
          </cell>
          <cell r="BA11">
            <v>0.8</v>
          </cell>
          <cell r="BB11">
            <v>556803.166666667</v>
          </cell>
          <cell r="BC11">
            <v>589663.143333333</v>
          </cell>
          <cell r="BD11">
            <v>676226.423333333</v>
          </cell>
          <cell r="BE11">
            <v>679047.623333333</v>
          </cell>
          <cell r="BF11">
            <v>740588.216666667</v>
          </cell>
        </row>
        <row r="12">
          <cell r="B12" t="str">
            <v>S422005</v>
          </cell>
          <cell r="C12" t="str">
            <v>吉林省德邦汽车电子有限公司</v>
          </cell>
          <cell r="D12" t="str">
            <v>座椅</v>
          </cell>
          <cell r="E12" t="str">
            <v>座椅</v>
          </cell>
          <cell r="F12" t="str">
            <v>正常供货</v>
          </cell>
          <cell r="G12">
            <v>60</v>
          </cell>
          <cell r="H12" t="str">
            <v>是</v>
          </cell>
          <cell r="I12">
            <v>60</v>
          </cell>
        </row>
        <row r="12"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2"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2">
          <cell r="AJ12">
            <v>0</v>
          </cell>
          <cell r="AK12">
            <v>280252.23</v>
          </cell>
          <cell r="AL12">
            <v>174317.96</v>
          </cell>
          <cell r="AM12">
            <v>89372.08</v>
          </cell>
          <cell r="AN12">
            <v>158751.9</v>
          </cell>
          <cell r="AO12">
            <v>376067.7</v>
          </cell>
          <cell r="AP12">
            <v>233100</v>
          </cell>
          <cell r="AQ12">
            <v>373400</v>
          </cell>
          <cell r="AR12">
            <v>0</v>
          </cell>
          <cell r="AS12">
            <v>457956.41</v>
          </cell>
          <cell r="AT12">
            <v>109502.42</v>
          </cell>
          <cell r="AU12">
            <v>533658.14</v>
          </cell>
          <cell r="AV12">
            <v>120490.43</v>
          </cell>
          <cell r="AW12">
            <v>160343.9</v>
          </cell>
          <cell r="AX12">
            <v>154466.82</v>
          </cell>
          <cell r="AY12">
            <v>3221679.99</v>
          </cell>
          <cell r="AZ12">
            <v>2906869.27</v>
          </cell>
          <cell r="BA12">
            <v>0.8</v>
          </cell>
          <cell r="BB12">
            <v>266546.001666667</v>
          </cell>
          <cell r="BC12">
            <v>258337.755</v>
          </cell>
          <cell r="BD12">
            <v>284602.828333333</v>
          </cell>
          <cell r="BE12">
            <v>265834.566666667</v>
          </cell>
          <cell r="BF12">
            <v>230325.216666667</v>
          </cell>
        </row>
        <row r="13">
          <cell r="B13" t="str">
            <v>S413034</v>
          </cell>
          <cell r="C13" t="str">
            <v>黄骅市汇铭汽车部件有限公司</v>
          </cell>
          <cell r="D13" t="str">
            <v>金属件/座椅/后视镜</v>
          </cell>
          <cell r="E13" t="str">
            <v>金属件/座椅/后视镜</v>
          </cell>
          <cell r="F13" t="str">
            <v>正常供货</v>
          </cell>
          <cell r="G13">
            <v>90</v>
          </cell>
          <cell r="H13" t="str">
            <v>是</v>
          </cell>
          <cell r="I13">
            <v>90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3"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505048.21</v>
          </cell>
          <cell r="AN13">
            <v>995973.22</v>
          </cell>
          <cell r="AO13">
            <v>0</v>
          </cell>
          <cell r="AP13">
            <v>285300</v>
          </cell>
          <cell r="AQ13">
            <v>175900</v>
          </cell>
          <cell r="AR13">
            <v>177111.76</v>
          </cell>
          <cell r="AS13">
            <v>178367.55</v>
          </cell>
          <cell r="AT13">
            <v>0</v>
          </cell>
          <cell r="AU13">
            <v>113615.63</v>
          </cell>
          <cell r="AV13">
            <v>0</v>
          </cell>
        </row>
        <row r="13">
          <cell r="AX13">
            <v>564687.13</v>
          </cell>
          <cell r="AY13">
            <v>2996003.5</v>
          </cell>
          <cell r="AZ13">
            <v>2431316.37</v>
          </cell>
          <cell r="BA13">
            <v>0.8</v>
          </cell>
          <cell r="BB13">
            <v>302108.755</v>
          </cell>
          <cell r="BC13">
            <v>136113.218333333</v>
          </cell>
          <cell r="BD13">
            <v>155049.156666667</v>
          </cell>
          <cell r="BE13">
            <v>107499.156666667</v>
          </cell>
          <cell r="BF13">
            <v>78182.49</v>
          </cell>
        </row>
        <row r="14">
          <cell r="B14" t="str">
            <v>S513014</v>
          </cell>
          <cell r="C14" t="str">
            <v>邓景亮</v>
          </cell>
          <cell r="D14" t="str">
            <v>金属件/座椅/后视镜</v>
          </cell>
          <cell r="E14" t="str">
            <v>金属件/座椅/后视镜</v>
          </cell>
          <cell r="F14" t="str">
            <v>运输</v>
          </cell>
          <cell r="G14">
            <v>90</v>
          </cell>
          <cell r="H14" t="str">
            <v>是</v>
          </cell>
          <cell r="I14">
            <v>90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4">
          <cell r="Z14">
            <v>0</v>
          </cell>
        </row>
        <row r="14"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4">
          <cell r="AJ14">
            <v>0</v>
          </cell>
          <cell r="AK14">
            <v>217255.12</v>
          </cell>
          <cell r="AL14">
            <v>0</v>
          </cell>
          <cell r="AM14">
            <v>232752.11</v>
          </cell>
          <cell r="AN14">
            <v>239645.11</v>
          </cell>
          <cell r="AO14">
            <v>266159.03</v>
          </cell>
          <cell r="AP14">
            <v>371400</v>
          </cell>
          <cell r="AQ14">
            <v>402600</v>
          </cell>
          <cell r="AR14">
            <v>383933.84</v>
          </cell>
          <cell r="AS14">
            <v>412538.92</v>
          </cell>
          <cell r="AT14">
            <v>567482.59</v>
          </cell>
          <cell r="AU14">
            <v>565111.33</v>
          </cell>
          <cell r="AV14">
            <v>218574.31</v>
          </cell>
          <cell r="AW14">
            <v>414179.92</v>
          </cell>
          <cell r="AX14">
            <v>185670.35</v>
          </cell>
          <cell r="AY14">
            <v>4477302.63</v>
          </cell>
          <cell r="AZ14">
            <v>3658878.05</v>
          </cell>
          <cell r="BA14">
            <v>0.8</v>
          </cell>
          <cell r="BB14">
            <v>346046.15</v>
          </cell>
          <cell r="BC14">
            <v>400685.73</v>
          </cell>
          <cell r="BD14">
            <v>450511.113333333</v>
          </cell>
          <cell r="BE14">
            <v>425040.165</v>
          </cell>
          <cell r="BF14">
            <v>426970.151666667</v>
          </cell>
        </row>
        <row r="15">
          <cell r="B15" t="str">
            <v>S411007</v>
          </cell>
          <cell r="C15" t="str">
            <v>北京浦东三浦标准件有限公司</v>
          </cell>
          <cell r="D15" t="str">
            <v>金属件/座椅/后视镜</v>
          </cell>
          <cell r="E15" t="str">
            <v>金属件/座椅/后视镜</v>
          </cell>
          <cell r="F15" t="str">
            <v>正常供货</v>
          </cell>
          <cell r="G15">
            <v>90</v>
          </cell>
          <cell r="H15" t="str">
            <v>是</v>
          </cell>
          <cell r="I15">
            <v>90</v>
          </cell>
          <cell r="J15">
            <v>0</v>
          </cell>
          <cell r="K15">
            <v>0</v>
          </cell>
          <cell r="L15">
            <v>0</v>
          </cell>
        </row>
        <row r="15"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221944.23</v>
          </cell>
          <cell r="AD15">
            <v>271530.19</v>
          </cell>
          <cell r="AE15">
            <v>130510.81</v>
          </cell>
          <cell r="AF15">
            <v>0</v>
          </cell>
          <cell r="AG15">
            <v>105236.26</v>
          </cell>
          <cell r="AH15">
            <v>69391.71</v>
          </cell>
          <cell r="AI15">
            <v>176891.43</v>
          </cell>
          <cell r="AJ15">
            <v>132149.44</v>
          </cell>
          <cell r="AK15">
            <v>0</v>
          </cell>
          <cell r="AL15">
            <v>328931.6</v>
          </cell>
          <cell r="AM15">
            <v>0</v>
          </cell>
          <cell r="AN15">
            <v>185601.61</v>
          </cell>
          <cell r="AO15">
            <v>99896.04</v>
          </cell>
          <cell r="AP15">
            <v>100400</v>
          </cell>
          <cell r="AQ15">
            <v>120900</v>
          </cell>
          <cell r="AR15">
            <v>132429.65</v>
          </cell>
          <cell r="AS15">
            <v>143728.7</v>
          </cell>
          <cell r="AT15">
            <v>91349.12</v>
          </cell>
          <cell r="AU15">
            <v>0</v>
          </cell>
          <cell r="AV15">
            <v>232522.57</v>
          </cell>
          <cell r="AW15">
            <v>306199.79</v>
          </cell>
          <cell r="AX15">
            <v>174895.67</v>
          </cell>
          <cell r="AY15">
            <v>3024508.82</v>
          </cell>
          <cell r="AZ15">
            <v>2310890.79</v>
          </cell>
          <cell r="BA15">
            <v>0.8</v>
          </cell>
          <cell r="BB15">
            <v>130492.666666667</v>
          </cell>
          <cell r="BC15">
            <v>114783.918333333</v>
          </cell>
          <cell r="BD15">
            <v>98134.5783333333</v>
          </cell>
          <cell r="BE15">
            <v>120155.006666667</v>
          </cell>
          <cell r="BF15">
            <v>151038.305</v>
          </cell>
        </row>
        <row r="16">
          <cell r="B16" t="str">
            <v>S413035</v>
          </cell>
          <cell r="C16" t="str">
            <v>黄骅市建昌塑料制品有限公司</v>
          </cell>
          <cell r="D16" t="str">
            <v>座椅/后视镜</v>
          </cell>
          <cell r="E16" t="str">
            <v>座椅/后视镜</v>
          </cell>
          <cell r="F16" t="str">
            <v>正常供货</v>
          </cell>
          <cell r="G16">
            <v>90</v>
          </cell>
          <cell r="H16" t="str">
            <v>是</v>
          </cell>
          <cell r="I16">
            <v>90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6">
          <cell r="Z16">
            <v>185843.6</v>
          </cell>
          <cell r="AA16">
            <v>38800</v>
          </cell>
          <cell r="AB16">
            <v>336476.43</v>
          </cell>
          <cell r="AC16">
            <v>195806.12</v>
          </cell>
          <cell r="AD16">
            <v>0</v>
          </cell>
          <cell r="AE16">
            <v>392594.19</v>
          </cell>
          <cell r="AF16">
            <v>0</v>
          </cell>
          <cell r="AG16">
            <v>0</v>
          </cell>
          <cell r="AH16">
            <v>210636.66</v>
          </cell>
          <cell r="AI16">
            <v>119097.84</v>
          </cell>
          <cell r="AJ16">
            <v>110306.1</v>
          </cell>
          <cell r="AK16">
            <v>177169.5</v>
          </cell>
          <cell r="AL16">
            <v>0</v>
          </cell>
          <cell r="AM16">
            <v>272425.06</v>
          </cell>
          <cell r="AN16">
            <v>136552.64</v>
          </cell>
          <cell r="AO16">
            <v>108248.25</v>
          </cell>
          <cell r="AP16">
            <v>94300</v>
          </cell>
          <cell r="AQ16">
            <v>110300</v>
          </cell>
          <cell r="AR16">
            <v>117793.89</v>
          </cell>
          <cell r="AS16">
            <v>141122.01</v>
          </cell>
          <cell r="AT16">
            <v>0</v>
          </cell>
          <cell r="AU16">
            <v>199744.32</v>
          </cell>
          <cell r="AV16">
            <v>72494.99</v>
          </cell>
          <cell r="AW16">
            <v>166937.77</v>
          </cell>
          <cell r="AX16">
            <v>129558.37</v>
          </cell>
          <cell r="AY16">
            <v>3316207.74</v>
          </cell>
          <cell r="AZ16">
            <v>2947216.61</v>
          </cell>
          <cell r="BA16">
            <v>0.8</v>
          </cell>
          <cell r="BB16">
            <v>118052.798333333</v>
          </cell>
          <cell r="BC16">
            <v>95294.025</v>
          </cell>
          <cell r="BD16">
            <v>110543.37</v>
          </cell>
          <cell r="BE16">
            <v>106909.201666667</v>
          </cell>
          <cell r="BF16">
            <v>116348.83</v>
          </cell>
        </row>
        <row r="17">
          <cell r="B17" t="str">
            <v>S413037</v>
          </cell>
          <cell r="C17" t="str">
            <v>黄骅市雍丰塑料制品有限公司</v>
          </cell>
          <cell r="D17" t="str">
            <v>金属件/座椅/后视镜</v>
          </cell>
          <cell r="E17" t="str">
            <v>金属件/座椅/后视镜</v>
          </cell>
          <cell r="F17" t="str">
            <v>正常供货</v>
          </cell>
          <cell r="G17">
            <v>60</v>
          </cell>
          <cell r="H17" t="str">
            <v>是</v>
          </cell>
          <cell r="I17">
            <v>60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7">
          <cell r="AB17">
            <v>93096.02</v>
          </cell>
          <cell r="AC17">
            <v>216760.61</v>
          </cell>
          <cell r="AD17">
            <v>492853.31</v>
          </cell>
          <cell r="AE17">
            <v>228791.91</v>
          </cell>
          <cell r="AF17">
            <v>0</v>
          </cell>
          <cell r="AG17">
            <v>220302.83</v>
          </cell>
          <cell r="AH17">
            <v>33635.36</v>
          </cell>
          <cell r="AI17">
            <v>56202.38</v>
          </cell>
          <cell r="AJ17">
            <v>0</v>
          </cell>
          <cell r="AK17">
            <v>305870.59</v>
          </cell>
          <cell r="AL17">
            <v>153156.56</v>
          </cell>
          <cell r="AM17">
            <v>113670.09</v>
          </cell>
          <cell r="AN17">
            <v>128611.55</v>
          </cell>
          <cell r="AO17">
            <v>94976.72</v>
          </cell>
          <cell r="AP17">
            <v>79700</v>
          </cell>
          <cell r="AQ17">
            <v>86300</v>
          </cell>
          <cell r="AR17">
            <v>102077.17</v>
          </cell>
          <cell r="AS17">
            <v>88079.97</v>
          </cell>
          <cell r="AT17">
            <v>79448.02</v>
          </cell>
          <cell r="AU17">
            <v>123706.52</v>
          </cell>
          <cell r="AV17">
            <v>48793.57</v>
          </cell>
          <cell r="AW17">
            <v>158067.69</v>
          </cell>
          <cell r="AX17">
            <v>142575.75</v>
          </cell>
          <cell r="AY17">
            <v>3046676.62</v>
          </cell>
          <cell r="AZ17">
            <v>2746033.18</v>
          </cell>
          <cell r="BA17">
            <v>0.8</v>
          </cell>
          <cell r="BB17">
            <v>96624.235</v>
          </cell>
          <cell r="BC17">
            <v>88430.3133333333</v>
          </cell>
          <cell r="BD17">
            <v>93218.6133333333</v>
          </cell>
          <cell r="BE17">
            <v>88067.5416666667</v>
          </cell>
          <cell r="BF17">
            <v>100028.823333333</v>
          </cell>
        </row>
        <row r="18">
          <cell r="B18" t="str">
            <v>S413089</v>
          </cell>
          <cell r="C18" t="str">
            <v>黄骅浙泰光伏发电有限公司</v>
          </cell>
          <cell r="D18">
            <v>0</v>
          </cell>
          <cell r="E18">
            <v>0</v>
          </cell>
          <cell r="F18" t="str">
            <v>管理</v>
          </cell>
          <cell r="G18">
            <v>0</v>
          </cell>
          <cell r="H18" t="str">
            <v>否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8"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8">
          <cell r="AG18">
            <v>0</v>
          </cell>
          <cell r="AH18">
            <v>0</v>
          </cell>
          <cell r="AI18">
            <v>0</v>
          </cell>
        </row>
        <row r="18">
          <cell r="AQ18">
            <v>59527.13</v>
          </cell>
          <cell r="AR18">
            <v>114720</v>
          </cell>
          <cell r="AS18">
            <v>70632</v>
          </cell>
          <cell r="AT18">
            <v>0</v>
          </cell>
          <cell r="AU18">
            <v>22336</v>
          </cell>
          <cell r="AV18">
            <v>0</v>
          </cell>
          <cell r="AW18">
            <v>172776</v>
          </cell>
          <cell r="AX18">
            <v>84952</v>
          </cell>
          <cell r="AY18">
            <v>524943.13</v>
          </cell>
          <cell r="AZ18">
            <v>524943.13</v>
          </cell>
          <cell r="BA18">
            <v>0</v>
          </cell>
          <cell r="BB18">
            <v>40813.1883333333</v>
          </cell>
          <cell r="BC18">
            <v>40813.1883333333</v>
          </cell>
          <cell r="BD18">
            <v>44535.855</v>
          </cell>
          <cell r="BE18">
            <v>44535.855</v>
          </cell>
          <cell r="BF18">
            <v>63410.6666666667</v>
          </cell>
        </row>
        <row r="19">
          <cell r="B19" t="str">
            <v>S413064</v>
          </cell>
          <cell r="C19" t="str">
            <v>黄骅市恒伟五金制品有限公司</v>
          </cell>
          <cell r="D19" t="str">
            <v>座椅/后视镜</v>
          </cell>
          <cell r="E19" t="str">
            <v>座椅/后视镜</v>
          </cell>
          <cell r="F19" t="str">
            <v>正常供货</v>
          </cell>
          <cell r="G19">
            <v>60</v>
          </cell>
          <cell r="H19" t="str">
            <v>是</v>
          </cell>
          <cell r="I19">
            <v>90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19">
          <cell r="AE19">
            <v>0</v>
          </cell>
          <cell r="AF19">
            <v>0</v>
          </cell>
          <cell r="AG19">
            <v>0</v>
          </cell>
        </row>
        <row r="19">
          <cell r="AK19">
            <v>0</v>
          </cell>
        </row>
        <row r="19">
          <cell r="AM19">
            <v>202980.76</v>
          </cell>
          <cell r="AN19">
            <v>179748.56</v>
          </cell>
          <cell r="AO19">
            <v>197673.37</v>
          </cell>
          <cell r="AP19">
            <v>160400</v>
          </cell>
          <cell r="AQ19">
            <v>198500</v>
          </cell>
          <cell r="AR19">
            <v>195384.02</v>
          </cell>
          <cell r="AS19">
            <v>187121.98</v>
          </cell>
          <cell r="AT19">
            <v>150354.35</v>
          </cell>
          <cell r="AU19">
            <v>146691.43</v>
          </cell>
          <cell r="AV19">
            <v>72982.19</v>
          </cell>
        </row>
        <row r="19">
          <cell r="AX19">
            <v>480439.2</v>
          </cell>
          <cell r="AY19">
            <v>2172275.86</v>
          </cell>
          <cell r="AZ19">
            <v>1691836.66</v>
          </cell>
          <cell r="BA19">
            <v>0.8</v>
          </cell>
          <cell r="BB19">
            <v>186471.321666667</v>
          </cell>
          <cell r="BC19">
            <v>181572.286666667</v>
          </cell>
          <cell r="BD19">
            <v>173075.296666667</v>
          </cell>
          <cell r="BE19">
            <v>158505.661666667</v>
          </cell>
          <cell r="BF19">
            <v>125422.328333333</v>
          </cell>
        </row>
        <row r="20">
          <cell r="B20" t="str">
            <v>S413108</v>
          </cell>
          <cell r="C20" t="str">
            <v>黄骅市泰行汽车配件有限公司</v>
          </cell>
          <cell r="D20" t="str">
            <v>座椅</v>
          </cell>
          <cell r="E20" t="str">
            <v>座椅</v>
          </cell>
          <cell r="F20" t="str">
            <v>正常供货</v>
          </cell>
          <cell r="G20">
            <v>60</v>
          </cell>
          <cell r="H20" t="str">
            <v>是</v>
          </cell>
          <cell r="I20">
            <v>60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0"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162923.13</v>
          </cell>
          <cell r="AH20">
            <v>124786.79</v>
          </cell>
          <cell r="AI20">
            <v>316933.48</v>
          </cell>
          <cell r="AJ20">
            <v>601118.25</v>
          </cell>
          <cell r="AK20">
            <v>576882.69</v>
          </cell>
          <cell r="AL20">
            <v>263493.81</v>
          </cell>
          <cell r="AM20">
            <v>379531.1</v>
          </cell>
          <cell r="AN20">
            <v>170728.86</v>
          </cell>
          <cell r="AO20">
            <v>269822.48</v>
          </cell>
          <cell r="AP20">
            <v>188100</v>
          </cell>
          <cell r="AQ20">
            <v>268300</v>
          </cell>
          <cell r="AR20">
            <v>295916.33</v>
          </cell>
          <cell r="AS20">
            <v>417601.74</v>
          </cell>
          <cell r="AT20">
            <v>148279.62</v>
          </cell>
          <cell r="AU20">
            <v>192905.26</v>
          </cell>
          <cell r="AV20">
            <v>85620.42</v>
          </cell>
          <cell r="AW20">
            <v>103727.53</v>
          </cell>
          <cell r="AX20">
            <v>55280.6</v>
          </cell>
          <cell r="AY20">
            <v>4621952.09</v>
          </cell>
          <cell r="AZ20">
            <v>4462943.96</v>
          </cell>
          <cell r="BA20">
            <v>0.8</v>
          </cell>
          <cell r="BB20">
            <v>268411.568333333</v>
          </cell>
          <cell r="BC20">
            <v>264670.028333333</v>
          </cell>
          <cell r="BD20">
            <v>251850.491666667</v>
          </cell>
          <cell r="BE20">
            <v>234770.561666667</v>
          </cell>
          <cell r="BF20">
            <v>207341.816666667</v>
          </cell>
        </row>
        <row r="21">
          <cell r="B21" t="str">
            <v>S413045</v>
          </cell>
          <cell r="C21" t="str">
            <v>黄骅市鑫祺汽车配件有限公司</v>
          </cell>
          <cell r="D21" t="str">
            <v>金属件/座椅/后视镜</v>
          </cell>
          <cell r="E21" t="str">
            <v>金属件/座椅/后视镜</v>
          </cell>
          <cell r="F21" t="str">
            <v>正常供货</v>
          </cell>
          <cell r="G21">
            <v>90</v>
          </cell>
          <cell r="H21" t="str">
            <v>是</v>
          </cell>
          <cell r="I21">
            <v>90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1"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112865.78</v>
          </cell>
          <cell r="AE21">
            <v>233415.27</v>
          </cell>
          <cell r="AF21">
            <v>98088.67</v>
          </cell>
          <cell r="AG21">
            <v>61904.24</v>
          </cell>
          <cell r="AH21">
            <v>55712.88</v>
          </cell>
          <cell r="AI21">
            <v>0</v>
          </cell>
          <cell r="AJ21">
            <v>212556.98</v>
          </cell>
          <cell r="AK21">
            <v>194849.99</v>
          </cell>
          <cell r="AL21">
            <v>112517.95</v>
          </cell>
          <cell r="AM21">
            <v>101329.38</v>
          </cell>
          <cell r="AN21">
            <v>0</v>
          </cell>
          <cell r="AO21">
            <v>195403.81</v>
          </cell>
          <cell r="AP21">
            <v>85900</v>
          </cell>
          <cell r="AQ21">
            <v>83000</v>
          </cell>
          <cell r="AR21">
            <v>98161.36</v>
          </cell>
          <cell r="AS21">
            <v>77294.6</v>
          </cell>
          <cell r="AT21">
            <v>63302.48</v>
          </cell>
          <cell r="AU21">
            <v>0</v>
          </cell>
          <cell r="AV21">
            <v>149340.8</v>
          </cell>
          <cell r="AW21">
            <v>152500.49</v>
          </cell>
          <cell r="AX21">
            <v>125708.06</v>
          </cell>
          <cell r="AY21">
            <v>2213852.74</v>
          </cell>
          <cell r="AZ21">
            <v>1786303.39</v>
          </cell>
          <cell r="BA21">
            <v>0.8</v>
          </cell>
          <cell r="BB21">
            <v>89959.9616666667</v>
          </cell>
          <cell r="BC21">
            <v>100510.375</v>
          </cell>
          <cell r="BD21">
            <v>67943.0733333333</v>
          </cell>
          <cell r="BE21">
            <v>78516.54</v>
          </cell>
          <cell r="BF21">
            <v>90099.955</v>
          </cell>
        </row>
        <row r="22">
          <cell r="B22" t="str">
            <v>S432010</v>
          </cell>
          <cell r="C22" t="str">
            <v>常州华阳万联汽车附件有限公司</v>
          </cell>
          <cell r="D22" t="str">
            <v>金属件</v>
          </cell>
          <cell r="E22" t="str">
            <v>金属件</v>
          </cell>
          <cell r="F22" t="str">
            <v>诉讼</v>
          </cell>
          <cell r="G22">
            <v>90</v>
          </cell>
          <cell r="H22" t="str">
            <v>否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2"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</row>
        <row r="22">
          <cell r="AX22">
            <v>0</v>
          </cell>
          <cell r="AY22">
            <v>0</v>
          </cell>
          <cell r="AZ22">
            <v>0</v>
          </cell>
          <cell r="BA22">
            <v>0.8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</row>
        <row r="23">
          <cell r="B23" t="str">
            <v>S412003</v>
          </cell>
          <cell r="C23" t="str">
            <v>天津市远丰化工产品贸易有限公司</v>
          </cell>
          <cell r="D23" t="str">
            <v>座椅</v>
          </cell>
          <cell r="E23" t="str">
            <v>座椅</v>
          </cell>
          <cell r="F23" t="str">
            <v>大宗物料</v>
          </cell>
          <cell r="G23">
            <v>0</v>
          </cell>
          <cell r="H23" t="str">
            <v>否</v>
          </cell>
          <cell r="I23">
            <v>30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3">
          <cell r="AJ23">
            <v>0</v>
          </cell>
        </row>
        <row r="23"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</row>
        <row r="23">
          <cell r="AU23">
            <v>0</v>
          </cell>
          <cell r="AV23">
            <v>0</v>
          </cell>
          <cell r="AW23">
            <v>918177.05</v>
          </cell>
          <cell r="AX23">
            <v>620144</v>
          </cell>
          <cell r="AY23">
            <v>1538321.05</v>
          </cell>
          <cell r="AZ23">
            <v>1538321.05</v>
          </cell>
          <cell r="BA23">
            <v>1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153029.508333333</v>
          </cell>
        </row>
        <row r="24">
          <cell r="B24" t="str">
            <v>S413107</v>
          </cell>
          <cell r="C24" t="str">
            <v>黄骅市赵福增运输队</v>
          </cell>
          <cell r="D24" t="str">
            <v>金属件/座椅/后视镜</v>
          </cell>
          <cell r="E24" t="str">
            <v>金属件/座椅/后视镜</v>
          </cell>
          <cell r="F24" t="str">
            <v>运输</v>
          </cell>
          <cell r="G24">
            <v>90</v>
          </cell>
          <cell r="H24" t="str">
            <v>是</v>
          </cell>
          <cell r="I24">
            <v>30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4"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4">
          <cell r="AK24">
            <v>0</v>
          </cell>
          <cell r="AL24">
            <v>245969.52</v>
          </cell>
          <cell r="AM24">
            <v>183207.62</v>
          </cell>
          <cell r="AN24">
            <v>165765.52</v>
          </cell>
          <cell r="AO24">
            <v>239540.63</v>
          </cell>
          <cell r="AP24">
            <v>248800</v>
          </cell>
          <cell r="AQ24">
            <v>345700</v>
          </cell>
          <cell r="AR24">
            <v>338484.35</v>
          </cell>
          <cell r="AS24">
            <v>287456.78</v>
          </cell>
          <cell r="AT24">
            <v>194760.36</v>
          </cell>
          <cell r="AU24">
            <v>289946.82</v>
          </cell>
          <cell r="AV24">
            <v>272858.84</v>
          </cell>
          <cell r="AW24">
            <v>381788.82</v>
          </cell>
          <cell r="AX24">
            <v>319914.55</v>
          </cell>
          <cell r="AY24">
            <v>3514193.81</v>
          </cell>
          <cell r="AZ24">
            <v>2539631.6</v>
          </cell>
          <cell r="BA24">
            <v>1</v>
          </cell>
          <cell r="BB24">
            <v>270957.88</v>
          </cell>
          <cell r="BC24">
            <v>275790.353333333</v>
          </cell>
          <cell r="BD24">
            <v>284191.385</v>
          </cell>
          <cell r="BE24">
            <v>288201.191666667</v>
          </cell>
          <cell r="BF24">
            <v>294215.995</v>
          </cell>
        </row>
        <row r="25">
          <cell r="B25" t="str">
            <v>S413055</v>
          </cell>
          <cell r="C25" t="str">
            <v>黄骅市广亿汽车部件有限公司</v>
          </cell>
          <cell r="D25" t="str">
            <v>座椅</v>
          </cell>
          <cell r="E25" t="str">
            <v>座椅</v>
          </cell>
          <cell r="F25" t="str">
            <v>正常供货</v>
          </cell>
          <cell r="G25">
            <v>60</v>
          </cell>
          <cell r="H25" t="str">
            <v>是</v>
          </cell>
          <cell r="I25">
            <v>60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5">
          <cell r="AC25">
            <v>0</v>
          </cell>
          <cell r="AD25">
            <v>0</v>
          </cell>
          <cell r="AE25">
            <v>74277.13</v>
          </cell>
          <cell r="AF25">
            <v>107572.74</v>
          </cell>
          <cell r="AG25">
            <v>68266.69</v>
          </cell>
          <cell r="AH25">
            <v>116205.33</v>
          </cell>
          <cell r="AI25">
            <v>0</v>
          </cell>
          <cell r="AJ25">
            <v>263153.7</v>
          </cell>
          <cell r="AK25">
            <v>0</v>
          </cell>
          <cell r="AL25">
            <v>286534.27</v>
          </cell>
          <cell r="AM25">
            <v>0</v>
          </cell>
          <cell r="AN25">
            <v>340626.58</v>
          </cell>
          <cell r="AO25">
            <v>124942.91</v>
          </cell>
          <cell r="AP25">
            <v>119400</v>
          </cell>
          <cell r="AQ25">
            <v>143900</v>
          </cell>
          <cell r="AR25">
            <v>169142.49</v>
          </cell>
          <cell r="AS25">
            <v>107954.59</v>
          </cell>
          <cell r="AT25">
            <v>82996.09</v>
          </cell>
          <cell r="AU25">
            <v>173999.58</v>
          </cell>
          <cell r="AV25">
            <v>104375.09</v>
          </cell>
          <cell r="AW25">
            <v>193512.89</v>
          </cell>
          <cell r="AX25">
            <v>165061.63</v>
          </cell>
          <cell r="AY25">
            <v>2641921.71</v>
          </cell>
          <cell r="AZ25">
            <v>2283347.19</v>
          </cell>
          <cell r="BA25">
            <v>0.8</v>
          </cell>
          <cell r="BB25">
            <v>167661.095</v>
          </cell>
          <cell r="BC25">
            <v>124722.68</v>
          </cell>
          <cell r="BD25">
            <v>132898.791666667</v>
          </cell>
          <cell r="BE25">
            <v>130394.64</v>
          </cell>
          <cell r="BF25">
            <v>138663.455</v>
          </cell>
        </row>
        <row r="26">
          <cell r="B26" t="str">
            <v>S443004</v>
          </cell>
          <cell r="C26" t="str">
            <v>湘乡简美新材料科技有限公司</v>
          </cell>
          <cell r="D26" t="str">
            <v>座椅</v>
          </cell>
          <cell r="E26" t="str">
            <v>座椅</v>
          </cell>
          <cell r="F26" t="str">
            <v>正常供货</v>
          </cell>
          <cell r="G26">
            <v>60</v>
          </cell>
          <cell r="H26" t="str">
            <v>否</v>
          </cell>
          <cell r="I26">
            <v>60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6">
          <cell r="Z26">
            <v>0</v>
          </cell>
          <cell r="AA26">
            <v>0</v>
          </cell>
          <cell r="AB26">
            <v>0</v>
          </cell>
        </row>
        <row r="26"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</row>
        <row r="26">
          <cell r="AP26">
            <v>279487.92</v>
          </cell>
          <cell r="AQ26">
            <v>687700</v>
          </cell>
          <cell r="AR26">
            <v>339685.97</v>
          </cell>
          <cell r="AS26">
            <v>783921.1</v>
          </cell>
          <cell r="AT26">
            <v>0</v>
          </cell>
          <cell r="AU26">
            <v>782083.94</v>
          </cell>
          <cell r="AV26">
            <v>252144.23</v>
          </cell>
          <cell r="AW26">
            <v>514912.6</v>
          </cell>
          <cell r="AX26">
            <v>274931.76</v>
          </cell>
          <cell r="AY26">
            <v>3914867.52</v>
          </cell>
          <cell r="AZ26">
            <v>3125023.16</v>
          </cell>
          <cell r="BA26">
            <v>0.8</v>
          </cell>
          <cell r="BB26">
            <v>348465.831666667</v>
          </cell>
          <cell r="BC26">
            <v>348465.831666667</v>
          </cell>
          <cell r="BD26">
            <v>478813.155</v>
          </cell>
          <cell r="BE26">
            <v>474255.873333333</v>
          </cell>
          <cell r="BF26">
            <v>445457.973333333</v>
          </cell>
        </row>
        <row r="27">
          <cell r="B27" t="str">
            <v>S432014</v>
          </cell>
          <cell r="C27" t="str">
            <v>江苏万金汽车零部件制造有限公司</v>
          </cell>
          <cell r="D27" t="str">
            <v>金属件</v>
          </cell>
          <cell r="E27" t="str">
            <v>金属件</v>
          </cell>
          <cell r="F27" t="str">
            <v>正常供货</v>
          </cell>
          <cell r="G27">
            <v>60</v>
          </cell>
          <cell r="H27" t="str">
            <v>是</v>
          </cell>
          <cell r="I27">
            <v>60</v>
          </cell>
        </row>
        <row r="27"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7">
          <cell r="V27">
            <v>0</v>
          </cell>
        </row>
        <row r="27">
          <cell r="AH27">
            <v>14403.5</v>
          </cell>
          <cell r="AI27">
            <v>58316.48</v>
          </cell>
          <cell r="AJ27">
            <v>100608.43</v>
          </cell>
          <cell r="AK27">
            <v>115815.4</v>
          </cell>
          <cell r="AL27">
            <v>75399.59</v>
          </cell>
          <cell r="AM27">
            <v>83307.89</v>
          </cell>
          <cell r="AN27">
            <v>65175.17</v>
          </cell>
          <cell r="AO27">
            <v>61180.09</v>
          </cell>
          <cell r="AP27">
            <v>82000</v>
          </cell>
          <cell r="AQ27">
            <v>0</v>
          </cell>
          <cell r="AR27">
            <v>70593.25</v>
          </cell>
          <cell r="AS27">
            <v>72796.35</v>
          </cell>
          <cell r="AT27">
            <v>107378.5</v>
          </cell>
          <cell r="AU27">
            <v>127594.58</v>
          </cell>
          <cell r="AV27">
            <v>207038.5</v>
          </cell>
          <cell r="AW27">
            <v>155235.86</v>
          </cell>
          <cell r="AX27">
            <v>102653.88</v>
          </cell>
          <cell r="AY27">
            <v>1499497.47</v>
          </cell>
          <cell r="AZ27">
            <v>1241607.73</v>
          </cell>
          <cell r="BA27">
            <v>0.8</v>
          </cell>
          <cell r="BB27">
            <v>58624.1433333333</v>
          </cell>
          <cell r="BC27">
            <v>65658.0316666667</v>
          </cell>
          <cell r="BD27">
            <v>76727.1133333333</v>
          </cell>
          <cell r="BE27">
            <v>97566.8633333333</v>
          </cell>
          <cell r="BF27">
            <v>123439.506666667</v>
          </cell>
        </row>
        <row r="28">
          <cell r="B28" t="str">
            <v>S413033</v>
          </cell>
          <cell r="C28" t="str">
            <v>黄骅市再兴汽车配件有限公司</v>
          </cell>
          <cell r="D28" t="str">
            <v>金属件/后视镜</v>
          </cell>
          <cell r="E28" t="str">
            <v>金属件/后视镜</v>
          </cell>
          <cell r="F28" t="str">
            <v>正常供货</v>
          </cell>
          <cell r="G28">
            <v>60</v>
          </cell>
          <cell r="H28" t="str">
            <v>是</v>
          </cell>
          <cell r="I28">
            <v>60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8">
          <cell r="AB28">
            <v>0</v>
          </cell>
          <cell r="AC28">
            <v>0</v>
          </cell>
          <cell r="AD28">
            <v>0</v>
          </cell>
          <cell r="AE28">
            <v>50206.71</v>
          </cell>
          <cell r="AF28">
            <v>0</v>
          </cell>
          <cell r="AG28">
            <v>111717.87</v>
          </cell>
          <cell r="AH28">
            <v>0</v>
          </cell>
          <cell r="AI28">
            <v>134069.59</v>
          </cell>
          <cell r="AJ28">
            <v>177168.87</v>
          </cell>
          <cell r="AK28">
            <v>239953.1</v>
          </cell>
          <cell r="AL28">
            <v>123289.19</v>
          </cell>
          <cell r="AM28">
            <v>122638.49</v>
          </cell>
          <cell r="AN28">
            <v>55959.09</v>
          </cell>
          <cell r="AO28">
            <v>111910.16</v>
          </cell>
          <cell r="AP28">
            <v>139000</v>
          </cell>
          <cell r="AQ28">
            <v>141000</v>
          </cell>
          <cell r="AR28">
            <v>156563.19</v>
          </cell>
          <cell r="AS28">
            <v>126402.14</v>
          </cell>
          <cell r="AT28">
            <v>130455</v>
          </cell>
          <cell r="AU28">
            <v>276604.94</v>
          </cell>
          <cell r="AV28">
            <v>125390.28</v>
          </cell>
          <cell r="AW28">
            <v>104108</v>
          </cell>
          <cell r="AX28">
            <v>72315.96</v>
          </cell>
          <cell r="AY28">
            <v>2398752.58</v>
          </cell>
          <cell r="AZ28">
            <v>2222328.62</v>
          </cell>
          <cell r="BA28">
            <v>0.8</v>
          </cell>
          <cell r="BB28">
            <v>121805.763333333</v>
          </cell>
          <cell r="BC28">
            <v>134221.748333333</v>
          </cell>
          <cell r="BD28">
            <v>161670.878333333</v>
          </cell>
          <cell r="BE28">
            <v>159402.591666667</v>
          </cell>
          <cell r="BF28">
            <v>153253.925</v>
          </cell>
        </row>
        <row r="29">
          <cell r="B29" t="str">
            <v>S413047</v>
          </cell>
          <cell r="C29" t="str">
            <v>黄骅市正大纺织机械配件厂</v>
          </cell>
          <cell r="D29" t="str">
            <v>金属件/座椅/后视镜</v>
          </cell>
          <cell r="E29" t="str">
            <v>金属件/座椅/后视镜</v>
          </cell>
          <cell r="F29" t="str">
            <v>正常供货</v>
          </cell>
          <cell r="G29">
            <v>60</v>
          </cell>
          <cell r="H29" t="str">
            <v>是</v>
          </cell>
          <cell r="I29">
            <v>60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29"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29"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240786.47</v>
          </cell>
          <cell r="AK29">
            <v>0</v>
          </cell>
          <cell r="AL29">
            <v>0</v>
          </cell>
          <cell r="AM29">
            <v>187757.44</v>
          </cell>
          <cell r="AN29">
            <v>0</v>
          </cell>
          <cell r="AO29">
            <v>460641.37</v>
          </cell>
          <cell r="AP29">
            <v>615500</v>
          </cell>
          <cell r="AQ29">
            <v>0</v>
          </cell>
          <cell r="AR29">
            <v>160532.68</v>
          </cell>
          <cell r="AS29">
            <v>0</v>
          </cell>
          <cell r="AT29">
            <v>190575.44</v>
          </cell>
          <cell r="AU29">
            <v>0</v>
          </cell>
          <cell r="AV29">
            <v>0</v>
          </cell>
          <cell r="AW29">
            <v>9647.69</v>
          </cell>
          <cell r="AX29">
            <v>0</v>
          </cell>
          <cell r="AY29">
            <v>1865441.09</v>
          </cell>
          <cell r="AZ29">
            <v>1855793.4</v>
          </cell>
          <cell r="BA29">
            <v>0.8</v>
          </cell>
          <cell r="BB29">
            <v>206112.341666667</v>
          </cell>
          <cell r="BC29">
            <v>237874.915</v>
          </cell>
          <cell r="BD29">
            <v>161101.353333333</v>
          </cell>
          <cell r="BE29">
            <v>58518.02</v>
          </cell>
          <cell r="BF29">
            <v>60125.9683333333</v>
          </cell>
        </row>
        <row r="30">
          <cell r="B30" t="str">
            <v>S437004</v>
          </cell>
          <cell r="C30" t="str">
            <v>青岛福基纺织有限公司</v>
          </cell>
          <cell r="D30" t="str">
            <v>座椅</v>
          </cell>
          <cell r="E30" t="str">
            <v>座椅</v>
          </cell>
          <cell r="F30" t="str">
            <v>正常供货</v>
          </cell>
          <cell r="G30">
            <v>60</v>
          </cell>
          <cell r="H30" t="str">
            <v>否</v>
          </cell>
          <cell r="I30">
            <v>60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0"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13004.9500000001</v>
          </cell>
          <cell r="AS30">
            <v>501479.22</v>
          </cell>
          <cell r="AT30">
            <v>326573.95</v>
          </cell>
          <cell r="AU30">
            <v>367231.17</v>
          </cell>
          <cell r="AV30">
            <v>0</v>
          </cell>
          <cell r="AW30">
            <v>71190.61</v>
          </cell>
          <cell r="AX30">
            <v>105342.81</v>
          </cell>
          <cell r="AY30">
            <v>1384822.71</v>
          </cell>
          <cell r="AZ30">
            <v>1208289.29</v>
          </cell>
          <cell r="BA30">
            <v>1</v>
          </cell>
          <cell r="BB30">
            <v>85747.3616666667</v>
          </cell>
          <cell r="BC30">
            <v>140176.353333333</v>
          </cell>
          <cell r="BD30">
            <v>201381.548333333</v>
          </cell>
          <cell r="BE30">
            <v>201381.548333333</v>
          </cell>
          <cell r="BF30">
            <v>213246.65</v>
          </cell>
        </row>
        <row r="31">
          <cell r="B31" t="str">
            <v>S413084</v>
          </cell>
          <cell r="C31" t="str">
            <v>黄骅市常郭镇街西纸箱厂</v>
          </cell>
          <cell r="D31" t="str">
            <v>金属件/座椅/后视镜</v>
          </cell>
          <cell r="E31" t="str">
            <v>金属件/座椅/后视镜</v>
          </cell>
          <cell r="F31" t="str">
            <v>正常供货</v>
          </cell>
          <cell r="G31">
            <v>60</v>
          </cell>
          <cell r="H31" t="str">
            <v>是</v>
          </cell>
          <cell r="I31">
            <v>60</v>
          </cell>
          <cell r="J31">
            <v>0</v>
          </cell>
          <cell r="K31">
            <v>0</v>
          </cell>
        </row>
        <row r="31"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95879.9</v>
          </cell>
          <cell r="V31">
            <v>126878.41</v>
          </cell>
          <cell r="W31">
            <v>0</v>
          </cell>
          <cell r="X31">
            <v>78582.9399999999</v>
          </cell>
          <cell r="Y31">
            <v>0</v>
          </cell>
          <cell r="Z31">
            <v>18137.96</v>
          </cell>
          <cell r="AA31">
            <v>109553.59</v>
          </cell>
          <cell r="AB31">
            <v>40359.4099999999</v>
          </cell>
          <cell r="AC31">
            <v>72716.78</v>
          </cell>
          <cell r="AD31">
            <v>104319.57</v>
          </cell>
          <cell r="AE31">
            <v>91228.98</v>
          </cell>
          <cell r="AF31">
            <v>24270.69</v>
          </cell>
          <cell r="AG31">
            <v>119988.44</v>
          </cell>
          <cell r="AH31">
            <v>50624.54</v>
          </cell>
          <cell r="AI31">
            <v>45882.35</v>
          </cell>
          <cell r="AJ31">
            <v>79661.13</v>
          </cell>
          <cell r="AK31">
            <v>90607.27</v>
          </cell>
          <cell r="AL31">
            <v>51611.47</v>
          </cell>
          <cell r="AM31">
            <v>47570.89</v>
          </cell>
          <cell r="AN31">
            <v>33607.06</v>
          </cell>
          <cell r="AO31">
            <v>37862.13</v>
          </cell>
          <cell r="AP31">
            <v>36800</v>
          </cell>
          <cell r="AQ31">
            <v>37400</v>
          </cell>
          <cell r="AR31">
            <v>46036.4</v>
          </cell>
          <cell r="AS31">
            <v>36676.82</v>
          </cell>
          <cell r="AT31">
            <v>30501.73</v>
          </cell>
          <cell r="AU31">
            <v>49398.07</v>
          </cell>
          <cell r="AV31">
            <v>21560</v>
          </cell>
          <cell r="AW31">
            <v>86728.39</v>
          </cell>
          <cell r="AX31">
            <v>9599.58</v>
          </cell>
          <cell r="AY31">
            <v>1674044.5</v>
          </cell>
          <cell r="AZ31">
            <v>1577716.53</v>
          </cell>
          <cell r="BA31">
            <v>0.8</v>
          </cell>
          <cell r="BB31">
            <v>38063.735</v>
          </cell>
          <cell r="BC31">
            <v>37546.18</v>
          </cell>
          <cell r="BD31">
            <v>39468.8366666667</v>
          </cell>
          <cell r="BE31">
            <v>36928.8366666667</v>
          </cell>
          <cell r="BF31">
            <v>45150.235</v>
          </cell>
        </row>
        <row r="32">
          <cell r="B32" t="str">
            <v>S413078</v>
          </cell>
          <cell r="C32" t="str">
            <v>文安县德实汽车配件有限公司</v>
          </cell>
          <cell r="D32" t="str">
            <v>金属件/座椅</v>
          </cell>
          <cell r="E32" t="str">
            <v>金属件/座椅</v>
          </cell>
          <cell r="F32" t="str">
            <v>正常供货</v>
          </cell>
          <cell r="G32">
            <v>60</v>
          </cell>
          <cell r="H32" t="str">
            <v>是</v>
          </cell>
          <cell r="I32">
            <v>60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2"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343013.72</v>
          </cell>
          <cell r="AP32">
            <v>352600</v>
          </cell>
          <cell r="AQ32">
            <v>352000</v>
          </cell>
          <cell r="AR32">
            <v>425266.94</v>
          </cell>
          <cell r="AS32">
            <v>345337.35</v>
          </cell>
          <cell r="AT32">
            <v>308833.87</v>
          </cell>
          <cell r="AU32">
            <v>406314.03</v>
          </cell>
          <cell r="AV32">
            <v>220273.69</v>
          </cell>
          <cell r="AW32">
            <v>365186.68</v>
          </cell>
          <cell r="AX32">
            <v>223782.45</v>
          </cell>
          <cell r="AY32">
            <v>3342608.73</v>
          </cell>
          <cell r="AZ32">
            <v>2753639.6</v>
          </cell>
          <cell r="BA32">
            <v>0.8</v>
          </cell>
          <cell r="BB32">
            <v>303036.335</v>
          </cell>
          <cell r="BC32">
            <v>354508.646666667</v>
          </cell>
          <cell r="BD32">
            <v>365058.698333333</v>
          </cell>
          <cell r="BE32">
            <v>343004.313333333</v>
          </cell>
          <cell r="BF32">
            <v>345202.093333333</v>
          </cell>
        </row>
        <row r="33">
          <cell r="B33" t="str">
            <v>S411017</v>
          </cell>
          <cell r="C33" t="str">
            <v>北京奇美玉隆商贸有限责任公司</v>
          </cell>
          <cell r="D33" t="str">
            <v>后视镜</v>
          </cell>
          <cell r="E33" t="str">
            <v>后视镜</v>
          </cell>
          <cell r="F33" t="str">
            <v>大宗物料</v>
          </cell>
          <cell r="G33">
            <v>30</v>
          </cell>
          <cell r="H33" t="str">
            <v>是</v>
          </cell>
          <cell r="I33">
            <v>30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3"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465206.3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248200</v>
          </cell>
          <cell r="AQ33">
            <v>0</v>
          </cell>
          <cell r="AR33">
            <v>185500</v>
          </cell>
          <cell r="AS33">
            <v>342439.95</v>
          </cell>
          <cell r="AT33">
            <v>208897.43</v>
          </cell>
          <cell r="AU33">
            <v>132500</v>
          </cell>
          <cell r="AV33">
            <v>0</v>
          </cell>
        </row>
        <row r="33">
          <cell r="AX33">
            <v>0</v>
          </cell>
          <cell r="AY33">
            <v>1582743.68</v>
          </cell>
          <cell r="AZ33">
            <v>1582743.68</v>
          </cell>
          <cell r="BA33">
            <v>0</v>
          </cell>
          <cell r="BB33">
            <v>129356.658333333</v>
          </cell>
          <cell r="BC33">
            <v>164172.896666667</v>
          </cell>
          <cell r="BD33">
            <v>186256.23</v>
          </cell>
          <cell r="BE33">
            <v>144889.563333333</v>
          </cell>
          <cell r="BF33">
            <v>144889.563333333</v>
          </cell>
        </row>
        <row r="34">
          <cell r="B34" t="str">
            <v>S413066</v>
          </cell>
          <cell r="C34" t="str">
            <v>河北新强力机械制造有限公司</v>
          </cell>
          <cell r="D34" t="str">
            <v>金属件/座椅</v>
          </cell>
          <cell r="E34" t="str">
            <v>金属件/座椅</v>
          </cell>
          <cell r="F34" t="str">
            <v>正常供货</v>
          </cell>
          <cell r="G34">
            <v>90</v>
          </cell>
          <cell r="H34" t="str">
            <v>是</v>
          </cell>
          <cell r="I34">
            <v>90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4"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4939.03</v>
          </cell>
          <cell r="AF34">
            <v>125535.41</v>
          </cell>
          <cell r="AG34">
            <v>33983.59</v>
          </cell>
          <cell r="AH34">
            <v>60726.86</v>
          </cell>
          <cell r="AI34">
            <v>112769.84</v>
          </cell>
          <cell r="AJ34">
            <v>122728.09</v>
          </cell>
          <cell r="AK34">
            <v>122905.29</v>
          </cell>
          <cell r="AL34">
            <v>0</v>
          </cell>
          <cell r="AM34">
            <v>94567.72</v>
          </cell>
          <cell r="AN34">
            <v>60816.82</v>
          </cell>
          <cell r="AO34">
            <v>34267.15</v>
          </cell>
          <cell r="AP34">
            <v>83500</v>
          </cell>
          <cell r="AQ34">
            <v>77000</v>
          </cell>
          <cell r="AR34">
            <v>77137.29</v>
          </cell>
          <cell r="AS34">
            <v>67357.01</v>
          </cell>
          <cell r="AT34">
            <v>0</v>
          </cell>
          <cell r="AU34">
            <v>52526.87</v>
          </cell>
          <cell r="AV34">
            <v>161997.79</v>
          </cell>
          <cell r="AW34">
            <v>135262.52</v>
          </cell>
          <cell r="AX34">
            <v>0</v>
          </cell>
          <cell r="AY34">
            <v>1428021.28</v>
          </cell>
          <cell r="AZ34">
            <v>1130760.97</v>
          </cell>
          <cell r="BA34">
            <v>0.8</v>
          </cell>
          <cell r="BB34">
            <v>66679.7116666667</v>
          </cell>
          <cell r="BC34">
            <v>56543.575</v>
          </cell>
          <cell r="BD34">
            <v>59586.8616666667</v>
          </cell>
          <cell r="BE34">
            <v>72669.8266666667</v>
          </cell>
          <cell r="BF34">
            <v>82380.2466666667</v>
          </cell>
        </row>
        <row r="35">
          <cell r="B35" t="str">
            <v>S413065</v>
          </cell>
          <cell r="C35" t="str">
            <v>河北锦泽丰泰国际贸易有限公司</v>
          </cell>
          <cell r="D35" t="str">
            <v>金属件</v>
          </cell>
          <cell r="E35" t="str">
            <v>金属件</v>
          </cell>
          <cell r="F35" t="str">
            <v>大宗物料</v>
          </cell>
          <cell r="G35">
            <v>0</v>
          </cell>
          <cell r="H35" t="str">
            <v>否</v>
          </cell>
          <cell r="I35">
            <v>30</v>
          </cell>
        </row>
        <row r="35">
          <cell r="AD35">
            <v>0</v>
          </cell>
          <cell r="AE35">
            <v>0</v>
          </cell>
          <cell r="AF35">
            <v>0</v>
          </cell>
        </row>
        <row r="35"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35">
          <cell r="AS35">
            <v>0</v>
          </cell>
          <cell r="AT35">
            <v>0</v>
          </cell>
          <cell r="AU35">
            <v>0</v>
          </cell>
          <cell r="AV35">
            <v>523982.5</v>
          </cell>
        </row>
        <row r="35">
          <cell r="AX35">
            <v>1289390.93</v>
          </cell>
          <cell r="AY35">
            <v>1813373.43</v>
          </cell>
          <cell r="AZ35">
            <v>1813373.43</v>
          </cell>
          <cell r="BA35">
            <v>1</v>
          </cell>
          <cell r="BB35">
            <v>0</v>
          </cell>
          <cell r="BC35">
            <v>0</v>
          </cell>
          <cell r="BD35">
            <v>0</v>
          </cell>
          <cell r="BE35">
            <v>87330.4166666667</v>
          </cell>
          <cell r="BF35">
            <v>87330.4166666667</v>
          </cell>
        </row>
        <row r="36">
          <cell r="B36" t="str">
            <v>S433001</v>
          </cell>
          <cell r="C36" t="str">
            <v>宁波精成车业有限公司</v>
          </cell>
          <cell r="D36" t="str">
            <v>后视镜</v>
          </cell>
          <cell r="E36" t="str">
            <v>后视镜</v>
          </cell>
          <cell r="F36" t="str">
            <v>正常供货</v>
          </cell>
          <cell r="G36">
            <v>60</v>
          </cell>
          <cell r="H36" t="str">
            <v>否</v>
          </cell>
          <cell r="I36">
            <v>60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6"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6">
          <cell r="AQ36">
            <v>0</v>
          </cell>
          <cell r="AR36">
            <v>0</v>
          </cell>
          <cell r="AS36">
            <v>0</v>
          </cell>
        </row>
        <row r="36">
          <cell r="AV36">
            <v>0</v>
          </cell>
        </row>
        <row r="36">
          <cell r="AX36">
            <v>107884.53</v>
          </cell>
          <cell r="AY36">
            <v>107884.53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</row>
        <row r="37">
          <cell r="B37" t="str">
            <v>S432020</v>
          </cell>
          <cell r="C37" t="str">
            <v>恺博（常熟）座椅机械部件有限公司</v>
          </cell>
          <cell r="D37" t="str">
            <v>座椅</v>
          </cell>
          <cell r="E37" t="str">
            <v>座椅</v>
          </cell>
          <cell r="F37" t="str">
            <v>正常供货</v>
          </cell>
          <cell r="G37">
            <v>60</v>
          </cell>
          <cell r="H37" t="str">
            <v>是</v>
          </cell>
          <cell r="I37">
            <v>60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7">
          <cell r="AE37">
            <v>0</v>
          </cell>
          <cell r="AF37">
            <v>86262.8</v>
          </cell>
          <cell r="AG37">
            <v>0</v>
          </cell>
          <cell r="AH37">
            <v>201989.76</v>
          </cell>
          <cell r="AI37">
            <v>50497.44</v>
          </cell>
          <cell r="AJ37">
            <v>0</v>
          </cell>
          <cell r="AK37">
            <v>0</v>
          </cell>
          <cell r="AL37">
            <v>151492.32</v>
          </cell>
          <cell r="AM37">
            <v>353482.08</v>
          </cell>
          <cell r="AN37">
            <v>0</v>
          </cell>
          <cell r="AO37">
            <v>555471.84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100994.88</v>
          </cell>
          <cell r="AU37">
            <v>0</v>
          </cell>
          <cell r="AV37">
            <v>0</v>
          </cell>
          <cell r="AW37">
            <v>100994.88</v>
          </cell>
          <cell r="AX37">
            <v>504974.4</v>
          </cell>
          <cell r="AY37">
            <v>2106160.4</v>
          </cell>
          <cell r="AZ37">
            <v>1500191.12</v>
          </cell>
          <cell r="BA37">
            <v>1</v>
          </cell>
          <cell r="BB37">
            <v>92578.64</v>
          </cell>
          <cell r="BC37">
            <v>109411.12</v>
          </cell>
          <cell r="BD37">
            <v>16832.48</v>
          </cell>
          <cell r="BE37">
            <v>16832.48</v>
          </cell>
          <cell r="BF37">
            <v>33664.96</v>
          </cell>
        </row>
        <row r="38">
          <cell r="B38" t="str">
            <v>S412001</v>
          </cell>
          <cell r="C38" t="str">
            <v>天津生隆纤维材料股份有限公司</v>
          </cell>
          <cell r="D38" t="str">
            <v>座椅</v>
          </cell>
          <cell r="E38" t="str">
            <v>座椅</v>
          </cell>
          <cell r="F38" t="str">
            <v>正常供货</v>
          </cell>
          <cell r="G38">
            <v>90</v>
          </cell>
          <cell r="H38" t="str">
            <v>是</v>
          </cell>
          <cell r="I38">
            <v>90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8"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140435.82</v>
          </cell>
          <cell r="AM38">
            <v>0</v>
          </cell>
          <cell r="AN38">
            <v>311154.09</v>
          </cell>
          <cell r="AO38">
            <v>144144</v>
          </cell>
          <cell r="AP38">
            <v>178600</v>
          </cell>
          <cell r="AQ38">
            <v>186200</v>
          </cell>
          <cell r="AR38">
            <v>0</v>
          </cell>
          <cell r="AS38">
            <v>386548.67</v>
          </cell>
          <cell r="AT38">
            <v>0</v>
          </cell>
          <cell r="AU38">
            <v>0</v>
          </cell>
          <cell r="AV38">
            <v>144815.85</v>
          </cell>
          <cell r="AW38">
            <v>75145.41</v>
          </cell>
          <cell r="AX38">
            <v>21060.84</v>
          </cell>
          <cell r="AY38">
            <v>1588104.68</v>
          </cell>
          <cell r="AZ38">
            <v>1347082.58</v>
          </cell>
          <cell r="BA38">
            <v>1</v>
          </cell>
          <cell r="BB38">
            <v>201107.793333333</v>
          </cell>
          <cell r="BC38">
            <v>149248.778333333</v>
          </cell>
          <cell r="BD38">
            <v>125224.778333333</v>
          </cell>
          <cell r="BE38">
            <v>119594.086666667</v>
          </cell>
          <cell r="BF38">
            <v>101084.988333333</v>
          </cell>
        </row>
        <row r="39">
          <cell r="B39" t="str">
            <v>S433003</v>
          </cell>
          <cell r="C39" t="str">
            <v>浙江松原汽车安全系统股份有限公司</v>
          </cell>
          <cell r="D39" t="str">
            <v>座椅</v>
          </cell>
          <cell r="E39" t="str">
            <v>座椅</v>
          </cell>
          <cell r="F39" t="str">
            <v>正常供货</v>
          </cell>
          <cell r="G39">
            <v>90</v>
          </cell>
          <cell r="H39" t="str">
            <v>否</v>
          </cell>
          <cell r="I39">
            <v>90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39">
          <cell r="AJ39">
            <v>0</v>
          </cell>
        </row>
        <row r="39">
          <cell r="AO39">
            <v>0</v>
          </cell>
        </row>
        <row r="39">
          <cell r="AQ39">
            <v>6243.12</v>
          </cell>
          <cell r="AR39">
            <v>359530.55</v>
          </cell>
          <cell r="AS39">
            <v>269749.08</v>
          </cell>
          <cell r="AT39">
            <v>422823.47</v>
          </cell>
          <cell r="AU39">
            <v>0</v>
          </cell>
          <cell r="AV39">
            <v>285452.6</v>
          </cell>
        </row>
        <row r="39">
          <cell r="AX39">
            <v>32420.83</v>
          </cell>
          <cell r="AY39">
            <v>1376219.65</v>
          </cell>
          <cell r="AZ39">
            <v>1058346.22</v>
          </cell>
          <cell r="BA39">
            <v>1</v>
          </cell>
          <cell r="BB39">
            <v>105920.458333333</v>
          </cell>
          <cell r="BC39">
            <v>176391.036666667</v>
          </cell>
          <cell r="BD39">
            <v>176391.036666667</v>
          </cell>
          <cell r="BE39">
            <v>223966.47</v>
          </cell>
          <cell r="BF39">
            <v>222925.95</v>
          </cell>
        </row>
        <row r="40">
          <cell r="B40" t="str">
            <v>S437023</v>
          </cell>
          <cell r="C40" t="str">
            <v>高唐强盛机械有限公司</v>
          </cell>
          <cell r="D40" t="str">
            <v>金属件</v>
          </cell>
          <cell r="E40" t="str">
            <v>金属件</v>
          </cell>
          <cell r="F40" t="str">
            <v>正常供货</v>
          </cell>
          <cell r="G40">
            <v>60</v>
          </cell>
          <cell r="H40" t="str">
            <v>是</v>
          </cell>
          <cell r="I40">
            <v>90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0">
          <cell r="O40">
            <v>0</v>
          </cell>
          <cell r="P40">
            <v>0</v>
          </cell>
          <cell r="Q40">
            <v>172666.63</v>
          </cell>
          <cell r="R40">
            <v>295046.31</v>
          </cell>
          <cell r="S40">
            <v>0</v>
          </cell>
          <cell r="T40">
            <v>0</v>
          </cell>
          <cell r="U40">
            <v>158493.38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0"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196661.45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33763.07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0">
          <cell r="AX40">
            <v>0</v>
          </cell>
          <cell r="AY40">
            <v>856630.84</v>
          </cell>
          <cell r="AZ40">
            <v>856630.84</v>
          </cell>
          <cell r="BA40">
            <v>0.8</v>
          </cell>
          <cell r="BB40">
            <v>5627.17833333333</v>
          </cell>
          <cell r="BC40">
            <v>5627.17833333333</v>
          </cell>
          <cell r="BD40">
            <v>0</v>
          </cell>
          <cell r="BE40">
            <v>0</v>
          </cell>
          <cell r="BF40">
            <v>0</v>
          </cell>
        </row>
        <row r="41">
          <cell r="B41" t="str">
            <v>S422002</v>
          </cell>
          <cell r="C41" t="str">
            <v>长春市天利得科技有限公司</v>
          </cell>
          <cell r="D41" t="str">
            <v>座椅</v>
          </cell>
          <cell r="E41" t="str">
            <v>座椅</v>
          </cell>
          <cell r="F41" t="str">
            <v>正常供货</v>
          </cell>
          <cell r="G41">
            <v>60</v>
          </cell>
          <cell r="H41" t="str">
            <v>否</v>
          </cell>
          <cell r="I41">
            <v>90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1"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</row>
        <row r="41">
          <cell r="AR41">
            <v>203514.6</v>
          </cell>
          <cell r="AS41">
            <v>158056.49</v>
          </cell>
          <cell r="AT41">
            <v>216321.56</v>
          </cell>
          <cell r="AU41">
            <v>206975.89</v>
          </cell>
          <cell r="AV41">
            <v>171745.31</v>
          </cell>
          <cell r="AW41">
            <v>213981.32</v>
          </cell>
          <cell r="AX41">
            <v>186978.84</v>
          </cell>
          <cell r="AY41">
            <v>1357574.01</v>
          </cell>
          <cell r="AZ41">
            <v>956613.85</v>
          </cell>
          <cell r="BA41">
            <v>0.8</v>
          </cell>
          <cell r="BB41">
            <v>60261.8483333333</v>
          </cell>
          <cell r="BC41">
            <v>96315.4416666667</v>
          </cell>
          <cell r="BD41">
            <v>130811.423333333</v>
          </cell>
          <cell r="BE41">
            <v>159435.641666667</v>
          </cell>
          <cell r="BF41">
            <v>195099.195</v>
          </cell>
        </row>
        <row r="42">
          <cell r="B42" t="str">
            <v>S437019</v>
          </cell>
          <cell r="C42" t="str">
            <v>日照浩利橡塑有限公司</v>
          </cell>
          <cell r="D42" t="str">
            <v>金属件/座椅</v>
          </cell>
          <cell r="E42" t="str">
            <v>金属件/座椅</v>
          </cell>
          <cell r="F42" t="str">
            <v>正常供货</v>
          </cell>
          <cell r="G42">
            <v>60</v>
          </cell>
          <cell r="H42" t="str">
            <v>是</v>
          </cell>
          <cell r="I42">
            <v>60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146534.48</v>
          </cell>
          <cell r="AL42">
            <v>136767.29</v>
          </cell>
          <cell r="AM42">
            <v>16256.75</v>
          </cell>
          <cell r="AN42">
            <v>18718.65</v>
          </cell>
          <cell r="AO42">
            <v>26337.4</v>
          </cell>
          <cell r="AP42">
            <v>83000</v>
          </cell>
          <cell r="AQ42">
            <v>166600</v>
          </cell>
          <cell r="AR42">
            <v>199098.38</v>
          </cell>
          <cell r="AS42">
            <v>170008.91</v>
          </cell>
          <cell r="AT42">
            <v>128935.26</v>
          </cell>
          <cell r="AU42">
            <v>600916.49</v>
          </cell>
          <cell r="AV42">
            <v>234670.04</v>
          </cell>
          <cell r="AW42">
            <v>520798.5</v>
          </cell>
          <cell r="AX42">
            <v>239833.74</v>
          </cell>
          <cell r="AY42">
            <v>2688475.89</v>
          </cell>
          <cell r="AZ42">
            <v>1927843.65</v>
          </cell>
          <cell r="BA42">
            <v>0.8</v>
          </cell>
          <cell r="BB42">
            <v>110627.223333333</v>
          </cell>
          <cell r="BC42">
            <v>128996.658333333</v>
          </cell>
          <cell r="BD42">
            <v>224759.84</v>
          </cell>
          <cell r="BE42">
            <v>250038.18</v>
          </cell>
          <cell r="BF42">
            <v>309071.263333333</v>
          </cell>
        </row>
        <row r="43">
          <cell r="B43" t="str">
            <v>S413090</v>
          </cell>
          <cell r="C43" t="str">
            <v>黄骅市津华汽车部件有限公司</v>
          </cell>
          <cell r="D43" t="str">
            <v>金属件/座椅</v>
          </cell>
          <cell r="E43" t="str">
            <v>金属件/座椅</v>
          </cell>
          <cell r="F43" t="str">
            <v>更名创合</v>
          </cell>
          <cell r="G43">
            <v>60</v>
          </cell>
          <cell r="H43" t="str">
            <v>是</v>
          </cell>
          <cell r="I43">
            <v>90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149198.92</v>
          </cell>
          <cell r="AA43">
            <v>0</v>
          </cell>
          <cell r="AB43">
            <v>0</v>
          </cell>
        </row>
        <row r="43">
          <cell r="AD43">
            <v>378139.64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3">
          <cell r="AX43">
            <v>0</v>
          </cell>
          <cell r="AY43">
            <v>527338.56</v>
          </cell>
          <cell r="AZ43">
            <v>527338.56</v>
          </cell>
          <cell r="BA43">
            <v>0.8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</row>
        <row r="44">
          <cell r="B44" t="str">
            <v>S413051</v>
          </cell>
          <cell r="C44" t="str">
            <v>黄骅市京港机电设备有限公司</v>
          </cell>
          <cell r="D44" t="str">
            <v>座椅/后视镜</v>
          </cell>
          <cell r="E44" t="str">
            <v>座椅/后视镜</v>
          </cell>
          <cell r="F44" t="str">
            <v>正常供货</v>
          </cell>
          <cell r="G44">
            <v>60</v>
          </cell>
          <cell r="H44" t="str">
            <v>是</v>
          </cell>
          <cell r="I44">
            <v>60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4"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56830.9</v>
          </cell>
          <cell r="T44">
            <v>0</v>
          </cell>
          <cell r="U44">
            <v>212817.59</v>
          </cell>
          <cell r="V44">
            <v>0</v>
          </cell>
          <cell r="W44">
            <v>98690.6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4"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25457.29</v>
          </cell>
          <cell r="AI44">
            <v>102625.95</v>
          </cell>
          <cell r="AJ44">
            <v>61039.55</v>
          </cell>
          <cell r="AK44">
            <v>0</v>
          </cell>
          <cell r="AL44">
            <v>7579.72</v>
          </cell>
          <cell r="AM44">
            <v>187.99</v>
          </cell>
          <cell r="AN44">
            <v>123.67</v>
          </cell>
          <cell r="AO44">
            <v>7479.33</v>
          </cell>
          <cell r="AP44">
            <v>21400</v>
          </cell>
          <cell r="AQ44">
            <v>10500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4">
          <cell r="AX44">
            <v>0</v>
          </cell>
          <cell r="AY44">
            <v>604732.59</v>
          </cell>
          <cell r="AZ44">
            <v>604732.59</v>
          </cell>
          <cell r="BA44">
            <v>0.8</v>
          </cell>
          <cell r="BB44">
            <v>6583.83333333333</v>
          </cell>
          <cell r="BC44">
            <v>6563.22166666667</v>
          </cell>
          <cell r="BD44">
            <v>5316.66666666667</v>
          </cell>
          <cell r="BE44">
            <v>1750</v>
          </cell>
          <cell r="BF44">
            <v>0</v>
          </cell>
        </row>
        <row r="45">
          <cell r="B45" t="str">
            <v>S413132</v>
          </cell>
          <cell r="C45" t="str">
            <v>霸州市政锦五金制品有限公司</v>
          </cell>
          <cell r="D45" t="str">
            <v>金属件</v>
          </cell>
          <cell r="E45" t="str">
            <v>金属件</v>
          </cell>
          <cell r="F45" t="str">
            <v>正常供货</v>
          </cell>
          <cell r="G45">
            <v>90</v>
          </cell>
          <cell r="H45" t="str">
            <v>是</v>
          </cell>
          <cell r="I45">
            <v>90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5"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5">
          <cell r="AM45">
            <v>1844.43</v>
          </cell>
          <cell r="AN45">
            <v>73420.39</v>
          </cell>
          <cell r="AO45">
            <v>105493.74</v>
          </cell>
          <cell r="AP45">
            <v>134900</v>
          </cell>
          <cell r="AQ45">
            <v>251000</v>
          </cell>
          <cell r="AR45">
            <v>194883.01</v>
          </cell>
          <cell r="AS45">
            <v>255354.44</v>
          </cell>
          <cell r="AT45">
            <v>0</v>
          </cell>
          <cell r="AU45">
            <v>302273.52</v>
          </cell>
          <cell r="AV45">
            <v>158299.7</v>
          </cell>
          <cell r="AW45">
            <v>437642.97</v>
          </cell>
          <cell r="AX45">
            <v>278504.72</v>
          </cell>
          <cell r="AY45">
            <v>2193616.92</v>
          </cell>
          <cell r="AZ45">
            <v>1319169.53</v>
          </cell>
          <cell r="BA45">
            <v>0.8</v>
          </cell>
          <cell r="BB45">
            <v>169175.263333333</v>
          </cell>
          <cell r="BC45">
            <v>156938.531666667</v>
          </cell>
          <cell r="BD45">
            <v>189735.161666667</v>
          </cell>
          <cell r="BE45">
            <v>193635.111666667</v>
          </cell>
          <cell r="BF45">
            <v>224742.273333333</v>
          </cell>
        </row>
        <row r="46">
          <cell r="B46" t="str">
            <v>S411010</v>
          </cell>
          <cell r="C46" t="str">
            <v>北京多宾城建筑机械有限公司</v>
          </cell>
          <cell r="D46" t="str">
            <v>后视镜</v>
          </cell>
          <cell r="E46" t="str">
            <v>后视镜</v>
          </cell>
          <cell r="F46" t="str">
            <v>正常供货</v>
          </cell>
          <cell r="G46">
            <v>60</v>
          </cell>
          <cell r="H46" t="str">
            <v>是</v>
          </cell>
          <cell r="I46">
            <v>90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6"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121209.49</v>
          </cell>
          <cell r="AL46">
            <v>45180.06</v>
          </cell>
          <cell r="AM46">
            <v>102833.86</v>
          </cell>
          <cell r="AN46">
            <v>74741.32</v>
          </cell>
          <cell r="AO46">
            <v>85589.88</v>
          </cell>
          <cell r="AP46">
            <v>93000</v>
          </cell>
          <cell r="AQ46">
            <v>47900</v>
          </cell>
          <cell r="AR46">
            <v>89492.64</v>
          </cell>
          <cell r="AS46">
            <v>86878.44</v>
          </cell>
          <cell r="AT46">
            <v>28025.03</v>
          </cell>
          <cell r="AU46">
            <v>12685.55</v>
          </cell>
          <cell r="AV46">
            <v>0</v>
          </cell>
          <cell r="AW46">
            <v>131554.62</v>
          </cell>
          <cell r="AX46">
            <v>104450.84</v>
          </cell>
          <cell r="AY46">
            <v>1023541.73</v>
          </cell>
          <cell r="AZ46">
            <v>787536.27</v>
          </cell>
          <cell r="BA46">
            <v>0</v>
          </cell>
          <cell r="BB46">
            <v>79600.38</v>
          </cell>
          <cell r="BC46">
            <v>71814.3316666667</v>
          </cell>
          <cell r="BD46">
            <v>59663.61</v>
          </cell>
          <cell r="BE46">
            <v>44163.61</v>
          </cell>
          <cell r="BF46">
            <v>58106.0466666667</v>
          </cell>
        </row>
        <row r="47">
          <cell r="B47" t="str">
            <v>S432021</v>
          </cell>
          <cell r="C47" t="str">
            <v>江苏艾文德悦达汽车内饰有限责任公司</v>
          </cell>
          <cell r="D47" t="str">
            <v>座椅</v>
          </cell>
          <cell r="E47" t="str">
            <v>座椅</v>
          </cell>
          <cell r="F47" t="str">
            <v>诉讼</v>
          </cell>
          <cell r="G47">
            <v>60</v>
          </cell>
          <cell r="H47" t="str">
            <v>否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7"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</row>
        <row r="47"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</row>
        <row r="47">
          <cell r="AX47">
            <v>0</v>
          </cell>
          <cell r="AY47">
            <v>0</v>
          </cell>
          <cell r="AZ47">
            <v>0</v>
          </cell>
          <cell r="BA47">
            <v>0.8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</row>
        <row r="48">
          <cell r="B48" t="str">
            <v>S433010</v>
          </cell>
          <cell r="C48" t="str">
            <v>台州市黄岩佩雷希模具有限公司</v>
          </cell>
          <cell r="D48">
            <v>0</v>
          </cell>
          <cell r="E48">
            <v>0</v>
          </cell>
          <cell r="F48" t="str">
            <v>固定资产</v>
          </cell>
          <cell r="G48">
            <v>0</v>
          </cell>
          <cell r="H48" t="str">
            <v>是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8">
          <cell r="AF48">
            <v>0</v>
          </cell>
          <cell r="AG48">
            <v>37300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140000</v>
          </cell>
          <cell r="AT48">
            <v>0</v>
          </cell>
          <cell r="AU48">
            <v>0</v>
          </cell>
          <cell r="AV48">
            <v>0</v>
          </cell>
        </row>
        <row r="48">
          <cell r="AX48">
            <v>0</v>
          </cell>
          <cell r="AY48">
            <v>177300</v>
          </cell>
          <cell r="AZ48">
            <v>177300</v>
          </cell>
          <cell r="BA48">
            <v>0</v>
          </cell>
          <cell r="BB48">
            <v>23333.3333333333</v>
          </cell>
          <cell r="BC48">
            <v>23333.3333333333</v>
          </cell>
          <cell r="BD48">
            <v>23333.3333333333</v>
          </cell>
          <cell r="BE48">
            <v>23333.3333333333</v>
          </cell>
          <cell r="BF48">
            <v>23333.3333333333</v>
          </cell>
        </row>
        <row r="49">
          <cell r="B49" t="str">
            <v>S413161</v>
          </cell>
          <cell r="C49" t="str">
            <v>河北利达金属制品集团有限公司</v>
          </cell>
          <cell r="D49" t="str">
            <v>金属件</v>
          </cell>
          <cell r="E49" t="str">
            <v>金属件</v>
          </cell>
          <cell r="F49" t="str">
            <v>正常供货</v>
          </cell>
          <cell r="G49">
            <v>90</v>
          </cell>
          <cell r="H49" t="str">
            <v>是</v>
          </cell>
          <cell r="I49">
            <v>90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49">
          <cell r="AI49">
            <v>0</v>
          </cell>
          <cell r="AJ49">
            <v>0</v>
          </cell>
          <cell r="AK49">
            <v>0</v>
          </cell>
        </row>
        <row r="49">
          <cell r="AN49">
            <v>0</v>
          </cell>
          <cell r="AO49">
            <v>161986.92</v>
          </cell>
          <cell r="AP49">
            <v>0</v>
          </cell>
          <cell r="AQ49">
            <v>0</v>
          </cell>
          <cell r="AR49">
            <v>2279773.31</v>
          </cell>
          <cell r="AS49">
            <v>759580.68</v>
          </cell>
          <cell r="AT49">
            <v>0</v>
          </cell>
          <cell r="AU49">
            <v>0</v>
          </cell>
          <cell r="AV49">
            <v>1943731.72</v>
          </cell>
          <cell r="AW49">
            <v>731857.32</v>
          </cell>
          <cell r="AX49">
            <v>424300.31</v>
          </cell>
          <cell r="AY49">
            <v>6301230.26</v>
          </cell>
          <cell r="AZ49">
            <v>3201340.91</v>
          </cell>
          <cell r="BA49">
            <v>0.8</v>
          </cell>
          <cell r="BB49">
            <v>533556.818333333</v>
          </cell>
          <cell r="BC49">
            <v>533556.818333333</v>
          </cell>
          <cell r="BD49">
            <v>506558.998333333</v>
          </cell>
          <cell r="BE49">
            <v>830514.285</v>
          </cell>
          <cell r="BF49">
            <v>952490.505</v>
          </cell>
        </row>
        <row r="50">
          <cell r="B50" t="str">
            <v>S412015</v>
          </cell>
          <cell r="C50" t="str">
            <v>天津亚铁科技有限公司</v>
          </cell>
          <cell r="D50" t="str">
            <v>金属件</v>
          </cell>
          <cell r="E50" t="str">
            <v>金属件</v>
          </cell>
          <cell r="F50" t="str">
            <v>老账</v>
          </cell>
          <cell r="G50">
            <v>0</v>
          </cell>
          <cell r="H50" t="str">
            <v>否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0">
          <cell r="V50">
            <v>0</v>
          </cell>
          <cell r="W50">
            <v>0</v>
          </cell>
          <cell r="X50">
            <v>126094.65</v>
          </cell>
          <cell r="Y50">
            <v>0</v>
          </cell>
          <cell r="Z50">
            <v>0</v>
          </cell>
          <cell r="AA50">
            <v>0</v>
          </cell>
          <cell r="AB50">
            <v>74592</v>
          </cell>
        </row>
        <row r="50"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</row>
        <row r="50">
          <cell r="AX50">
            <v>0</v>
          </cell>
          <cell r="AY50">
            <v>200686.65</v>
          </cell>
          <cell r="AZ50">
            <v>200686.65</v>
          </cell>
          <cell r="BA50">
            <v>0.8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</row>
        <row r="51">
          <cell r="B51" t="str">
            <v>S437015</v>
          </cell>
          <cell r="C51" t="str">
            <v>山东金达汽车部件制造股份有限公司</v>
          </cell>
          <cell r="D51" t="str">
            <v>座椅</v>
          </cell>
          <cell r="E51" t="str">
            <v>座椅</v>
          </cell>
          <cell r="F51" t="str">
            <v>正常供货</v>
          </cell>
          <cell r="G51">
            <v>60</v>
          </cell>
          <cell r="H51" t="str">
            <v>否</v>
          </cell>
          <cell r="I51">
            <v>90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1"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1">
          <cell r="AP51">
            <v>0</v>
          </cell>
          <cell r="AQ51">
            <v>0</v>
          </cell>
          <cell r="AR51">
            <v>20980.81</v>
          </cell>
          <cell r="AS51">
            <v>461164.86</v>
          </cell>
          <cell r="AT51">
            <v>485505.14</v>
          </cell>
          <cell r="AU51">
            <v>900590.92</v>
          </cell>
          <cell r="AV51">
            <v>291316.14</v>
          </cell>
          <cell r="AW51">
            <v>689636.32</v>
          </cell>
          <cell r="AX51">
            <v>406031.42</v>
          </cell>
          <cell r="AY51">
            <v>3255225.61</v>
          </cell>
          <cell r="AZ51">
            <v>2159557.87</v>
          </cell>
          <cell r="BA51">
            <v>0.8</v>
          </cell>
          <cell r="BB51">
            <v>80357.6116666667</v>
          </cell>
          <cell r="BC51">
            <v>161275.135</v>
          </cell>
          <cell r="BD51">
            <v>311373.621666667</v>
          </cell>
          <cell r="BE51">
            <v>359926.311666667</v>
          </cell>
          <cell r="BF51">
            <v>474865.698333333</v>
          </cell>
        </row>
        <row r="52">
          <cell r="B52" t="str">
            <v>S433027</v>
          </cell>
          <cell r="C52" t="str">
            <v>浙江泰极信汽车部件有限公司</v>
          </cell>
          <cell r="D52" t="str">
            <v>金属件</v>
          </cell>
          <cell r="E52" t="str">
            <v>金属件</v>
          </cell>
          <cell r="F52" t="str">
            <v>诉讼</v>
          </cell>
          <cell r="G52">
            <v>60</v>
          </cell>
          <cell r="H52" t="str">
            <v>否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2">
          <cell r="T52">
            <v>0</v>
          </cell>
          <cell r="U52">
            <v>47521.08</v>
          </cell>
          <cell r="V52">
            <v>101074.44</v>
          </cell>
          <cell r="W52">
            <v>0</v>
          </cell>
          <cell r="X52">
            <v>101074.44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</row>
        <row r="52">
          <cell r="AX52">
            <v>0</v>
          </cell>
          <cell r="AY52">
            <v>249669.96</v>
          </cell>
          <cell r="AZ52">
            <v>249669.96</v>
          </cell>
          <cell r="BA52">
            <v>0.8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</row>
        <row r="53">
          <cell r="B53" t="str">
            <v>S543001</v>
          </cell>
          <cell r="C53" t="str">
            <v>湖南精正设备制造有限公司</v>
          </cell>
          <cell r="D53" t="str">
            <v>座椅</v>
          </cell>
          <cell r="E53" t="str">
            <v>座椅</v>
          </cell>
          <cell r="F53" t="str">
            <v>固定资产</v>
          </cell>
          <cell r="G53" t="str">
            <v>预付</v>
          </cell>
          <cell r="H53" t="str">
            <v>否</v>
          </cell>
        </row>
        <row r="53">
          <cell r="J53">
            <v>470027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</row>
        <row r="53"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</row>
        <row r="53">
          <cell r="AX53">
            <v>0</v>
          </cell>
          <cell r="AY53">
            <v>470027</v>
          </cell>
          <cell r="AZ53">
            <v>470027</v>
          </cell>
          <cell r="BA53">
            <v>1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</row>
        <row r="54">
          <cell r="B54" t="str">
            <v>S433020</v>
          </cell>
          <cell r="C54" t="str">
            <v>宁波市北仑屹昌机械有限公司</v>
          </cell>
          <cell r="D54" t="str">
            <v>后视镜</v>
          </cell>
          <cell r="E54" t="str">
            <v>后视镜</v>
          </cell>
          <cell r="F54" t="str">
            <v>老账</v>
          </cell>
          <cell r="G54">
            <v>90</v>
          </cell>
          <cell r="H54" t="str">
            <v>是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4">
          <cell r="AD54">
            <v>0</v>
          </cell>
          <cell r="AE54">
            <v>0</v>
          </cell>
          <cell r="AF54">
            <v>0</v>
          </cell>
          <cell r="AG54">
            <v>58156.28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</row>
        <row r="54">
          <cell r="AX54">
            <v>139274.43</v>
          </cell>
          <cell r="AY54">
            <v>197430.71</v>
          </cell>
          <cell r="AZ54">
            <v>58156.28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</row>
        <row r="55">
          <cell r="B55" t="str">
            <v>S432009</v>
          </cell>
          <cell r="C55" t="str">
            <v>江苏力乐汽车部件股份有限公司</v>
          </cell>
          <cell r="D55" t="str">
            <v>金属件/座椅</v>
          </cell>
          <cell r="E55" t="str">
            <v>金属件/座椅</v>
          </cell>
          <cell r="F55" t="str">
            <v>正常供货</v>
          </cell>
          <cell r="G55">
            <v>60</v>
          </cell>
          <cell r="H55" t="str">
            <v>否</v>
          </cell>
          <cell r="I55">
            <v>90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5"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5">
          <cell r="AQ55">
            <v>0</v>
          </cell>
          <cell r="AR55">
            <v>904521.82</v>
          </cell>
          <cell r="AS55">
            <v>958499.08</v>
          </cell>
          <cell r="AT55">
            <v>973535.12</v>
          </cell>
          <cell r="AU55">
            <v>1890526.64</v>
          </cell>
          <cell r="AV55">
            <v>871702.16</v>
          </cell>
          <cell r="AW55">
            <v>1127828</v>
          </cell>
          <cell r="AX55">
            <v>509297.24</v>
          </cell>
          <cell r="AY55">
            <v>7235910.06</v>
          </cell>
          <cell r="AZ55">
            <v>5598784.82</v>
          </cell>
          <cell r="BA55">
            <v>0.8</v>
          </cell>
          <cell r="BB55">
            <v>310503.483333333</v>
          </cell>
          <cell r="BC55">
            <v>472759.336666667</v>
          </cell>
          <cell r="BD55">
            <v>787847.11</v>
          </cell>
          <cell r="BE55">
            <v>933130.803333333</v>
          </cell>
          <cell r="BF55">
            <v>1121102.13666667</v>
          </cell>
        </row>
        <row r="56">
          <cell r="B56" t="str">
            <v>S432025</v>
          </cell>
          <cell r="C56" t="str">
            <v>苏州高登威科技股份有限公司</v>
          </cell>
          <cell r="D56">
            <v>0</v>
          </cell>
          <cell r="E56">
            <v>0</v>
          </cell>
          <cell r="F56" t="str">
            <v>固定资产</v>
          </cell>
          <cell r="G56">
            <v>0</v>
          </cell>
          <cell r="H56" t="str">
            <v>否</v>
          </cell>
        </row>
        <row r="56">
          <cell r="J56">
            <v>526700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</row>
        <row r="56"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</row>
        <row r="56">
          <cell r="AX56">
            <v>0</v>
          </cell>
          <cell r="AY56">
            <v>526700</v>
          </cell>
          <cell r="AZ56">
            <v>526700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</row>
        <row r="57">
          <cell r="B57" t="str">
            <v>S423001</v>
          </cell>
          <cell r="C57" t="str">
            <v>哈尔滨三迪工控工程有限公司</v>
          </cell>
          <cell r="D57" t="str">
            <v>座椅</v>
          </cell>
          <cell r="E57" t="str">
            <v>座椅</v>
          </cell>
          <cell r="F57" t="str">
            <v>固定资产-老账</v>
          </cell>
          <cell r="G57" t="str">
            <v>预付</v>
          </cell>
          <cell r="H57" t="str">
            <v>否</v>
          </cell>
        </row>
        <row r="57"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236900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</row>
        <row r="57"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</row>
        <row r="57">
          <cell r="AX57">
            <v>0</v>
          </cell>
          <cell r="AY57">
            <v>236900</v>
          </cell>
          <cell r="AZ57">
            <v>236900</v>
          </cell>
          <cell r="BA57">
            <v>1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</row>
        <row r="58">
          <cell r="B58" t="str">
            <v>S432006</v>
          </cell>
          <cell r="C58" t="str">
            <v>江阴长青工艺品有限公司</v>
          </cell>
          <cell r="D58" t="str">
            <v>座椅</v>
          </cell>
          <cell r="E58" t="str">
            <v>座椅</v>
          </cell>
          <cell r="F58" t="str">
            <v>固定资产-老账</v>
          </cell>
          <cell r="G58" t="str">
            <v>预付</v>
          </cell>
          <cell r="H58" t="str">
            <v>是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8"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264354.28</v>
          </cell>
          <cell r="AM58">
            <v>213000</v>
          </cell>
          <cell r="AN58">
            <v>0</v>
          </cell>
          <cell r="AO58">
            <v>52500</v>
          </cell>
          <cell r="AP58">
            <v>0</v>
          </cell>
          <cell r="AQ58">
            <v>0</v>
          </cell>
          <cell r="AR58">
            <v>35000</v>
          </cell>
          <cell r="AS58">
            <v>67500</v>
          </cell>
          <cell r="AT58">
            <v>0</v>
          </cell>
          <cell r="AU58">
            <v>0</v>
          </cell>
          <cell r="AV58">
            <v>0</v>
          </cell>
        </row>
        <row r="58">
          <cell r="AX58">
            <v>0</v>
          </cell>
          <cell r="AY58">
            <v>632354.28</v>
          </cell>
          <cell r="AZ58">
            <v>632354.28</v>
          </cell>
          <cell r="BA58">
            <v>1</v>
          </cell>
          <cell r="BB58">
            <v>25833.3333333333</v>
          </cell>
          <cell r="BC58">
            <v>25833.3333333333</v>
          </cell>
          <cell r="BD58">
            <v>17083.3333333333</v>
          </cell>
          <cell r="BE58">
            <v>17083.3333333333</v>
          </cell>
          <cell r="BF58">
            <v>17083.3333333333</v>
          </cell>
        </row>
        <row r="59">
          <cell r="B59" t="str">
            <v>S413056</v>
          </cell>
          <cell r="C59" t="str">
            <v>黄骅市瑞丰五金制品有限公司</v>
          </cell>
          <cell r="D59" t="str">
            <v>金属件/后视镜</v>
          </cell>
          <cell r="E59" t="str">
            <v>金属件/后视镜</v>
          </cell>
          <cell r="F59" t="str">
            <v>正常供货</v>
          </cell>
          <cell r="G59">
            <v>60</v>
          </cell>
          <cell r="H59" t="str">
            <v>是</v>
          </cell>
          <cell r="I59">
            <v>90</v>
          </cell>
          <cell r="J59">
            <v>0</v>
          </cell>
          <cell r="K59">
            <v>0</v>
          </cell>
          <cell r="L59">
            <v>0</v>
          </cell>
        </row>
        <row r="59"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59"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</row>
        <row r="59">
          <cell r="AD59">
            <v>163925.31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88742.37</v>
          </cell>
          <cell r="AJ59">
            <v>74722.74</v>
          </cell>
          <cell r="AK59">
            <v>0</v>
          </cell>
          <cell r="AL59">
            <v>0</v>
          </cell>
          <cell r="AM59">
            <v>0</v>
          </cell>
          <cell r="AN59">
            <v>133483.42</v>
          </cell>
          <cell r="AO59">
            <v>45058.73</v>
          </cell>
          <cell r="AP59">
            <v>0</v>
          </cell>
          <cell r="AQ59">
            <v>103500</v>
          </cell>
          <cell r="AR59">
            <v>52898.42</v>
          </cell>
          <cell r="AS59">
            <v>76633.02</v>
          </cell>
          <cell r="AT59">
            <v>23283.37</v>
          </cell>
          <cell r="AU59">
            <v>0</v>
          </cell>
          <cell r="AV59">
            <v>74609.93</v>
          </cell>
          <cell r="AW59">
            <v>40908.05</v>
          </cell>
          <cell r="AX59">
            <v>43787.68</v>
          </cell>
          <cell r="AY59">
            <v>921553.04</v>
          </cell>
          <cell r="AZ59">
            <v>836857.31</v>
          </cell>
          <cell r="BA59">
            <v>0.8</v>
          </cell>
          <cell r="BB59">
            <v>68595.5983333333</v>
          </cell>
          <cell r="BC59">
            <v>50228.9233333333</v>
          </cell>
          <cell r="BD59">
            <v>42719.135</v>
          </cell>
          <cell r="BE59">
            <v>55154.1233333333</v>
          </cell>
          <cell r="BF59">
            <v>44722.1316666667</v>
          </cell>
        </row>
        <row r="60">
          <cell r="B60" t="str">
            <v>S413071</v>
          </cell>
          <cell r="C60" t="str">
            <v>黄骅市顺亿汽车部件有限公司</v>
          </cell>
          <cell r="D60" t="str">
            <v>金属件/座椅/后视镜</v>
          </cell>
          <cell r="E60" t="str">
            <v>金属件/座椅/后视镜</v>
          </cell>
          <cell r="F60" t="str">
            <v>正常供货</v>
          </cell>
          <cell r="G60">
            <v>90</v>
          </cell>
          <cell r="H60" t="str">
            <v>是</v>
          </cell>
          <cell r="I60">
            <v>90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0"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30828.4</v>
          </cell>
          <cell r="AE60">
            <v>40385.19</v>
          </cell>
          <cell r="AF60">
            <v>56596.68</v>
          </cell>
          <cell r="AG60">
            <v>27046.89</v>
          </cell>
          <cell r="AH60">
            <v>44354.57</v>
          </cell>
          <cell r="AI60">
            <v>45109.77</v>
          </cell>
          <cell r="AJ60">
            <v>56004.97</v>
          </cell>
          <cell r="AK60">
            <v>67923.96</v>
          </cell>
          <cell r="AL60">
            <v>56994.88</v>
          </cell>
          <cell r="AM60">
            <v>56144.64</v>
          </cell>
          <cell r="AN60">
            <v>26984.55</v>
          </cell>
          <cell r="AO60">
            <v>31650.85</v>
          </cell>
          <cell r="AP60">
            <v>31400</v>
          </cell>
          <cell r="AQ60">
            <v>48000</v>
          </cell>
          <cell r="AR60">
            <v>43591.48</v>
          </cell>
          <cell r="AS60">
            <v>35027.19</v>
          </cell>
          <cell r="AT60">
            <v>25666.08</v>
          </cell>
          <cell r="AU60">
            <v>0</v>
          </cell>
          <cell r="AV60">
            <v>42989.99</v>
          </cell>
          <cell r="AW60">
            <v>54605.88</v>
          </cell>
          <cell r="AX60">
            <v>0</v>
          </cell>
          <cell r="AY60">
            <v>821305.97</v>
          </cell>
          <cell r="AZ60">
            <v>723710.1</v>
          </cell>
          <cell r="BA60">
            <v>0.8</v>
          </cell>
          <cell r="BB60">
            <v>36109.0116666667</v>
          </cell>
          <cell r="BC60">
            <v>35889.2666666667</v>
          </cell>
          <cell r="BD60">
            <v>30614.125</v>
          </cell>
          <cell r="BE60">
            <v>32545.79</v>
          </cell>
          <cell r="BF60">
            <v>33646.77</v>
          </cell>
        </row>
        <row r="61">
          <cell r="B61" t="str">
            <v>S432037</v>
          </cell>
          <cell r="C61" t="str">
            <v>苏世博(南京)减振系统有限公司</v>
          </cell>
          <cell r="D61" t="str">
            <v>金属件</v>
          </cell>
          <cell r="E61" t="str">
            <v>金属件</v>
          </cell>
          <cell r="F61" t="str">
            <v>正常供货</v>
          </cell>
          <cell r="G61">
            <v>60</v>
          </cell>
          <cell r="H61" t="str">
            <v>否</v>
          </cell>
          <cell r="I61">
            <v>90</v>
          </cell>
        </row>
        <row r="61"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7050.95</v>
          </cell>
          <cell r="AQ61">
            <v>150100</v>
          </cell>
          <cell r="AR61">
            <v>0</v>
          </cell>
          <cell r="AS61">
            <v>182671.28</v>
          </cell>
          <cell r="AT61">
            <v>0</v>
          </cell>
          <cell r="AU61">
            <v>0</v>
          </cell>
          <cell r="AV61">
            <v>885251.05</v>
          </cell>
          <cell r="AW61">
            <v>679356</v>
          </cell>
          <cell r="AX61">
            <v>676097.08</v>
          </cell>
          <cell r="AY61">
            <v>2580526.36</v>
          </cell>
          <cell r="AZ61">
            <v>1225073.28</v>
          </cell>
          <cell r="BA61">
            <v>0.8</v>
          </cell>
          <cell r="BB61">
            <v>56637.0383333333</v>
          </cell>
          <cell r="BC61">
            <v>56637.0383333333</v>
          </cell>
          <cell r="BD61">
            <v>56637.0383333333</v>
          </cell>
          <cell r="BE61">
            <v>203003.721666667</v>
          </cell>
          <cell r="BF61">
            <v>291213.055</v>
          </cell>
        </row>
        <row r="62">
          <cell r="B62" t="str">
            <v>S412012</v>
          </cell>
          <cell r="C62" t="str">
            <v>天津琪安科技有限公司</v>
          </cell>
          <cell r="D62" t="str">
            <v>座椅</v>
          </cell>
          <cell r="E62" t="str">
            <v>座椅</v>
          </cell>
          <cell r="F62" t="str">
            <v>正常供货</v>
          </cell>
          <cell r="G62">
            <v>90</v>
          </cell>
          <cell r="H62" t="str">
            <v>是</v>
          </cell>
          <cell r="I62">
            <v>90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2"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32705.5</v>
          </cell>
          <cell r="AF62">
            <v>85524.27</v>
          </cell>
          <cell r="AG62">
            <v>0</v>
          </cell>
          <cell r="AH62">
            <v>156100.05</v>
          </cell>
          <cell r="AI62">
            <v>26790.04</v>
          </cell>
          <cell r="AJ62">
            <v>60885.41</v>
          </cell>
          <cell r="AK62">
            <v>165910.83</v>
          </cell>
          <cell r="AL62">
            <v>33628.8</v>
          </cell>
          <cell r="AM62">
            <v>84291.79</v>
          </cell>
          <cell r="AN62">
            <v>90649.77</v>
          </cell>
          <cell r="AO62">
            <v>28624.07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364412.38</v>
          </cell>
          <cell r="AU62">
            <v>97168.7</v>
          </cell>
          <cell r="AV62">
            <v>0</v>
          </cell>
          <cell r="AW62">
            <v>85355.12</v>
          </cell>
          <cell r="AX62">
            <v>63059.24</v>
          </cell>
          <cell r="AY62">
            <v>1375105.97</v>
          </cell>
          <cell r="AZ62">
            <v>1226691.61</v>
          </cell>
          <cell r="BA62">
            <v>0.8</v>
          </cell>
          <cell r="BB62">
            <v>19878.9733333333</v>
          </cell>
          <cell r="BC62">
            <v>65506.075</v>
          </cell>
          <cell r="BD62">
            <v>76930.18</v>
          </cell>
          <cell r="BE62">
            <v>76930.18</v>
          </cell>
          <cell r="BF62">
            <v>91156.0333333333</v>
          </cell>
        </row>
        <row r="63">
          <cell r="B63" t="str">
            <v>S432035</v>
          </cell>
          <cell r="C63" t="str">
            <v>江阴市宏丰塑业有限公司</v>
          </cell>
          <cell r="D63" t="str">
            <v>后视镜</v>
          </cell>
          <cell r="E63" t="str">
            <v>后视镜</v>
          </cell>
          <cell r="F63" t="str">
            <v>大宗物料</v>
          </cell>
          <cell r="G63">
            <v>90</v>
          </cell>
          <cell r="H63" t="str">
            <v>是</v>
          </cell>
          <cell r="I63">
            <v>90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3">
          <cell r="AB63">
            <v>0</v>
          </cell>
          <cell r="AC63">
            <v>0</v>
          </cell>
          <cell r="AD63">
            <v>0</v>
          </cell>
          <cell r="AE63">
            <v>30809.99</v>
          </cell>
          <cell r="AF63">
            <v>0</v>
          </cell>
          <cell r="AG63">
            <v>79100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  <row r="63">
          <cell r="AX63">
            <v>0</v>
          </cell>
          <cell r="AY63">
            <v>109909.99</v>
          </cell>
          <cell r="AZ63">
            <v>109909.99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</row>
        <row r="64">
          <cell r="B64" t="str">
            <v>S511032</v>
          </cell>
          <cell r="C64" t="str">
            <v>中机科（北京）车辆检测工程研究院有限公司</v>
          </cell>
          <cell r="D64" t="str">
            <v>座椅</v>
          </cell>
          <cell r="E64" t="str">
            <v>座椅</v>
          </cell>
          <cell r="F64" t="str">
            <v>实验费-老帐</v>
          </cell>
          <cell r="G64">
            <v>0</v>
          </cell>
          <cell r="H64" t="str">
            <v>否</v>
          </cell>
        </row>
        <row r="64"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383520.5</v>
          </cell>
          <cell r="AQ64">
            <v>0</v>
          </cell>
          <cell r="AR64">
            <v>228201</v>
          </cell>
          <cell r="AS64">
            <v>4337.5</v>
          </cell>
          <cell r="AT64">
            <v>0</v>
          </cell>
          <cell r="AU64">
            <v>0</v>
          </cell>
          <cell r="AV64">
            <v>3905</v>
          </cell>
        </row>
        <row r="64">
          <cell r="AX64">
            <v>0</v>
          </cell>
          <cell r="AY64">
            <v>619964</v>
          </cell>
          <cell r="AZ64">
            <v>619964</v>
          </cell>
          <cell r="BA64">
            <v>0.8</v>
          </cell>
          <cell r="BB64">
            <v>102676.5</v>
          </cell>
          <cell r="BC64">
            <v>102676.5</v>
          </cell>
          <cell r="BD64">
            <v>102676.5</v>
          </cell>
          <cell r="BE64">
            <v>39407.25</v>
          </cell>
          <cell r="BF64">
            <v>39407.25</v>
          </cell>
        </row>
        <row r="65">
          <cell r="B65" t="str">
            <v>S421002</v>
          </cell>
          <cell r="C65" t="str">
            <v>大连浩煜新材料科技有限公司</v>
          </cell>
          <cell r="D65" t="str">
            <v>座椅</v>
          </cell>
          <cell r="E65" t="str">
            <v>座椅</v>
          </cell>
          <cell r="F65" t="str">
            <v>大宗物料</v>
          </cell>
          <cell r="G65">
            <v>60</v>
          </cell>
          <cell r="H65" t="str">
            <v>否</v>
          </cell>
          <cell r="I65">
            <v>60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5">
          <cell r="AL65">
            <v>0</v>
          </cell>
          <cell r="AM65">
            <v>0</v>
          </cell>
          <cell r="AN65">
            <v>0</v>
          </cell>
        </row>
        <row r="65">
          <cell r="AP65">
            <v>0</v>
          </cell>
          <cell r="AQ65">
            <v>0</v>
          </cell>
          <cell r="AR65">
            <v>103409.82</v>
          </cell>
          <cell r="AS65">
            <v>688800</v>
          </cell>
          <cell r="AT65">
            <v>1019760</v>
          </cell>
          <cell r="AU65">
            <v>678240</v>
          </cell>
          <cell r="AV65">
            <v>962640</v>
          </cell>
          <cell r="AW65">
            <v>869760</v>
          </cell>
          <cell r="AX65">
            <v>659400</v>
          </cell>
          <cell r="AY65">
            <v>4982009.82</v>
          </cell>
          <cell r="AZ65">
            <v>3452849.82</v>
          </cell>
          <cell r="BA65">
            <v>1</v>
          </cell>
          <cell r="BB65">
            <v>132034.97</v>
          </cell>
          <cell r="BC65">
            <v>301994.97</v>
          </cell>
          <cell r="BD65">
            <v>415034.97</v>
          </cell>
          <cell r="BE65">
            <v>575474.97</v>
          </cell>
          <cell r="BF65">
            <v>720434.97</v>
          </cell>
        </row>
        <row r="66">
          <cell r="B66" t="str">
            <v>S413168</v>
          </cell>
          <cell r="C66" t="str">
            <v>黄骅市旗锐塑料制品有限公司</v>
          </cell>
          <cell r="D66" t="str">
            <v>座椅/后视镜</v>
          </cell>
          <cell r="E66" t="str">
            <v>座椅/后视镜</v>
          </cell>
          <cell r="F66" t="str">
            <v>正常供货</v>
          </cell>
          <cell r="G66">
            <v>60</v>
          </cell>
          <cell r="H66" t="str">
            <v>否</v>
          </cell>
          <cell r="I66">
            <v>90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6"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32059.31</v>
          </cell>
          <cell r="AT66">
            <v>46536.05</v>
          </cell>
          <cell r="AU66">
            <v>66484.39</v>
          </cell>
          <cell r="AV66">
            <v>28145.33</v>
          </cell>
          <cell r="AW66">
            <v>87002.92</v>
          </cell>
          <cell r="AX66">
            <v>77516.59</v>
          </cell>
          <cell r="AY66">
            <v>337744.59</v>
          </cell>
          <cell r="AZ66">
            <v>173225.08</v>
          </cell>
          <cell r="BA66">
            <v>0.8</v>
          </cell>
          <cell r="BB66">
            <v>5343.21833333333</v>
          </cell>
          <cell r="BC66">
            <v>13099.2266666667</v>
          </cell>
          <cell r="BD66">
            <v>24179.9583333333</v>
          </cell>
          <cell r="BE66">
            <v>28870.8466666667</v>
          </cell>
          <cell r="BF66">
            <v>43371.3333333333</v>
          </cell>
        </row>
        <row r="67">
          <cell r="B67" t="str">
            <v>S535001</v>
          </cell>
          <cell r="C67" t="str">
            <v>厦门市三友和机械有限公司</v>
          </cell>
          <cell r="D67" t="str">
            <v>座椅</v>
          </cell>
          <cell r="E67" t="str">
            <v>座椅</v>
          </cell>
          <cell r="F67" t="str">
            <v>固定资产-老账</v>
          </cell>
          <cell r="G67" t="str">
            <v>预付</v>
          </cell>
          <cell r="H67" t="str">
            <v>否</v>
          </cell>
        </row>
        <row r="67">
          <cell r="J67">
            <v>222035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60000</v>
          </cell>
          <cell r="Z67">
            <v>0</v>
          </cell>
          <cell r="AA67">
            <v>0</v>
          </cell>
          <cell r="AB67">
            <v>11965</v>
          </cell>
        </row>
        <row r="67"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</row>
        <row r="67">
          <cell r="AX67">
            <v>0</v>
          </cell>
          <cell r="AY67">
            <v>294000</v>
          </cell>
          <cell r="AZ67">
            <v>294000</v>
          </cell>
          <cell r="BA67">
            <v>0.8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</row>
        <row r="68">
          <cell r="B68" t="str">
            <v>S433009</v>
          </cell>
          <cell r="C68" t="str">
            <v>浙江路得坦摩汽车部件股份有限公司</v>
          </cell>
          <cell r="D68" t="str">
            <v>金属件</v>
          </cell>
          <cell r="E68" t="str">
            <v>金属件</v>
          </cell>
          <cell r="F68" t="str">
            <v>正常供货</v>
          </cell>
          <cell r="G68">
            <v>60</v>
          </cell>
          <cell r="H68" t="str">
            <v>否</v>
          </cell>
          <cell r="I68">
            <v>60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8"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811996.06</v>
          </cell>
          <cell r="AT68">
            <v>281423.25</v>
          </cell>
          <cell r="AU68">
            <v>991550.26</v>
          </cell>
          <cell r="AV68">
            <v>156597.75</v>
          </cell>
          <cell r="AW68">
            <v>855585.49</v>
          </cell>
          <cell r="AX68">
            <v>560550.06</v>
          </cell>
          <cell r="AY68">
            <v>3657702.87</v>
          </cell>
          <cell r="AZ68">
            <v>2241567.32</v>
          </cell>
          <cell r="BA68">
            <v>0.8</v>
          </cell>
          <cell r="BB68">
            <v>135332.676666667</v>
          </cell>
          <cell r="BC68">
            <v>182236.551666667</v>
          </cell>
          <cell r="BD68">
            <v>347494.928333333</v>
          </cell>
          <cell r="BE68">
            <v>373594.553333333</v>
          </cell>
          <cell r="BF68">
            <v>516192.135</v>
          </cell>
        </row>
        <row r="69">
          <cell r="B69" t="str">
            <v>S434002</v>
          </cell>
          <cell r="C69" t="str">
            <v>芜湖星火软轴控制索制造有限公司</v>
          </cell>
          <cell r="D69" t="str">
            <v>金属件/座椅</v>
          </cell>
          <cell r="E69" t="str">
            <v>金属件/座椅</v>
          </cell>
          <cell r="F69" t="str">
            <v>正常供货</v>
          </cell>
          <cell r="G69">
            <v>60</v>
          </cell>
          <cell r="H69" t="str">
            <v>是</v>
          </cell>
          <cell r="I69">
            <v>60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69">
          <cell r="W69">
            <v>0</v>
          </cell>
        </row>
        <row r="69">
          <cell r="Y69">
            <v>0</v>
          </cell>
        </row>
        <row r="69">
          <cell r="AK69">
            <v>0</v>
          </cell>
          <cell r="AL69">
            <v>0</v>
          </cell>
          <cell r="AM69">
            <v>86101.19</v>
          </cell>
          <cell r="AN69">
            <v>110872.52</v>
          </cell>
          <cell r="AO69">
            <v>64759.78</v>
          </cell>
          <cell r="AP69">
            <v>28900</v>
          </cell>
          <cell r="AQ69">
            <v>14400</v>
          </cell>
          <cell r="AR69">
            <v>0</v>
          </cell>
          <cell r="AS69">
            <v>673.35</v>
          </cell>
          <cell r="AT69">
            <v>16414.49</v>
          </cell>
          <cell r="AU69">
            <v>0</v>
          </cell>
          <cell r="AV69">
            <v>0</v>
          </cell>
        </row>
        <row r="69">
          <cell r="AX69">
            <v>4096.37</v>
          </cell>
          <cell r="AY69">
            <v>326217.7</v>
          </cell>
          <cell r="AZ69">
            <v>322121.33</v>
          </cell>
          <cell r="BA69">
            <v>0.8</v>
          </cell>
          <cell r="BB69">
            <v>36600.9416666667</v>
          </cell>
          <cell r="BC69">
            <v>20857.9366666667</v>
          </cell>
          <cell r="BD69">
            <v>10064.64</v>
          </cell>
          <cell r="BE69">
            <v>5247.97333333333</v>
          </cell>
          <cell r="BF69">
            <v>2847.97333333333</v>
          </cell>
        </row>
        <row r="70">
          <cell r="B70" t="str">
            <v>S413053</v>
          </cell>
          <cell r="C70" t="str">
            <v>黄骅市益海五金制造有限公司</v>
          </cell>
          <cell r="D70" t="str">
            <v>座椅</v>
          </cell>
          <cell r="E70" t="str">
            <v>座椅</v>
          </cell>
          <cell r="F70" t="str">
            <v>正常供货</v>
          </cell>
          <cell r="G70">
            <v>90</v>
          </cell>
          <cell r="H70" t="str">
            <v>是</v>
          </cell>
          <cell r="I70">
            <v>90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0">
          <cell r="AF70">
            <v>0</v>
          </cell>
          <cell r="AG70">
            <v>0</v>
          </cell>
        </row>
        <row r="70"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64665.94</v>
          </cell>
          <cell r="AN70">
            <v>0</v>
          </cell>
          <cell r="AO70">
            <v>112570.89</v>
          </cell>
          <cell r="AP70">
            <v>7500</v>
          </cell>
          <cell r="AQ70">
            <v>17600</v>
          </cell>
          <cell r="AR70">
            <v>24286.2</v>
          </cell>
          <cell r="AS70">
            <v>31266.25</v>
          </cell>
          <cell r="AT70">
            <v>28633.12</v>
          </cell>
          <cell r="AU70">
            <v>20920.74</v>
          </cell>
          <cell r="AV70">
            <v>0</v>
          </cell>
          <cell r="AW70">
            <v>65364.24</v>
          </cell>
          <cell r="AX70">
            <v>0</v>
          </cell>
          <cell r="AY70">
            <v>372807.38</v>
          </cell>
          <cell r="AZ70">
            <v>307443.14</v>
          </cell>
          <cell r="BA70">
            <v>0.8</v>
          </cell>
          <cell r="BB70">
            <v>32203.89</v>
          </cell>
          <cell r="BC70">
            <v>36976.0766666667</v>
          </cell>
          <cell r="BD70">
            <v>21701.0516666667</v>
          </cell>
          <cell r="BE70">
            <v>20451.0516666667</v>
          </cell>
          <cell r="BF70">
            <v>28411.7583333333</v>
          </cell>
        </row>
        <row r="71">
          <cell r="B71" t="str">
            <v>S411037</v>
          </cell>
          <cell r="C71" t="str">
            <v>北京博路荣国际贸易有限公司</v>
          </cell>
          <cell r="D71" t="str">
            <v>后视镜</v>
          </cell>
          <cell r="E71" t="str">
            <v>后视镜</v>
          </cell>
          <cell r="F71" t="str">
            <v>大宗物料</v>
          </cell>
          <cell r="G71">
            <v>90</v>
          </cell>
          <cell r="H71" t="str">
            <v>是</v>
          </cell>
          <cell r="I71">
            <v>90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46705.6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</row>
        <row r="71">
          <cell r="AX71">
            <v>0</v>
          </cell>
          <cell r="AY71">
            <v>46705.6</v>
          </cell>
          <cell r="AZ71">
            <v>46705.6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</row>
        <row r="72">
          <cell r="B72" t="str">
            <v>S413042</v>
          </cell>
          <cell r="C72" t="str">
            <v>黄骅市祯祥金属制品有限责任公司</v>
          </cell>
          <cell r="D72" t="str">
            <v>金属件</v>
          </cell>
          <cell r="E72" t="str">
            <v>金属件</v>
          </cell>
        </row>
        <row r="72">
          <cell r="G72">
            <v>0</v>
          </cell>
          <cell r="H72" t="str">
            <v>否</v>
          </cell>
          <cell r="I72">
            <v>30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2"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2">
          <cell r="AW72">
            <v>141746.47</v>
          </cell>
          <cell r="AX72">
            <v>350004.35</v>
          </cell>
          <cell r="AY72">
            <v>491750.82</v>
          </cell>
          <cell r="AZ72">
            <v>491750.82</v>
          </cell>
          <cell r="BA72">
            <v>1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23624.4116666667</v>
          </cell>
        </row>
        <row r="73">
          <cell r="B73" t="str">
            <v>S413021</v>
          </cell>
          <cell r="C73" t="str">
            <v>河北锐翰汽车零部件有限公司</v>
          </cell>
          <cell r="D73" t="str">
            <v>金属件</v>
          </cell>
          <cell r="E73" t="str">
            <v>金属件</v>
          </cell>
          <cell r="F73" t="str">
            <v>正常供货</v>
          </cell>
          <cell r="G73">
            <v>60</v>
          </cell>
          <cell r="H73" t="str">
            <v>是</v>
          </cell>
          <cell r="I73">
            <v>90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3">
          <cell r="Z73">
            <v>0</v>
          </cell>
          <cell r="AA73">
            <v>0</v>
          </cell>
        </row>
        <row r="73">
          <cell r="AD73">
            <v>7278.33</v>
          </cell>
          <cell r="AE73">
            <v>16896</v>
          </cell>
          <cell r="AF73">
            <v>0</v>
          </cell>
          <cell r="AG73">
            <v>56615.9</v>
          </cell>
          <cell r="AH73">
            <v>24527.94</v>
          </cell>
          <cell r="AI73">
            <v>39551.94</v>
          </cell>
          <cell r="AJ73">
            <v>25151.95</v>
          </cell>
          <cell r="AK73">
            <v>58223.89</v>
          </cell>
          <cell r="AL73">
            <v>27767.94</v>
          </cell>
          <cell r="AM73">
            <v>36863.95</v>
          </cell>
          <cell r="AN73">
            <v>26735.96</v>
          </cell>
          <cell r="AO73">
            <v>42047.93</v>
          </cell>
          <cell r="AP73">
            <v>32300</v>
          </cell>
          <cell r="AQ73">
            <v>33100</v>
          </cell>
          <cell r="AR73">
            <v>33839.94</v>
          </cell>
          <cell r="AS73">
            <v>42527.94</v>
          </cell>
          <cell r="AT73">
            <v>28175.95</v>
          </cell>
          <cell r="AU73">
            <v>50999.9</v>
          </cell>
          <cell r="AV73">
            <v>36719.93</v>
          </cell>
          <cell r="AW73">
            <v>17255.97</v>
          </cell>
          <cell r="AX73">
            <v>14495.98</v>
          </cell>
          <cell r="AY73">
            <v>651077.34</v>
          </cell>
          <cell r="AZ73">
            <v>619325.39</v>
          </cell>
          <cell r="BA73">
            <v>0.8</v>
          </cell>
          <cell r="BB73">
            <v>35091.9616666667</v>
          </cell>
          <cell r="BC73">
            <v>35331.96</v>
          </cell>
          <cell r="BD73">
            <v>36823.955</v>
          </cell>
          <cell r="BE73">
            <v>37560.61</v>
          </cell>
          <cell r="BF73">
            <v>34919.9383333333</v>
          </cell>
        </row>
        <row r="74">
          <cell r="B74" t="str">
            <v>S411021</v>
          </cell>
          <cell r="C74" t="str">
            <v>北京鹏宇兴业精密模具制造有限公司</v>
          </cell>
          <cell r="D74">
            <v>0</v>
          </cell>
          <cell r="E74" t="str">
            <v>座椅/金属件/后视镜</v>
          </cell>
          <cell r="F74" t="str">
            <v>固定资产-老账</v>
          </cell>
          <cell r="G74">
            <v>0</v>
          </cell>
          <cell r="H74" t="str">
            <v>否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</row>
        <row r="74"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40459.99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4">
          <cell r="AX74">
            <v>0</v>
          </cell>
          <cell r="AY74">
            <v>40459.99</v>
          </cell>
          <cell r="AZ74">
            <v>40459.99</v>
          </cell>
          <cell r="BA74">
            <v>0.8</v>
          </cell>
          <cell r="BB74">
            <v>6743.33166666667</v>
          </cell>
          <cell r="BC74">
            <v>6743.33166666667</v>
          </cell>
          <cell r="BD74">
            <v>6743.33166666667</v>
          </cell>
          <cell r="BE74">
            <v>6743.33166666667</v>
          </cell>
          <cell r="BF74">
            <v>0</v>
          </cell>
        </row>
        <row r="75">
          <cell r="B75" t="str">
            <v>S435004</v>
          </cell>
          <cell r="C75" t="str">
            <v>厦门市鑫荣飞工贸有限公司</v>
          </cell>
          <cell r="D75" t="str">
            <v>金属件</v>
          </cell>
          <cell r="E75" t="str">
            <v>金属件</v>
          </cell>
          <cell r="F75" t="str">
            <v>正常供货</v>
          </cell>
          <cell r="G75">
            <v>90</v>
          </cell>
          <cell r="H75" t="str">
            <v>是</v>
          </cell>
          <cell r="I75">
            <v>90</v>
          </cell>
        </row>
        <row r="75">
          <cell r="AJ75">
            <v>0</v>
          </cell>
          <cell r="AK75">
            <v>0</v>
          </cell>
          <cell r="AL75">
            <v>0</v>
          </cell>
          <cell r="AM75">
            <v>30476.37</v>
          </cell>
          <cell r="AN75">
            <v>60131.82</v>
          </cell>
          <cell r="AO75">
            <v>78616.36</v>
          </cell>
          <cell r="AP75">
            <v>117000</v>
          </cell>
          <cell r="AQ75">
            <v>131100</v>
          </cell>
          <cell r="AR75">
            <v>109169.3</v>
          </cell>
          <cell r="AS75">
            <v>129850.56</v>
          </cell>
          <cell r="AT75">
            <v>0</v>
          </cell>
          <cell r="AU75">
            <v>57024.32</v>
          </cell>
          <cell r="AV75">
            <v>117158.4</v>
          </cell>
          <cell r="AW75">
            <v>460969.94</v>
          </cell>
          <cell r="AX75">
            <v>0</v>
          </cell>
          <cell r="AY75">
            <v>1291497.07</v>
          </cell>
          <cell r="AZ75">
            <v>713368.73</v>
          </cell>
          <cell r="BA75">
            <v>0.8</v>
          </cell>
          <cell r="BB75">
            <v>104311.34</v>
          </cell>
          <cell r="BC75">
            <v>94289.37</v>
          </cell>
          <cell r="BD75">
            <v>90690.6966666667</v>
          </cell>
          <cell r="BE75">
            <v>90717.0966666667</v>
          </cell>
          <cell r="BF75">
            <v>145695.42</v>
          </cell>
        </row>
        <row r="76">
          <cell r="B76" t="str">
            <v>S444012</v>
          </cell>
          <cell r="C76" t="str">
            <v>东莞皓永汽车配件有限公司</v>
          </cell>
          <cell r="D76" t="str">
            <v>后视镜</v>
          </cell>
          <cell r="E76" t="str">
            <v>后视镜</v>
          </cell>
          <cell r="F76" t="str">
            <v>正常供货</v>
          </cell>
          <cell r="G76">
            <v>30</v>
          </cell>
          <cell r="H76" t="str">
            <v>是</v>
          </cell>
          <cell r="I76">
            <v>30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6">
          <cell r="AB76">
            <v>0</v>
          </cell>
        </row>
        <row r="76">
          <cell r="AD76">
            <v>0</v>
          </cell>
          <cell r="AE76">
            <v>0</v>
          </cell>
          <cell r="AF76">
            <v>0</v>
          </cell>
        </row>
        <row r="76">
          <cell r="AI76">
            <v>0</v>
          </cell>
          <cell r="AJ76">
            <v>232592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6">
          <cell r="AX76">
            <v>0</v>
          </cell>
          <cell r="AY76">
            <v>232592</v>
          </cell>
          <cell r="AZ76">
            <v>232592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</row>
        <row r="77">
          <cell r="B77" t="str">
            <v>S431001</v>
          </cell>
          <cell r="C77" t="str">
            <v>纳新塑化（上海）有限公司</v>
          </cell>
          <cell r="D77" t="str">
            <v>后视镜</v>
          </cell>
          <cell r="E77" t="str">
            <v>后视镜</v>
          </cell>
          <cell r="F77" t="str">
            <v>大宗物料</v>
          </cell>
          <cell r="G77">
            <v>60</v>
          </cell>
          <cell r="H77" t="str">
            <v>否</v>
          </cell>
          <cell r="I77">
            <v>60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</row>
        <row r="77"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41700</v>
          </cell>
          <cell r="AR77">
            <v>61020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7">
          <cell r="AX77">
            <v>0</v>
          </cell>
          <cell r="AY77">
            <v>102720</v>
          </cell>
          <cell r="AZ77">
            <v>102720</v>
          </cell>
          <cell r="BA77">
            <v>0</v>
          </cell>
          <cell r="BB77">
            <v>17120</v>
          </cell>
          <cell r="BC77">
            <v>17120</v>
          </cell>
          <cell r="BD77">
            <v>17120</v>
          </cell>
          <cell r="BE77">
            <v>17120</v>
          </cell>
          <cell r="BF77">
            <v>10170</v>
          </cell>
        </row>
        <row r="78">
          <cell r="B78" t="str">
            <v>S434003</v>
          </cell>
          <cell r="C78" t="str">
            <v>芜湖市卓人汽车配件有限责任公司</v>
          </cell>
          <cell r="D78" t="str">
            <v>座椅/后视镜</v>
          </cell>
          <cell r="E78" t="str">
            <v>座椅/后视镜</v>
          </cell>
          <cell r="F78" t="str">
            <v>正常供货</v>
          </cell>
          <cell r="G78">
            <v>90</v>
          </cell>
          <cell r="H78" t="str">
            <v>否</v>
          </cell>
          <cell r="I78">
            <v>90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8">
          <cell r="AD78">
            <v>0</v>
          </cell>
          <cell r="AE78">
            <v>0</v>
          </cell>
          <cell r="AF78">
            <v>0</v>
          </cell>
        </row>
        <row r="78"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4688.14</v>
          </cell>
          <cell r="AW78">
            <v>14056.84</v>
          </cell>
          <cell r="AX78">
            <v>84607.95</v>
          </cell>
          <cell r="AY78">
            <v>103352.93</v>
          </cell>
          <cell r="AZ78">
            <v>0</v>
          </cell>
          <cell r="BA78">
            <v>0.8</v>
          </cell>
          <cell r="BB78">
            <v>0</v>
          </cell>
          <cell r="BC78">
            <v>0</v>
          </cell>
          <cell r="BD78">
            <v>0</v>
          </cell>
          <cell r="BE78">
            <v>781.356666666667</v>
          </cell>
          <cell r="BF78">
            <v>3124.16333333333</v>
          </cell>
        </row>
        <row r="79">
          <cell r="B79" t="str">
            <v>S434001</v>
          </cell>
          <cell r="C79" t="str">
            <v>合肥光码科技有限公司</v>
          </cell>
          <cell r="D79" t="str">
            <v>后视镜</v>
          </cell>
          <cell r="E79" t="str">
            <v>后视镜</v>
          </cell>
          <cell r="F79" t="str">
            <v>正常供货</v>
          </cell>
          <cell r="G79">
            <v>60</v>
          </cell>
          <cell r="H79" t="str">
            <v>是</v>
          </cell>
          <cell r="I79">
            <v>60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</row>
        <row r="79">
          <cell r="W79">
            <v>0</v>
          </cell>
          <cell r="X79">
            <v>0</v>
          </cell>
          <cell r="Y79">
            <v>0</v>
          </cell>
          <cell r="Z79">
            <v>42403.21</v>
          </cell>
          <cell r="AA79">
            <v>0</v>
          </cell>
          <cell r="AB79">
            <v>0</v>
          </cell>
        </row>
        <row r="79">
          <cell r="AD79">
            <v>0</v>
          </cell>
          <cell r="AE79">
            <v>0</v>
          </cell>
          <cell r="AF79">
            <v>9282.96</v>
          </cell>
          <cell r="AG79">
            <v>2488.41</v>
          </cell>
          <cell r="AH79">
            <v>10579.78</v>
          </cell>
          <cell r="AI79">
            <v>18862.96</v>
          </cell>
          <cell r="AJ79">
            <v>0</v>
          </cell>
          <cell r="AK79">
            <v>21414.7</v>
          </cell>
          <cell r="AL79">
            <v>0</v>
          </cell>
          <cell r="AM79">
            <v>25002.26</v>
          </cell>
          <cell r="AN79">
            <v>0</v>
          </cell>
          <cell r="AO79">
            <v>23556.33</v>
          </cell>
          <cell r="AP79">
            <v>0</v>
          </cell>
          <cell r="AQ79">
            <v>55500</v>
          </cell>
          <cell r="AR79">
            <v>0</v>
          </cell>
          <cell r="AS79">
            <v>36477.82</v>
          </cell>
          <cell r="AT79">
            <v>8752.09</v>
          </cell>
          <cell r="AU79">
            <v>0</v>
          </cell>
          <cell r="AV79">
            <v>6458.4</v>
          </cell>
        </row>
        <row r="79">
          <cell r="AX79">
            <v>0</v>
          </cell>
          <cell r="AY79">
            <v>260778.92</v>
          </cell>
          <cell r="AZ79">
            <v>260778.92</v>
          </cell>
          <cell r="BA79">
            <v>0</v>
          </cell>
          <cell r="BB79">
            <v>19255.6916666667</v>
          </cell>
          <cell r="BC79">
            <v>20714.3733333333</v>
          </cell>
          <cell r="BD79">
            <v>16788.3183333333</v>
          </cell>
          <cell r="BE79">
            <v>17864.7183333333</v>
          </cell>
          <cell r="BF79">
            <v>8614.71833333333</v>
          </cell>
        </row>
        <row r="80">
          <cell r="B80" t="str">
            <v>S413061</v>
          </cell>
          <cell r="C80" t="str">
            <v>黄骅市氦普气体销售有限公司</v>
          </cell>
          <cell r="D80" t="str">
            <v>金属件</v>
          </cell>
          <cell r="E80" t="str">
            <v>金属件</v>
          </cell>
          <cell r="F80" t="str">
            <v>正常供货</v>
          </cell>
          <cell r="G80">
            <v>90</v>
          </cell>
          <cell r="H80" t="str">
            <v>是</v>
          </cell>
          <cell r="I80">
            <v>90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0">
          <cell r="AA80">
            <v>0</v>
          </cell>
          <cell r="AB80">
            <v>0</v>
          </cell>
        </row>
        <row r="80">
          <cell r="AD80">
            <v>0</v>
          </cell>
          <cell r="AE80">
            <v>0</v>
          </cell>
        </row>
        <row r="80"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97094.38</v>
          </cell>
          <cell r="AO80">
            <v>207948.25</v>
          </cell>
          <cell r="AP80">
            <v>0</v>
          </cell>
          <cell r="AQ80">
            <v>0</v>
          </cell>
          <cell r="AR80">
            <v>119714.71</v>
          </cell>
          <cell r="AS80">
            <v>0</v>
          </cell>
          <cell r="AT80">
            <v>147635.45</v>
          </cell>
          <cell r="AU80">
            <v>175374.06</v>
          </cell>
          <cell r="AV80">
            <v>0</v>
          </cell>
        </row>
        <row r="80">
          <cell r="AX80">
            <v>0</v>
          </cell>
          <cell r="AY80">
            <v>747766.85</v>
          </cell>
          <cell r="AZ80">
            <v>747766.85</v>
          </cell>
          <cell r="BA80">
            <v>0.8</v>
          </cell>
          <cell r="BB80">
            <v>70792.89</v>
          </cell>
          <cell r="BC80">
            <v>79216.4016666667</v>
          </cell>
          <cell r="BD80">
            <v>73787.37</v>
          </cell>
          <cell r="BE80">
            <v>73787.37</v>
          </cell>
          <cell r="BF80">
            <v>73787.37</v>
          </cell>
        </row>
        <row r="81">
          <cell r="B81" t="str">
            <v>S413067</v>
          </cell>
          <cell r="C81" t="str">
            <v>沧州庆方汽车部件有限公司</v>
          </cell>
          <cell r="D81" t="str">
            <v>座椅</v>
          </cell>
          <cell r="E81" t="str">
            <v>座椅</v>
          </cell>
          <cell r="F81" t="str">
            <v>正常供货</v>
          </cell>
          <cell r="G81">
            <v>60</v>
          </cell>
          <cell r="H81" t="str">
            <v>是</v>
          </cell>
          <cell r="I81">
            <v>60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</row>
        <row r="81"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43285.3</v>
          </cell>
          <cell r="AP81">
            <v>8000</v>
          </cell>
          <cell r="AQ81">
            <v>21300</v>
          </cell>
          <cell r="AR81">
            <v>34175.29</v>
          </cell>
          <cell r="AS81">
            <v>40827.84</v>
          </cell>
          <cell r="AT81">
            <v>37579.05</v>
          </cell>
          <cell r="AU81">
            <v>30551.27</v>
          </cell>
          <cell r="AV81">
            <v>8419.33</v>
          </cell>
          <cell r="AW81">
            <v>21651.16</v>
          </cell>
          <cell r="AX81">
            <v>47236.26</v>
          </cell>
          <cell r="AY81">
            <v>293025.5</v>
          </cell>
          <cell r="AZ81">
            <v>224138.08</v>
          </cell>
          <cell r="BA81">
            <v>0.8</v>
          </cell>
          <cell r="BB81">
            <v>24598.0716666667</v>
          </cell>
          <cell r="BC81">
            <v>30861.2466666667</v>
          </cell>
          <cell r="BD81">
            <v>28738.9083333333</v>
          </cell>
          <cell r="BE81">
            <v>28808.7966666667</v>
          </cell>
          <cell r="BF81">
            <v>28867.3233333333</v>
          </cell>
        </row>
        <row r="82">
          <cell r="B82" t="str">
            <v>S431026</v>
          </cell>
          <cell r="C82" t="str">
            <v>上海桓毅实业发展有限公司</v>
          </cell>
          <cell r="D82" t="str">
            <v>后视镜</v>
          </cell>
          <cell r="E82" t="str">
            <v>后视镜</v>
          </cell>
          <cell r="F82" t="str">
            <v>正常供货</v>
          </cell>
          <cell r="G82">
            <v>60</v>
          </cell>
          <cell r="H82" t="str">
            <v>是</v>
          </cell>
          <cell r="I82">
            <v>60</v>
          </cell>
        </row>
        <row r="82">
          <cell r="AD82">
            <v>37490.12</v>
          </cell>
          <cell r="AE82">
            <v>29301.8</v>
          </cell>
          <cell r="AF82">
            <v>0</v>
          </cell>
          <cell r="AG82">
            <v>118314.62</v>
          </cell>
          <cell r="AH82">
            <v>8542.8</v>
          </cell>
          <cell r="AI82">
            <v>0</v>
          </cell>
          <cell r="AJ82">
            <v>0</v>
          </cell>
          <cell r="AK82">
            <v>83088.9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2">
          <cell r="AX82">
            <v>0</v>
          </cell>
          <cell r="AY82">
            <v>276738.24</v>
          </cell>
          <cell r="AZ82">
            <v>276738.24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</row>
        <row r="83">
          <cell r="B83" t="str">
            <v>S431024</v>
          </cell>
          <cell r="C83" t="str">
            <v>上海霏济科技有限公司</v>
          </cell>
          <cell r="D83" t="str">
            <v>金属件</v>
          </cell>
          <cell r="E83" t="str">
            <v>金属件</v>
          </cell>
          <cell r="F83" t="str">
            <v>电泳漆</v>
          </cell>
          <cell r="G83">
            <v>0</v>
          </cell>
          <cell r="H83" t="str">
            <v>否</v>
          </cell>
          <cell r="I83">
            <v>30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3"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</row>
        <row r="83">
          <cell r="AS83">
            <v>0</v>
          </cell>
          <cell r="AT83">
            <v>0</v>
          </cell>
          <cell r="AU83">
            <v>183188.65</v>
          </cell>
          <cell r="AV83">
            <v>0</v>
          </cell>
          <cell r="AW83">
            <v>125769</v>
          </cell>
          <cell r="AX83">
            <v>0</v>
          </cell>
          <cell r="AY83">
            <v>308957.65</v>
          </cell>
          <cell r="AZ83">
            <v>308957.65</v>
          </cell>
          <cell r="BA83">
            <v>0.8</v>
          </cell>
          <cell r="BB83">
            <v>0</v>
          </cell>
          <cell r="BC83">
            <v>0</v>
          </cell>
          <cell r="BD83">
            <v>30531.4416666667</v>
          </cell>
          <cell r="BE83">
            <v>30531.4416666667</v>
          </cell>
          <cell r="BF83">
            <v>51492.9416666667</v>
          </cell>
        </row>
        <row r="84">
          <cell r="B84" t="str">
            <v>S444004</v>
          </cell>
          <cell r="C84" t="str">
            <v>佛山市顺德区聚达汽车部件有限公司</v>
          </cell>
          <cell r="D84" t="str">
            <v>后视镜</v>
          </cell>
          <cell r="E84" t="str">
            <v>后视镜</v>
          </cell>
          <cell r="F84" t="str">
            <v>老账</v>
          </cell>
          <cell r="G84">
            <v>60</v>
          </cell>
          <cell r="H84" t="str">
            <v>否</v>
          </cell>
        </row>
        <row r="84"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29047.96</v>
          </cell>
          <cell r="X84">
            <v>0</v>
          </cell>
          <cell r="Y84">
            <v>98700.98</v>
          </cell>
          <cell r="Z84">
            <v>0</v>
          </cell>
          <cell r="AA84">
            <v>0</v>
          </cell>
          <cell r="AB84">
            <v>0</v>
          </cell>
        </row>
        <row r="84"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4">
          <cell r="AX84">
            <v>4251.06</v>
          </cell>
          <cell r="AY84">
            <v>132000</v>
          </cell>
          <cell r="AZ84">
            <v>127748.94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</row>
        <row r="85">
          <cell r="B85" t="str">
            <v>S413007</v>
          </cell>
          <cell r="C85" t="str">
            <v>雄县华增汽车饰件有限公司</v>
          </cell>
          <cell r="D85" t="str">
            <v>金属件/座椅</v>
          </cell>
          <cell r="E85" t="str">
            <v>金属件/座椅</v>
          </cell>
          <cell r="F85" t="str">
            <v>正常供货</v>
          </cell>
          <cell r="G85">
            <v>60</v>
          </cell>
          <cell r="H85" t="str">
            <v>是</v>
          </cell>
          <cell r="I85">
            <v>60</v>
          </cell>
          <cell r="J85">
            <v>0</v>
          </cell>
          <cell r="K85">
            <v>0</v>
          </cell>
          <cell r="L85">
            <v>0</v>
          </cell>
        </row>
        <row r="85">
          <cell r="O85">
            <v>0</v>
          </cell>
          <cell r="P85">
            <v>0</v>
          </cell>
          <cell r="Q85">
            <v>8383.6</v>
          </cell>
          <cell r="R85">
            <v>6784.09000000001</v>
          </cell>
          <cell r="S85">
            <v>8528.57000000001</v>
          </cell>
          <cell r="T85">
            <v>9497.45000000001</v>
          </cell>
          <cell r="U85">
            <v>11995.55</v>
          </cell>
          <cell r="V85">
            <v>0</v>
          </cell>
          <cell r="W85">
            <v>35938.32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33094.61</v>
          </cell>
        </row>
        <row r="85">
          <cell r="AD85">
            <v>0</v>
          </cell>
          <cell r="AE85">
            <v>24584.46</v>
          </cell>
          <cell r="AF85">
            <v>9690.07</v>
          </cell>
          <cell r="AG85">
            <v>7739.09</v>
          </cell>
          <cell r="AH85">
            <v>0</v>
          </cell>
          <cell r="AI85">
            <v>13711.46</v>
          </cell>
          <cell r="AJ85">
            <v>21353.47</v>
          </cell>
          <cell r="AK85">
            <v>31916.12</v>
          </cell>
          <cell r="AL85">
            <v>8333.53</v>
          </cell>
          <cell r="AM85">
            <v>15572.25</v>
          </cell>
          <cell r="AN85">
            <v>9576.61</v>
          </cell>
          <cell r="AO85">
            <v>15004.33</v>
          </cell>
          <cell r="AP85">
            <v>16800</v>
          </cell>
          <cell r="AQ85">
            <v>21100</v>
          </cell>
          <cell r="AR85">
            <v>23873.91</v>
          </cell>
          <cell r="AS85">
            <v>20626.8</v>
          </cell>
          <cell r="AT85">
            <v>10799.45</v>
          </cell>
          <cell r="AU85">
            <v>16941.96</v>
          </cell>
          <cell r="AV85">
            <v>16400.31</v>
          </cell>
          <cell r="AW85">
            <v>20258.85</v>
          </cell>
          <cell r="AX85">
            <v>12390.03</v>
          </cell>
          <cell r="AY85">
            <v>430894.89</v>
          </cell>
          <cell r="AZ85">
            <v>398246.01</v>
          </cell>
          <cell r="BA85">
            <v>0.8</v>
          </cell>
          <cell r="BB85">
            <v>17830.275</v>
          </cell>
          <cell r="BC85">
            <v>18034.0816666667</v>
          </cell>
          <cell r="BD85">
            <v>18357.02</v>
          </cell>
          <cell r="BE85">
            <v>18290.405</v>
          </cell>
          <cell r="BF85">
            <v>18150.2133333333</v>
          </cell>
        </row>
        <row r="86">
          <cell r="B86" t="str">
            <v>S432007</v>
          </cell>
          <cell r="C86" t="str">
            <v>江阴市信佳科贸有限公司</v>
          </cell>
          <cell r="D86" t="str">
            <v>座椅</v>
          </cell>
          <cell r="E86" t="str">
            <v>座椅</v>
          </cell>
          <cell r="F86" t="str">
            <v>诉讼-7月底付清货款</v>
          </cell>
          <cell r="G86">
            <v>60</v>
          </cell>
          <cell r="H86" t="str">
            <v>否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</row>
        <row r="86"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</row>
        <row r="86">
          <cell r="AX86">
            <v>0</v>
          </cell>
          <cell r="AY86">
            <v>0</v>
          </cell>
          <cell r="AZ86">
            <v>0</v>
          </cell>
          <cell r="BA86">
            <v>0.8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</row>
        <row r="87">
          <cell r="B87" t="str">
            <v>S412017</v>
          </cell>
          <cell r="C87" t="str">
            <v>天津博容包装制品有限公司</v>
          </cell>
          <cell r="D87" t="str">
            <v>座椅</v>
          </cell>
          <cell r="E87" t="str">
            <v>座椅</v>
          </cell>
          <cell r="F87" t="str">
            <v>诉讼</v>
          </cell>
          <cell r="G87" t="str">
            <v>预付/60</v>
          </cell>
          <cell r="H87" t="str">
            <v>否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7"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</row>
        <row r="87">
          <cell r="AX87">
            <v>0</v>
          </cell>
          <cell r="AY87">
            <v>0</v>
          </cell>
          <cell r="AZ87">
            <v>0</v>
          </cell>
          <cell r="BA87">
            <v>0.8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</row>
        <row r="88">
          <cell r="B88" t="str">
            <v>S413060</v>
          </cell>
          <cell r="C88" t="str">
            <v>黄骅市正祥车辆部件有限公司</v>
          </cell>
          <cell r="D88" t="str">
            <v>金属件</v>
          </cell>
          <cell r="E88" t="str">
            <v>金属件</v>
          </cell>
          <cell r="F88" t="str">
            <v>正常供货</v>
          </cell>
          <cell r="G88">
            <v>60</v>
          </cell>
          <cell r="H88" t="str">
            <v>是</v>
          </cell>
          <cell r="I88">
            <v>60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8"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26325.65</v>
          </cell>
          <cell r="AA88">
            <v>0</v>
          </cell>
          <cell r="AB88">
            <v>0</v>
          </cell>
        </row>
        <row r="88"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204220.19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9000</v>
          </cell>
          <cell r="AR88">
            <v>0</v>
          </cell>
          <cell r="AS88">
            <v>358521.6</v>
          </cell>
          <cell r="AT88">
            <v>0</v>
          </cell>
          <cell r="AU88">
            <v>0</v>
          </cell>
          <cell r="AV88">
            <v>0</v>
          </cell>
        </row>
        <row r="88">
          <cell r="AX88">
            <v>0</v>
          </cell>
          <cell r="AY88">
            <v>598067.44</v>
          </cell>
          <cell r="AZ88">
            <v>598067.44</v>
          </cell>
          <cell r="BA88">
            <v>0.8</v>
          </cell>
          <cell r="BB88">
            <v>61253.6</v>
          </cell>
          <cell r="BC88">
            <v>61253.6</v>
          </cell>
          <cell r="BD88">
            <v>61253.6</v>
          </cell>
          <cell r="BE88">
            <v>61253.6</v>
          </cell>
          <cell r="BF88">
            <v>59753.6</v>
          </cell>
        </row>
        <row r="89">
          <cell r="B89" t="str">
            <v>S413101</v>
          </cell>
          <cell r="C89" t="str">
            <v>黄骅市海生五金模具厂</v>
          </cell>
          <cell r="D89">
            <v>0</v>
          </cell>
          <cell r="E89">
            <v>0</v>
          </cell>
          <cell r="F89" t="str">
            <v>老账</v>
          </cell>
          <cell r="G89">
            <v>0</v>
          </cell>
          <cell r="H89" t="str">
            <v>否</v>
          </cell>
        </row>
        <row r="89">
          <cell r="J89">
            <v>48042.77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89"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</row>
        <row r="89">
          <cell r="AX89">
            <v>0</v>
          </cell>
          <cell r="AY89">
            <v>48042.77</v>
          </cell>
          <cell r="AZ89">
            <v>48042.77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</row>
        <row r="90">
          <cell r="B90" t="str">
            <v>S437005</v>
          </cell>
          <cell r="C90" t="str">
            <v>青岛盛有电子科技有限公司</v>
          </cell>
          <cell r="D90" t="str">
            <v>后视镜</v>
          </cell>
          <cell r="E90" t="str">
            <v>后视镜</v>
          </cell>
          <cell r="F90" t="str">
            <v>大宗物料</v>
          </cell>
          <cell r="G90">
            <v>30</v>
          </cell>
          <cell r="H90" t="str">
            <v>否</v>
          </cell>
          <cell r="I90">
            <v>30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0"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3625.92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</row>
        <row r="90">
          <cell r="AX90">
            <v>0</v>
          </cell>
          <cell r="AY90">
            <v>3625.92</v>
          </cell>
          <cell r="AZ90">
            <v>3625.92</v>
          </cell>
          <cell r="BA90">
            <v>0</v>
          </cell>
          <cell r="BB90">
            <v>604.32</v>
          </cell>
          <cell r="BC90">
            <v>604.32</v>
          </cell>
          <cell r="BD90">
            <v>604.32</v>
          </cell>
          <cell r="BE90">
            <v>604.32</v>
          </cell>
          <cell r="BF90">
            <v>604.32</v>
          </cell>
        </row>
        <row r="91">
          <cell r="B91" t="str">
            <v>S413063</v>
          </cell>
          <cell r="C91" t="str">
            <v>黄骅市洁霸汽车零部件制造有限公司</v>
          </cell>
          <cell r="D91" t="str">
            <v>金属件/座椅</v>
          </cell>
          <cell r="E91" t="str">
            <v>金属件/座椅</v>
          </cell>
          <cell r="F91" t="str">
            <v>老账</v>
          </cell>
          <cell r="G91">
            <v>60</v>
          </cell>
          <cell r="H91" t="str">
            <v>否</v>
          </cell>
        </row>
        <row r="91">
          <cell r="J91">
            <v>31381.81</v>
          </cell>
          <cell r="K91">
            <v>0</v>
          </cell>
          <cell r="L91">
            <v>147426.87</v>
          </cell>
          <cell r="M91">
            <v>0</v>
          </cell>
          <cell r="N91">
            <v>67211.7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</row>
        <row r="91"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</row>
        <row r="91">
          <cell r="AX91">
            <v>0</v>
          </cell>
          <cell r="AY91">
            <v>246020.38</v>
          </cell>
          <cell r="AZ91">
            <v>246020.38</v>
          </cell>
          <cell r="BA91">
            <v>0.8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</row>
        <row r="92">
          <cell r="B92" t="str">
            <v>S435001</v>
          </cell>
          <cell r="C92" t="str">
            <v>厦门凯平化工有限公司</v>
          </cell>
          <cell r="D92" t="str">
            <v>座椅</v>
          </cell>
          <cell r="E92" t="str">
            <v>座椅</v>
          </cell>
          <cell r="F92" t="str">
            <v>大宗物料</v>
          </cell>
          <cell r="G92">
            <v>30</v>
          </cell>
          <cell r="H92" t="str">
            <v>否</v>
          </cell>
          <cell r="I92">
            <v>60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2">
          <cell r="AJ92">
            <v>0</v>
          </cell>
          <cell r="AK92">
            <v>0</v>
          </cell>
          <cell r="AL92">
            <v>0</v>
          </cell>
        </row>
        <row r="92">
          <cell r="AN92">
            <v>0</v>
          </cell>
          <cell r="AO92">
            <v>0</v>
          </cell>
          <cell r="AP92">
            <v>0</v>
          </cell>
        </row>
        <row r="92">
          <cell r="AR92">
            <v>80545.01</v>
          </cell>
          <cell r="AS92">
            <v>0</v>
          </cell>
          <cell r="AT92">
            <v>312232.9</v>
          </cell>
          <cell r="AU92">
            <v>0</v>
          </cell>
          <cell r="AV92">
            <v>212326.06</v>
          </cell>
          <cell r="AW92">
            <v>130768.59</v>
          </cell>
          <cell r="AX92">
            <v>85509.77</v>
          </cell>
          <cell r="AY92">
            <v>821382.33</v>
          </cell>
          <cell r="AZ92">
            <v>906892.1</v>
          </cell>
          <cell r="BA92">
            <v>1</v>
          </cell>
          <cell r="BB92">
            <v>13424.1683333333</v>
          </cell>
          <cell r="BC92">
            <v>65462.985</v>
          </cell>
          <cell r="BD92">
            <v>65462.985</v>
          </cell>
          <cell r="BE92">
            <v>100850.661666667</v>
          </cell>
          <cell r="BF92">
            <v>122645.426666667</v>
          </cell>
        </row>
        <row r="93">
          <cell r="B93" t="str">
            <v>S551001</v>
          </cell>
          <cell r="C93" t="str">
            <v>四川共享物流有限公司</v>
          </cell>
          <cell r="D93" t="str">
            <v>后视镜</v>
          </cell>
          <cell r="E93" t="str">
            <v>后视镜</v>
          </cell>
          <cell r="F93" t="str">
            <v>老账</v>
          </cell>
          <cell r="G93">
            <v>90</v>
          </cell>
          <cell r="H93" t="str">
            <v>是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52140.57</v>
          </cell>
          <cell r="AF93">
            <v>2400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</row>
        <row r="93">
          <cell r="AX93">
            <v>0</v>
          </cell>
          <cell r="AY93">
            <v>54540.57</v>
          </cell>
          <cell r="AZ93">
            <v>54540.57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</row>
        <row r="94">
          <cell r="B94" t="str">
            <v>S537029</v>
          </cell>
          <cell r="C94" t="str">
            <v>青岛华瑞利工贸有限公司</v>
          </cell>
          <cell r="D94" t="str">
            <v>座椅</v>
          </cell>
          <cell r="E94" t="str">
            <v>座椅</v>
          </cell>
          <cell r="F94" t="str">
            <v>销售（三方库）</v>
          </cell>
          <cell r="G94">
            <v>90</v>
          </cell>
          <cell r="H94" t="str">
            <v>是</v>
          </cell>
          <cell r="I94">
            <v>90</v>
          </cell>
        </row>
        <row r="94"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139448.35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</row>
        <row r="94">
          <cell r="AX94">
            <v>0</v>
          </cell>
          <cell r="AY94">
            <v>139448.35</v>
          </cell>
          <cell r="AZ94">
            <v>139448.35</v>
          </cell>
          <cell r="BA94">
            <v>0.8</v>
          </cell>
          <cell r="BB94">
            <v>23241.3916666667</v>
          </cell>
          <cell r="BC94">
            <v>23241.3916666667</v>
          </cell>
          <cell r="BD94">
            <v>0</v>
          </cell>
          <cell r="BE94">
            <v>0</v>
          </cell>
          <cell r="BF94">
            <v>0</v>
          </cell>
        </row>
        <row r="95">
          <cell r="B95" t="str">
            <v>S413015</v>
          </cell>
          <cell r="C95" t="str">
            <v>沧州鑫亿源纸制品有限公司</v>
          </cell>
          <cell r="D95" t="str">
            <v>后视镜</v>
          </cell>
          <cell r="E95" t="str">
            <v>后视镜</v>
          </cell>
          <cell r="F95" t="str">
            <v>老账</v>
          </cell>
          <cell r="G95">
            <v>60</v>
          </cell>
          <cell r="H95" t="str">
            <v>是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5"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</row>
        <row r="95">
          <cell r="AC95">
            <v>2082.13</v>
          </cell>
          <cell r="AD95">
            <v>28574.47</v>
          </cell>
          <cell r="AE95">
            <v>14575.68</v>
          </cell>
          <cell r="AF95">
            <v>14211.92</v>
          </cell>
          <cell r="AG95">
            <v>0</v>
          </cell>
          <cell r="AH95">
            <v>9273.6</v>
          </cell>
          <cell r="AI95">
            <v>17939.13</v>
          </cell>
          <cell r="AJ95">
            <v>0</v>
          </cell>
          <cell r="AK95">
            <v>35792.04</v>
          </cell>
          <cell r="AL95">
            <v>0</v>
          </cell>
          <cell r="AM95">
            <v>20538.69</v>
          </cell>
          <cell r="AN95">
            <v>0</v>
          </cell>
          <cell r="AO95">
            <v>11307.11</v>
          </cell>
          <cell r="AP95">
            <v>5900</v>
          </cell>
          <cell r="AQ95">
            <v>6000</v>
          </cell>
          <cell r="AR95">
            <v>6275.12</v>
          </cell>
          <cell r="AS95">
            <v>4386.99</v>
          </cell>
          <cell r="AT95">
            <v>1683.48</v>
          </cell>
          <cell r="AU95">
            <v>12318.44</v>
          </cell>
          <cell r="AV95">
            <v>7247.58</v>
          </cell>
          <cell r="AW95">
            <v>11919.23</v>
          </cell>
          <cell r="AX95">
            <v>7656.65</v>
          </cell>
          <cell r="AY95">
            <v>217682.26</v>
          </cell>
          <cell r="AZ95">
            <v>198106.38</v>
          </cell>
          <cell r="BA95">
            <v>0</v>
          </cell>
          <cell r="BB95">
            <v>5644.87</v>
          </cell>
          <cell r="BC95">
            <v>5925.45</v>
          </cell>
          <cell r="BD95">
            <v>6094.005</v>
          </cell>
          <cell r="BE95">
            <v>6318.60166666667</v>
          </cell>
          <cell r="BF95">
            <v>7305.14</v>
          </cell>
        </row>
        <row r="96">
          <cell r="B96" t="str">
            <v>S513066</v>
          </cell>
          <cell r="C96" t="str">
            <v>荣昌一次性供应商</v>
          </cell>
          <cell r="D96">
            <v>0</v>
          </cell>
          <cell r="E96">
            <v>0</v>
          </cell>
          <cell r="F96" t="str">
            <v>老账</v>
          </cell>
          <cell r="G96">
            <v>0</v>
          </cell>
          <cell r="H96" t="str">
            <v>否</v>
          </cell>
        </row>
        <row r="96">
          <cell r="J96">
            <v>215008.44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6"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</row>
        <row r="96">
          <cell r="AX96">
            <v>0</v>
          </cell>
          <cell r="AY96">
            <v>215008.44</v>
          </cell>
          <cell r="AZ96">
            <v>215008.44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</row>
        <row r="97">
          <cell r="B97" t="str">
            <v>S413001</v>
          </cell>
          <cell r="C97" t="str">
            <v>北京吉信气弹簧制品有限公司</v>
          </cell>
          <cell r="D97" t="str">
            <v>座椅</v>
          </cell>
          <cell r="E97" t="str">
            <v>座椅</v>
          </cell>
          <cell r="F97" t="str">
            <v>正常供货</v>
          </cell>
          <cell r="G97">
            <v>90</v>
          </cell>
          <cell r="H97" t="str">
            <v>是</v>
          </cell>
          <cell r="I97">
            <v>90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7"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41534.02</v>
          </cell>
          <cell r="AL97">
            <v>0</v>
          </cell>
          <cell r="AM97">
            <v>61593.82</v>
          </cell>
          <cell r="AN97">
            <v>134237.7</v>
          </cell>
          <cell r="AO97">
            <v>0</v>
          </cell>
          <cell r="AP97">
            <v>116100</v>
          </cell>
          <cell r="AQ97">
            <v>0</v>
          </cell>
          <cell r="AR97">
            <v>144574.97</v>
          </cell>
          <cell r="AS97">
            <v>109636.93</v>
          </cell>
          <cell r="AT97">
            <v>0</v>
          </cell>
          <cell r="AU97">
            <v>39472.26</v>
          </cell>
          <cell r="AV97">
            <v>0</v>
          </cell>
          <cell r="AW97">
            <v>49291.4</v>
          </cell>
          <cell r="AX97">
            <v>0</v>
          </cell>
          <cell r="AY97">
            <v>696441.1</v>
          </cell>
          <cell r="AZ97">
            <v>647149.7</v>
          </cell>
          <cell r="BA97">
            <v>0.8</v>
          </cell>
          <cell r="BB97">
            <v>84091.6</v>
          </cell>
          <cell r="BC97">
            <v>61718.65</v>
          </cell>
          <cell r="BD97">
            <v>68297.36</v>
          </cell>
          <cell r="BE97">
            <v>48947.36</v>
          </cell>
          <cell r="BF97">
            <v>57162.5933333333</v>
          </cell>
        </row>
        <row r="98">
          <cell r="B98" t="str">
            <v>S413040</v>
          </cell>
          <cell r="C98" t="str">
            <v>河北辰丰制管有限公司</v>
          </cell>
          <cell r="D98" t="str">
            <v>金属件</v>
          </cell>
          <cell r="E98" t="str">
            <v>金属件</v>
          </cell>
          <cell r="F98" t="str">
            <v>老账</v>
          </cell>
          <cell r="G98">
            <v>0</v>
          </cell>
          <cell r="H98" t="str">
            <v>否</v>
          </cell>
        </row>
        <row r="98">
          <cell r="J98">
            <v>6192.39999999999</v>
          </cell>
          <cell r="K98">
            <v>0</v>
          </cell>
          <cell r="L98">
            <v>118591.25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87300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8"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</row>
        <row r="98">
          <cell r="AX98">
            <v>0</v>
          </cell>
          <cell r="AY98">
            <v>212083.65</v>
          </cell>
          <cell r="AZ98">
            <v>212083.65</v>
          </cell>
          <cell r="BA98">
            <v>0.8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</row>
        <row r="99">
          <cell r="B99" t="str">
            <v>S412009</v>
          </cell>
          <cell r="C99" t="str">
            <v>天津市元辉昌钢铁贸易有限公司</v>
          </cell>
          <cell r="D99" t="str">
            <v>金属件</v>
          </cell>
          <cell r="E99" t="str">
            <v>金属件</v>
          </cell>
          <cell r="F99" t="str">
            <v>大宗物料</v>
          </cell>
          <cell r="G99">
            <v>0</v>
          </cell>
          <cell r="H99" t="str">
            <v>否</v>
          </cell>
          <cell r="I99">
            <v>30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99"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</row>
        <row r="99">
          <cell r="AW99">
            <v>73320.96</v>
          </cell>
          <cell r="AX99">
            <v>86185.44</v>
          </cell>
          <cell r="AY99">
            <v>159506.4</v>
          </cell>
          <cell r="AZ99">
            <v>159506.4</v>
          </cell>
          <cell r="BA99">
            <v>1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12220.16</v>
          </cell>
        </row>
        <row r="100">
          <cell r="B100" t="str">
            <v>S413069</v>
          </cell>
          <cell r="C100" t="str">
            <v>黄骅市峰霞科技有限公司</v>
          </cell>
          <cell r="D100" t="str">
            <v>金属件</v>
          </cell>
          <cell r="E100" t="str">
            <v>金属件</v>
          </cell>
          <cell r="F100" t="str">
            <v>老账</v>
          </cell>
          <cell r="G100">
            <v>90</v>
          </cell>
          <cell r="H100" t="str">
            <v>否</v>
          </cell>
        </row>
        <row r="100">
          <cell r="J100">
            <v>-21480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0"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</row>
        <row r="100">
          <cell r="AX100">
            <v>0</v>
          </cell>
          <cell r="AY100">
            <v>-21480</v>
          </cell>
          <cell r="AZ100">
            <v>-21480</v>
          </cell>
          <cell r="BA100">
            <v>0.8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</row>
        <row r="101">
          <cell r="B101" t="str">
            <v>S511004</v>
          </cell>
          <cell r="C101" t="str">
            <v>北鸿科（天津）科技有限公司</v>
          </cell>
          <cell r="D101" t="str">
            <v>后视镜</v>
          </cell>
          <cell r="E101" t="str">
            <v>后视镜</v>
          </cell>
          <cell r="F101" t="str">
            <v>大宗物料</v>
          </cell>
          <cell r="G101">
            <v>30</v>
          </cell>
          <cell r="H101" t="str">
            <v>否</v>
          </cell>
          <cell r="I101">
            <v>30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</row>
        <row r="101"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</row>
        <row r="101"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</row>
        <row r="102">
          <cell r="B102" t="str">
            <v>S432038</v>
          </cell>
          <cell r="C102" t="str">
            <v>常州市正力制镜有限公司</v>
          </cell>
          <cell r="D102" t="str">
            <v>后视镜</v>
          </cell>
          <cell r="E102" t="str">
            <v>后视镜</v>
          </cell>
          <cell r="F102" t="str">
            <v>正常供货</v>
          </cell>
          <cell r="G102">
            <v>60</v>
          </cell>
          <cell r="H102" t="str">
            <v>是</v>
          </cell>
          <cell r="I102">
            <v>60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2">
          <cell r="AG102">
            <v>0</v>
          </cell>
          <cell r="AH102">
            <v>47164</v>
          </cell>
          <cell r="AI102">
            <v>0</v>
          </cell>
          <cell r="AJ102">
            <v>34995.4</v>
          </cell>
          <cell r="AK102">
            <v>0</v>
          </cell>
          <cell r="AL102">
            <v>0</v>
          </cell>
          <cell r="AM102">
            <v>0</v>
          </cell>
          <cell r="AN102">
            <v>16500</v>
          </cell>
          <cell r="AO102">
            <v>0</v>
          </cell>
          <cell r="AP102">
            <v>0</v>
          </cell>
          <cell r="AQ102">
            <v>0</v>
          </cell>
          <cell r="AR102">
            <v>47477.26</v>
          </cell>
          <cell r="AS102">
            <v>52461.19</v>
          </cell>
          <cell r="AT102">
            <v>65665.3</v>
          </cell>
          <cell r="AU102">
            <v>83881.7</v>
          </cell>
          <cell r="AV102">
            <v>0</v>
          </cell>
          <cell r="AW102">
            <v>42122.16</v>
          </cell>
          <cell r="AX102">
            <v>41211.49</v>
          </cell>
          <cell r="AY102">
            <v>431478.5</v>
          </cell>
          <cell r="AZ102">
            <v>348144.85</v>
          </cell>
          <cell r="BA102">
            <v>0</v>
          </cell>
          <cell r="BB102">
            <v>19406.4083333333</v>
          </cell>
          <cell r="BC102">
            <v>27600.625</v>
          </cell>
          <cell r="BD102">
            <v>41580.9083333333</v>
          </cell>
          <cell r="BE102">
            <v>41580.9083333333</v>
          </cell>
          <cell r="BF102">
            <v>48601.2683333333</v>
          </cell>
        </row>
        <row r="103">
          <cell r="B103" t="str">
            <v>S437033</v>
          </cell>
          <cell r="C103" t="str">
            <v>日照联成工程机械有限公司</v>
          </cell>
          <cell r="D103" t="str">
            <v>座椅</v>
          </cell>
          <cell r="E103" t="str">
            <v>座椅</v>
          </cell>
          <cell r="F103" t="str">
            <v>正常供货</v>
          </cell>
          <cell r="G103">
            <v>60</v>
          </cell>
          <cell r="H103" t="str">
            <v>否</v>
          </cell>
          <cell r="I103">
            <v>60</v>
          </cell>
        </row>
        <row r="103"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</row>
        <row r="103">
          <cell r="AU103">
            <v>0</v>
          </cell>
          <cell r="AV103">
            <v>0</v>
          </cell>
        </row>
        <row r="103">
          <cell r="AX103">
            <v>0</v>
          </cell>
          <cell r="AY103">
            <v>0</v>
          </cell>
          <cell r="AZ103">
            <v>0</v>
          </cell>
          <cell r="BA103">
            <v>0.8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</row>
        <row r="104">
          <cell r="B104" t="str">
            <v>S433023</v>
          </cell>
          <cell r="C104" t="str">
            <v>浙江万里安全器材制造有限公司</v>
          </cell>
          <cell r="D104" t="str">
            <v>座椅</v>
          </cell>
          <cell r="E104" t="str">
            <v>座椅</v>
          </cell>
          <cell r="F104" t="str">
            <v>老账</v>
          </cell>
          <cell r="G104">
            <v>90</v>
          </cell>
          <cell r="H104" t="str">
            <v>是</v>
          </cell>
        </row>
        <row r="104"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4">
          <cell r="Z104">
            <v>0</v>
          </cell>
          <cell r="AA104">
            <v>0</v>
          </cell>
          <cell r="AB104">
            <v>0</v>
          </cell>
        </row>
        <row r="104"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57595.72</v>
          </cell>
          <cell r="AM104">
            <v>0</v>
          </cell>
          <cell r="AN104">
            <v>0</v>
          </cell>
          <cell r="AO104">
            <v>0</v>
          </cell>
          <cell r="AP104">
            <v>44700</v>
          </cell>
          <cell r="AQ104">
            <v>0</v>
          </cell>
          <cell r="AR104">
            <v>75334.81</v>
          </cell>
          <cell r="AS104">
            <v>16842.77</v>
          </cell>
          <cell r="AT104">
            <v>0</v>
          </cell>
          <cell r="AU104">
            <v>80414.82</v>
          </cell>
          <cell r="AV104">
            <v>15820</v>
          </cell>
          <cell r="AW104">
            <v>53633.81</v>
          </cell>
          <cell r="AX104">
            <v>0</v>
          </cell>
          <cell r="AY104">
            <v>344341.93</v>
          </cell>
          <cell r="AZ104">
            <v>274888.12</v>
          </cell>
          <cell r="BA104">
            <v>0.8</v>
          </cell>
          <cell r="BB104">
            <v>22812.93</v>
          </cell>
          <cell r="BC104">
            <v>22812.93</v>
          </cell>
          <cell r="BD104">
            <v>36215.4</v>
          </cell>
          <cell r="BE104">
            <v>31402.0666666667</v>
          </cell>
          <cell r="BF104">
            <v>40341.035</v>
          </cell>
        </row>
        <row r="105">
          <cell r="B105" t="str">
            <v>S412010</v>
          </cell>
          <cell r="C105" t="str">
            <v>天津欧尔派斯环保科技发展有限公司</v>
          </cell>
          <cell r="D105" t="str">
            <v>金属件</v>
          </cell>
          <cell r="E105" t="str">
            <v>金属件</v>
          </cell>
          <cell r="F105" t="str">
            <v>老账</v>
          </cell>
          <cell r="G105">
            <v>90</v>
          </cell>
          <cell r="H105" t="str">
            <v>否</v>
          </cell>
        </row>
        <row r="105"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4106.57999999999</v>
          </cell>
          <cell r="O105">
            <v>62299.61</v>
          </cell>
          <cell r="P105">
            <v>69887.93</v>
          </cell>
          <cell r="Q105">
            <v>0</v>
          </cell>
          <cell r="R105">
            <v>0</v>
          </cell>
          <cell r="S105">
            <v>40410.29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5"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</row>
        <row r="105">
          <cell r="AX105">
            <v>0</v>
          </cell>
          <cell r="AY105">
            <v>176704.41</v>
          </cell>
          <cell r="AZ105">
            <v>176704.41</v>
          </cell>
          <cell r="BA105">
            <v>0.8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</row>
        <row r="106">
          <cell r="B106" t="str">
            <v>S413004</v>
          </cell>
          <cell r="C106" t="str">
            <v>保定兆龙通用电器塑业有限公司</v>
          </cell>
          <cell r="D106" t="str">
            <v>金属件/座椅</v>
          </cell>
          <cell r="E106" t="str">
            <v>金属件/座椅</v>
          </cell>
          <cell r="F106" t="str">
            <v>正常供货</v>
          </cell>
          <cell r="G106">
            <v>90</v>
          </cell>
          <cell r="H106" t="str">
            <v>否</v>
          </cell>
          <cell r="I106">
            <v>90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6">
          <cell r="AL106">
            <v>0</v>
          </cell>
          <cell r="AM106">
            <v>0</v>
          </cell>
          <cell r="AN106">
            <v>0</v>
          </cell>
          <cell r="AO106">
            <v>0</v>
          </cell>
        </row>
        <row r="106">
          <cell r="AT106">
            <v>24786.94</v>
          </cell>
          <cell r="AU106">
            <v>25285.18</v>
          </cell>
          <cell r="AV106">
            <v>10815.62</v>
          </cell>
          <cell r="AW106">
            <v>49240.03</v>
          </cell>
          <cell r="AX106">
            <v>61620.18</v>
          </cell>
          <cell r="AY106">
            <v>171747.95</v>
          </cell>
          <cell r="AZ106">
            <v>50072.12</v>
          </cell>
          <cell r="BA106">
            <v>0.8</v>
          </cell>
          <cell r="BB106">
            <v>0</v>
          </cell>
          <cell r="BC106">
            <v>4131.15666666667</v>
          </cell>
          <cell r="BD106">
            <v>8345.35333333333</v>
          </cell>
          <cell r="BE106">
            <v>10147.9566666667</v>
          </cell>
          <cell r="BF106">
            <v>18354.6283333333</v>
          </cell>
        </row>
        <row r="107">
          <cell r="B107" t="str">
            <v>S513016</v>
          </cell>
          <cell r="C107" t="str">
            <v>黄骅市辉煌建筑队</v>
          </cell>
          <cell r="D107" t="str">
            <v>金属件/座椅/后视镜</v>
          </cell>
          <cell r="E107" t="str">
            <v>金属件/座椅/后视镜</v>
          </cell>
          <cell r="F107" t="str">
            <v>基建维修-老账</v>
          </cell>
          <cell r="G107">
            <v>0</v>
          </cell>
          <cell r="H107" t="str">
            <v>是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16761.4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7">
          <cell r="AD107">
            <v>0</v>
          </cell>
          <cell r="AE107">
            <v>2550</v>
          </cell>
          <cell r="AF107">
            <v>0</v>
          </cell>
          <cell r="AG107">
            <v>78000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5700</v>
          </cell>
          <cell r="AM107">
            <v>9646</v>
          </cell>
          <cell r="AN107">
            <v>34930</v>
          </cell>
          <cell r="AO107">
            <v>27840.9</v>
          </cell>
          <cell r="AP107">
            <v>1900</v>
          </cell>
          <cell r="AQ107">
            <v>18400</v>
          </cell>
          <cell r="AR107">
            <v>2029</v>
          </cell>
          <cell r="AS107">
            <v>32082</v>
          </cell>
          <cell r="AT107">
            <v>1411</v>
          </cell>
          <cell r="AU107">
            <v>0</v>
          </cell>
          <cell r="AV107">
            <v>0</v>
          </cell>
          <cell r="AW107">
            <v>5400</v>
          </cell>
          <cell r="AX107">
            <v>0</v>
          </cell>
          <cell r="AY107">
            <v>236650.3</v>
          </cell>
          <cell r="AZ107">
            <v>236650.3</v>
          </cell>
          <cell r="BA107">
            <v>1</v>
          </cell>
          <cell r="BB107">
            <v>19530.3166666667</v>
          </cell>
          <cell r="BC107">
            <v>13943.8166666667</v>
          </cell>
          <cell r="BD107">
            <v>9303.66666666667</v>
          </cell>
          <cell r="BE107">
            <v>8987</v>
          </cell>
          <cell r="BF107">
            <v>6820.33333333333</v>
          </cell>
        </row>
        <row r="108">
          <cell r="B108" t="str">
            <v>S412005</v>
          </cell>
          <cell r="C108" t="str">
            <v>天津市国际铁工焊接装备有限公司</v>
          </cell>
          <cell r="D108" t="str">
            <v>金属件</v>
          </cell>
          <cell r="E108" t="str">
            <v>金属件</v>
          </cell>
          <cell r="F108" t="str">
            <v>固定资产-老账</v>
          </cell>
          <cell r="G108">
            <v>0</v>
          </cell>
          <cell r="H108" t="str">
            <v>是</v>
          </cell>
          <cell r="I108" t="str">
            <v>固定资产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148132.6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8">
          <cell r="AD108">
            <v>0</v>
          </cell>
          <cell r="AE108">
            <v>0</v>
          </cell>
          <cell r="AF108">
            <v>0</v>
          </cell>
          <cell r="AG108">
            <v>12600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</row>
        <row r="108">
          <cell r="AX108">
            <v>0</v>
          </cell>
          <cell r="AY108">
            <v>160732.6</v>
          </cell>
          <cell r="AZ108">
            <v>160732.6</v>
          </cell>
          <cell r="BA108">
            <v>1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</row>
        <row r="109">
          <cell r="B109" t="str">
            <v>S444008</v>
          </cell>
          <cell r="C109" t="str">
            <v>中山市华胜汽车部件有限公司</v>
          </cell>
          <cell r="D109" t="str">
            <v>后视镜</v>
          </cell>
          <cell r="E109" t="str">
            <v>后视镜</v>
          </cell>
          <cell r="F109" t="str">
            <v>老账</v>
          </cell>
          <cell r="G109">
            <v>60</v>
          </cell>
          <cell r="H109" t="str">
            <v>是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</row>
        <row r="109">
          <cell r="AD109">
            <v>0</v>
          </cell>
          <cell r="AE109">
            <v>0</v>
          </cell>
          <cell r="AF109">
            <v>0</v>
          </cell>
          <cell r="AG109">
            <v>48762.06</v>
          </cell>
          <cell r="AH109">
            <v>46937.94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32842.32</v>
          </cell>
          <cell r="AW109">
            <v>42334.32</v>
          </cell>
          <cell r="AX109">
            <v>0</v>
          </cell>
          <cell r="AY109">
            <v>170876.64</v>
          </cell>
          <cell r="AZ109">
            <v>128542.32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5473.72</v>
          </cell>
          <cell r="BF109">
            <v>12529.44</v>
          </cell>
        </row>
        <row r="110">
          <cell r="B110" t="str">
            <v>S413073</v>
          </cell>
          <cell r="C110" t="str">
            <v>黄骅市兴岳金属制品有限公司</v>
          </cell>
          <cell r="D110" t="str">
            <v>金属件</v>
          </cell>
          <cell r="E110" t="str">
            <v>金属件</v>
          </cell>
          <cell r="F110" t="str">
            <v>正常供货</v>
          </cell>
          <cell r="G110">
            <v>60</v>
          </cell>
          <cell r="H110" t="str">
            <v>否</v>
          </cell>
          <cell r="I110">
            <v>60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0"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0">
          <cell r="AL110">
            <v>0</v>
          </cell>
          <cell r="AM110">
            <v>0</v>
          </cell>
        </row>
        <row r="110">
          <cell r="AP110">
            <v>4887.77</v>
          </cell>
          <cell r="AQ110">
            <v>109100</v>
          </cell>
          <cell r="AR110">
            <v>138852.24</v>
          </cell>
          <cell r="AS110">
            <v>82142.48</v>
          </cell>
          <cell r="AT110">
            <v>135618.25</v>
          </cell>
          <cell r="AU110">
            <v>99977.49</v>
          </cell>
          <cell r="AV110">
            <v>74387.99</v>
          </cell>
          <cell r="AW110">
            <v>91730.83</v>
          </cell>
          <cell r="AX110">
            <v>94427.35</v>
          </cell>
          <cell r="AY110">
            <v>831124.4</v>
          </cell>
          <cell r="AZ110">
            <v>644966.22</v>
          </cell>
          <cell r="BA110">
            <v>0.8</v>
          </cell>
          <cell r="BB110">
            <v>55830.415</v>
          </cell>
          <cell r="BC110">
            <v>78433.4566666667</v>
          </cell>
          <cell r="BD110">
            <v>95096.3716666667</v>
          </cell>
          <cell r="BE110">
            <v>106679.741666667</v>
          </cell>
          <cell r="BF110">
            <v>103784.88</v>
          </cell>
        </row>
        <row r="111">
          <cell r="B111" t="str">
            <v>S413075</v>
          </cell>
          <cell r="C111" t="str">
            <v>沃尔瓦格涂料（廊坊）有限公司</v>
          </cell>
          <cell r="D111" t="str">
            <v>后视镜</v>
          </cell>
          <cell r="E111" t="str">
            <v>后视镜</v>
          </cell>
          <cell r="F111" t="str">
            <v>大宗物料</v>
          </cell>
          <cell r="G111">
            <v>30</v>
          </cell>
          <cell r="H111" t="str">
            <v>否</v>
          </cell>
          <cell r="I111">
            <v>30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1"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</row>
        <row r="111"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</row>
        <row r="112">
          <cell r="B112" t="str">
            <v>S413072</v>
          </cell>
          <cell r="C112" t="str">
            <v>黄骅市润晨五金制品有限公司</v>
          </cell>
          <cell r="D112" t="str">
            <v>金属件</v>
          </cell>
          <cell r="E112" t="str">
            <v>金属件</v>
          </cell>
          <cell r="F112" t="str">
            <v>正常供货</v>
          </cell>
          <cell r="G112">
            <v>60</v>
          </cell>
          <cell r="H112" t="str">
            <v>是</v>
          </cell>
          <cell r="I112">
            <v>60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2">
          <cell r="AF112">
            <v>0</v>
          </cell>
          <cell r="AG112">
            <v>357.64</v>
          </cell>
          <cell r="AH112">
            <v>0</v>
          </cell>
          <cell r="AI112">
            <v>54923.41</v>
          </cell>
          <cell r="AJ112">
            <v>0</v>
          </cell>
          <cell r="AK112">
            <v>86521.26</v>
          </cell>
          <cell r="AL112">
            <v>0</v>
          </cell>
          <cell r="AM112">
            <v>0</v>
          </cell>
          <cell r="AN112">
            <v>84301.58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</row>
        <row r="112">
          <cell r="AX112">
            <v>0</v>
          </cell>
          <cell r="AY112">
            <v>226103.89</v>
          </cell>
          <cell r="AZ112">
            <v>226103.89</v>
          </cell>
          <cell r="BA112">
            <v>0.8</v>
          </cell>
          <cell r="BB112">
            <v>14050.2633333333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</row>
        <row r="113">
          <cell r="B113" t="str">
            <v>S413171</v>
          </cell>
          <cell r="C113" t="str">
            <v>廊坊东尚金属制品有限公司</v>
          </cell>
          <cell r="D113" t="str">
            <v>后视镜</v>
          </cell>
          <cell r="E113" t="str">
            <v>后视镜</v>
          </cell>
          <cell r="F113" t="str">
            <v>正常供货</v>
          </cell>
          <cell r="G113">
            <v>0</v>
          </cell>
          <cell r="H113" t="str">
            <v>否</v>
          </cell>
          <cell r="I113">
            <v>90</v>
          </cell>
        </row>
        <row r="113"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50547.3</v>
          </cell>
          <cell r="AT113">
            <v>0</v>
          </cell>
          <cell r="AU113">
            <v>0</v>
          </cell>
          <cell r="AV113">
            <v>0</v>
          </cell>
        </row>
        <row r="113">
          <cell r="AX113">
            <v>0</v>
          </cell>
          <cell r="AY113">
            <v>50547.3</v>
          </cell>
          <cell r="AZ113">
            <v>50547.3</v>
          </cell>
          <cell r="BA113">
            <v>0</v>
          </cell>
          <cell r="BB113">
            <v>8424.55</v>
          </cell>
          <cell r="BC113">
            <v>8424.55</v>
          </cell>
          <cell r="BD113">
            <v>8424.55</v>
          </cell>
          <cell r="BE113">
            <v>8424.55</v>
          </cell>
          <cell r="BF113">
            <v>8424.55</v>
          </cell>
        </row>
        <row r="114">
          <cell r="B114" t="str">
            <v>S421003</v>
          </cell>
          <cell r="C114" t="str">
            <v>辽宁德威纤维制品有限公司</v>
          </cell>
          <cell r="D114" t="str">
            <v>座椅</v>
          </cell>
          <cell r="E114" t="str">
            <v>座椅</v>
          </cell>
          <cell r="F114" t="str">
            <v>老账</v>
          </cell>
          <cell r="G114">
            <v>0</v>
          </cell>
          <cell r="H114" t="str">
            <v>是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28855.72</v>
          </cell>
          <cell r="AB114">
            <v>0</v>
          </cell>
        </row>
        <row r="114">
          <cell r="AD114">
            <v>0</v>
          </cell>
          <cell r="AE114">
            <v>36706.78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</row>
        <row r="114">
          <cell r="AX114">
            <v>0</v>
          </cell>
          <cell r="AY114">
            <v>65562.5</v>
          </cell>
          <cell r="AZ114">
            <v>65562.5</v>
          </cell>
          <cell r="BA114">
            <v>0.8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</row>
        <row r="115">
          <cell r="B115" t="str">
            <v>S437018</v>
          </cell>
          <cell r="C115" t="str">
            <v>文登太成电子有限公司</v>
          </cell>
          <cell r="D115" t="str">
            <v>后视镜</v>
          </cell>
          <cell r="E115" t="str">
            <v>后视镜</v>
          </cell>
          <cell r="F115" t="str">
            <v>正常供货</v>
          </cell>
          <cell r="G115">
            <v>60</v>
          </cell>
          <cell r="H115" t="str">
            <v>否</v>
          </cell>
          <cell r="I115">
            <v>60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5">
          <cell r="AI115">
            <v>0</v>
          </cell>
          <cell r="AJ115">
            <v>0</v>
          </cell>
          <cell r="AK115">
            <v>0</v>
          </cell>
          <cell r="AL115">
            <v>0</v>
          </cell>
        </row>
        <row r="115">
          <cell r="AO115">
            <v>0</v>
          </cell>
          <cell r="AP115">
            <v>6822.34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7861.64</v>
          </cell>
          <cell r="AV115">
            <v>7861.64</v>
          </cell>
          <cell r="AW115">
            <v>16006.29</v>
          </cell>
          <cell r="AX115">
            <v>64030.98</v>
          </cell>
          <cell r="AY115">
            <v>102582.89</v>
          </cell>
          <cell r="AZ115">
            <v>22545.62</v>
          </cell>
          <cell r="BA115">
            <v>0</v>
          </cell>
          <cell r="BB115">
            <v>1137.05666666667</v>
          </cell>
          <cell r="BC115">
            <v>1137.05666666667</v>
          </cell>
          <cell r="BD115">
            <v>2447.33</v>
          </cell>
          <cell r="BE115">
            <v>2620.54666666667</v>
          </cell>
          <cell r="BF115">
            <v>5288.26166666667</v>
          </cell>
        </row>
        <row r="116">
          <cell r="B116" t="str">
            <v>S432012</v>
          </cell>
          <cell r="C116" t="str">
            <v>常州市武进创新模具注塑有限公司</v>
          </cell>
          <cell r="D116" t="str">
            <v>座椅</v>
          </cell>
          <cell r="E116" t="str">
            <v>座椅</v>
          </cell>
          <cell r="F116" t="str">
            <v>老账</v>
          </cell>
          <cell r="G116">
            <v>60</v>
          </cell>
          <cell r="H116" t="str">
            <v>否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1571.64</v>
          </cell>
          <cell r="N116">
            <v>96738.65</v>
          </cell>
          <cell r="O116">
            <v>18373.64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</row>
        <row r="116"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</row>
        <row r="116">
          <cell r="AX116">
            <v>0</v>
          </cell>
          <cell r="AY116">
            <v>116683.93</v>
          </cell>
          <cell r="AZ116">
            <v>116683.93</v>
          </cell>
          <cell r="BA116">
            <v>0.8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</row>
        <row r="117">
          <cell r="B117" t="str">
            <v>S413058</v>
          </cell>
          <cell r="C117" t="str">
            <v>黄骅市俊隆五金包装有限公司</v>
          </cell>
          <cell r="D117" t="str">
            <v>金属件/后视镜</v>
          </cell>
          <cell r="E117" t="str">
            <v>金属件/后视镜</v>
          </cell>
          <cell r="F117" t="str">
            <v>正常供货</v>
          </cell>
          <cell r="G117">
            <v>60</v>
          </cell>
          <cell r="H117" t="str">
            <v>是</v>
          </cell>
          <cell r="I117">
            <v>60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7"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3076.02</v>
          </cell>
          <cell r="AH117">
            <v>0</v>
          </cell>
          <cell r="AI117">
            <v>17251.65</v>
          </cell>
          <cell r="AJ117">
            <v>32420.55</v>
          </cell>
          <cell r="AK117">
            <v>0</v>
          </cell>
          <cell r="AL117">
            <v>21753.24</v>
          </cell>
          <cell r="AM117">
            <v>22040.33</v>
          </cell>
          <cell r="AN117">
            <v>9721.05</v>
          </cell>
          <cell r="AO117">
            <v>11142.98</v>
          </cell>
          <cell r="AP117">
            <v>0</v>
          </cell>
          <cell r="AQ117">
            <v>28800</v>
          </cell>
          <cell r="AR117">
            <v>0</v>
          </cell>
          <cell r="AS117">
            <v>33869.4</v>
          </cell>
          <cell r="AT117">
            <v>16023.13</v>
          </cell>
          <cell r="AU117">
            <v>0</v>
          </cell>
          <cell r="AV117">
            <v>28653.91</v>
          </cell>
          <cell r="AW117">
            <v>18879.89</v>
          </cell>
          <cell r="AX117">
            <v>26177.51</v>
          </cell>
          <cell r="AY117">
            <v>269809.66</v>
          </cell>
          <cell r="AZ117">
            <v>224752.26</v>
          </cell>
          <cell r="BA117">
            <v>0.8</v>
          </cell>
          <cell r="BB117">
            <v>13922.2383333333</v>
          </cell>
          <cell r="BC117">
            <v>14972.585</v>
          </cell>
          <cell r="BD117">
            <v>13115.4216666667</v>
          </cell>
          <cell r="BE117">
            <v>17891.0733333333</v>
          </cell>
          <cell r="BF117">
            <v>16237.7216666667</v>
          </cell>
        </row>
        <row r="118">
          <cell r="B118" t="str">
            <v>S432036</v>
          </cell>
          <cell r="C118" t="str">
            <v>常州立天汽车零部件有限公司</v>
          </cell>
          <cell r="D118" t="str">
            <v>座椅</v>
          </cell>
          <cell r="E118" t="str">
            <v>座椅</v>
          </cell>
          <cell r="F118" t="str">
            <v>正常供货</v>
          </cell>
          <cell r="G118">
            <v>60</v>
          </cell>
          <cell r="H118" t="str">
            <v>否</v>
          </cell>
          <cell r="I118">
            <v>60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8">
          <cell r="AM118">
            <v>0</v>
          </cell>
          <cell r="AN118">
            <v>0</v>
          </cell>
        </row>
        <row r="118">
          <cell r="AQ118">
            <v>0</v>
          </cell>
        </row>
        <row r="118">
          <cell r="AT118">
            <v>134947.43</v>
          </cell>
          <cell r="AU118">
            <v>0</v>
          </cell>
          <cell r="AV118">
            <v>157960.44</v>
          </cell>
          <cell r="AW118">
            <v>136345.8</v>
          </cell>
          <cell r="AX118">
            <v>68172.9</v>
          </cell>
          <cell r="AY118">
            <v>497426.57</v>
          </cell>
          <cell r="AZ118">
            <v>292907.87</v>
          </cell>
          <cell r="BA118">
            <v>0.8</v>
          </cell>
          <cell r="BB118">
            <v>0</v>
          </cell>
          <cell r="BC118">
            <v>22491.2383333333</v>
          </cell>
          <cell r="BD118">
            <v>22491.2383333333</v>
          </cell>
          <cell r="BE118">
            <v>48817.9783333333</v>
          </cell>
          <cell r="BF118">
            <v>71542.2783333333</v>
          </cell>
        </row>
        <row r="119">
          <cell r="B119" t="str">
            <v>S413026</v>
          </cell>
          <cell r="C119" t="str">
            <v>沧州临港明康汽车配件有限公司</v>
          </cell>
          <cell r="D119" t="str">
            <v>金属件</v>
          </cell>
          <cell r="E119" t="str">
            <v>金属件</v>
          </cell>
          <cell r="F119" t="str">
            <v>正常供货</v>
          </cell>
          <cell r="G119">
            <v>90</v>
          </cell>
          <cell r="H119" t="str">
            <v>是</v>
          </cell>
          <cell r="I119">
            <v>90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19">
          <cell r="AF119">
            <v>0</v>
          </cell>
        </row>
        <row r="119">
          <cell r="AJ119">
            <v>0</v>
          </cell>
          <cell r="AK119">
            <v>0</v>
          </cell>
        </row>
        <row r="119">
          <cell r="AM119">
            <v>1250.09</v>
          </cell>
          <cell r="AN119">
            <v>17035.88</v>
          </cell>
          <cell r="AO119">
            <v>15332.3</v>
          </cell>
          <cell r="AP119">
            <v>8100</v>
          </cell>
          <cell r="AQ119">
            <v>0</v>
          </cell>
          <cell r="AR119">
            <v>33219.96</v>
          </cell>
          <cell r="AS119">
            <v>17887.68</v>
          </cell>
          <cell r="AT119">
            <v>18739.46</v>
          </cell>
          <cell r="AU119">
            <v>25553.82</v>
          </cell>
          <cell r="AV119">
            <v>0</v>
          </cell>
          <cell r="AW119">
            <v>34923.56</v>
          </cell>
          <cell r="AX119">
            <v>33228.42</v>
          </cell>
          <cell r="AY119">
            <v>205271.17</v>
          </cell>
          <cell r="AZ119">
            <v>137119.19</v>
          </cell>
          <cell r="BA119">
            <v>0.8</v>
          </cell>
          <cell r="BB119">
            <v>15262.6366666667</v>
          </cell>
          <cell r="BC119">
            <v>15546.5666666667</v>
          </cell>
          <cell r="BD119">
            <v>17250.1533333333</v>
          </cell>
          <cell r="BE119">
            <v>15900.1533333333</v>
          </cell>
          <cell r="BF119">
            <v>21720.7466666667</v>
          </cell>
        </row>
        <row r="120">
          <cell r="B120" t="str">
            <v>S412022</v>
          </cell>
          <cell r="C120" t="str">
            <v>天津市宝坻区维华五金厂</v>
          </cell>
          <cell r="D120" t="str">
            <v>金属件</v>
          </cell>
          <cell r="E120" t="str">
            <v>金属件</v>
          </cell>
          <cell r="F120" t="str">
            <v>正常供货</v>
          </cell>
          <cell r="G120">
            <v>60</v>
          </cell>
          <cell r="H120" t="str">
            <v>是</v>
          </cell>
          <cell r="I120">
            <v>60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0">
          <cell r="T120">
            <v>0</v>
          </cell>
        </row>
        <row r="120"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</row>
        <row r="120">
          <cell r="AD120">
            <v>0</v>
          </cell>
          <cell r="AE120">
            <v>12422.37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21601.08</v>
          </cell>
          <cell r="AK120">
            <v>28801.44</v>
          </cell>
          <cell r="AL120">
            <v>0</v>
          </cell>
          <cell r="AM120">
            <v>7200.36</v>
          </cell>
          <cell r="AN120">
            <v>7200.36</v>
          </cell>
          <cell r="AO120">
            <v>10800.54</v>
          </cell>
          <cell r="AP120">
            <v>10800</v>
          </cell>
          <cell r="AQ120">
            <v>7200</v>
          </cell>
          <cell r="AR120">
            <v>10800.54</v>
          </cell>
          <cell r="AS120">
            <v>18000.9</v>
          </cell>
          <cell r="AT120">
            <v>6915.6</v>
          </cell>
          <cell r="AU120">
            <v>24204.6</v>
          </cell>
          <cell r="AV120">
            <v>27662.4</v>
          </cell>
          <cell r="AW120">
            <v>34578</v>
          </cell>
          <cell r="AX120">
            <v>0</v>
          </cell>
          <cell r="AY120">
            <v>228188.19</v>
          </cell>
          <cell r="AZ120">
            <v>193610.19</v>
          </cell>
          <cell r="BA120">
            <v>0.8</v>
          </cell>
          <cell r="BB120">
            <v>10800.39</v>
          </cell>
          <cell r="BC120">
            <v>10752.93</v>
          </cell>
          <cell r="BD120">
            <v>12986.94</v>
          </cell>
          <cell r="BE120">
            <v>15797.34</v>
          </cell>
          <cell r="BF120">
            <v>20360.34</v>
          </cell>
        </row>
        <row r="121">
          <cell r="B121" t="str">
            <v>S413038</v>
          </cell>
          <cell r="C121" t="str">
            <v>黄骅市万昌五金制品有限公司</v>
          </cell>
          <cell r="D121" t="str">
            <v>金属件</v>
          </cell>
          <cell r="E121" t="str">
            <v>金属件</v>
          </cell>
          <cell r="F121" t="str">
            <v>正常供货</v>
          </cell>
          <cell r="G121">
            <v>60</v>
          </cell>
          <cell r="H121" t="str">
            <v>否</v>
          </cell>
          <cell r="I121">
            <v>60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</row>
        <row r="121"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</row>
        <row r="121">
          <cell r="AX121">
            <v>0</v>
          </cell>
          <cell r="AY121">
            <v>0</v>
          </cell>
          <cell r="AZ121">
            <v>0</v>
          </cell>
          <cell r="BA121">
            <v>0.8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</row>
        <row r="122">
          <cell r="B122" t="str">
            <v>S413124</v>
          </cell>
          <cell r="C122" t="str">
            <v>东光县福晨镜业有限公司</v>
          </cell>
          <cell r="D122" t="str">
            <v>后视镜</v>
          </cell>
          <cell r="E122" t="str">
            <v>后视镜</v>
          </cell>
          <cell r="F122" t="str">
            <v>正常供货</v>
          </cell>
          <cell r="G122">
            <v>60</v>
          </cell>
          <cell r="H122" t="str">
            <v>是</v>
          </cell>
          <cell r="I122">
            <v>60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2"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34480.78</v>
          </cell>
          <cell r="AO122">
            <v>0</v>
          </cell>
          <cell r="AP122">
            <v>29400</v>
          </cell>
          <cell r="AQ122">
            <v>0</v>
          </cell>
          <cell r="AR122">
            <v>14241.9</v>
          </cell>
          <cell r="AS122">
            <v>23019.55</v>
          </cell>
          <cell r="AT122">
            <v>0</v>
          </cell>
          <cell r="AU122">
            <v>0</v>
          </cell>
          <cell r="AV122">
            <v>18392.86</v>
          </cell>
          <cell r="AW122">
            <v>20621.81</v>
          </cell>
          <cell r="AX122">
            <v>14443.71</v>
          </cell>
          <cell r="AY122">
            <v>154600.61</v>
          </cell>
          <cell r="AZ122">
            <v>119535.09</v>
          </cell>
          <cell r="BA122">
            <v>0</v>
          </cell>
          <cell r="BB122">
            <v>16857.0383333333</v>
          </cell>
          <cell r="BC122">
            <v>11110.2416666667</v>
          </cell>
          <cell r="BD122">
            <v>11110.2416666667</v>
          </cell>
          <cell r="BE122">
            <v>9275.71833333333</v>
          </cell>
          <cell r="BF122">
            <v>12712.6866666667</v>
          </cell>
        </row>
        <row r="123">
          <cell r="B123" t="str">
            <v>S413054</v>
          </cell>
          <cell r="C123" t="str">
            <v>黄骅市保俊成复合彩印厂</v>
          </cell>
          <cell r="D123" t="str">
            <v>金属件/后视镜</v>
          </cell>
          <cell r="E123" t="str">
            <v>金属件/后视镜</v>
          </cell>
          <cell r="F123" t="str">
            <v>正常供货</v>
          </cell>
          <cell r="G123">
            <v>60</v>
          </cell>
          <cell r="H123" t="str">
            <v>否</v>
          </cell>
          <cell r="I123">
            <v>60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3">
          <cell r="AF123">
            <v>0</v>
          </cell>
          <cell r="AG123">
            <v>0</v>
          </cell>
          <cell r="AH123">
            <v>0</v>
          </cell>
        </row>
        <row r="123">
          <cell r="AK123">
            <v>0</v>
          </cell>
        </row>
        <row r="123">
          <cell r="AP123">
            <v>4048.48</v>
          </cell>
          <cell r="AQ123">
            <v>14900</v>
          </cell>
          <cell r="AR123">
            <v>20461.33</v>
          </cell>
          <cell r="AS123">
            <v>20496.34</v>
          </cell>
          <cell r="AT123">
            <v>22250.82</v>
          </cell>
          <cell r="AU123">
            <v>25284.73</v>
          </cell>
          <cell r="AV123">
            <v>6938.45</v>
          </cell>
          <cell r="AW123">
            <v>28009.35</v>
          </cell>
          <cell r="AX123">
            <v>0</v>
          </cell>
          <cell r="AY123">
            <v>142389.5</v>
          </cell>
          <cell r="AZ123">
            <v>114380.15</v>
          </cell>
          <cell r="BA123">
            <v>0.8</v>
          </cell>
          <cell r="BB123">
            <v>9984.35833333333</v>
          </cell>
          <cell r="BC123">
            <v>13692.8283333333</v>
          </cell>
          <cell r="BD123">
            <v>17906.95</v>
          </cell>
          <cell r="BE123">
            <v>18388.6116666667</v>
          </cell>
          <cell r="BF123">
            <v>20573.5033333333</v>
          </cell>
        </row>
        <row r="124">
          <cell r="B124" t="str">
            <v>S513036</v>
          </cell>
          <cell r="C124" t="str">
            <v>沧州昊大燃化工程有限公司</v>
          </cell>
          <cell r="D124">
            <v>0</v>
          </cell>
          <cell r="E124">
            <v>0</v>
          </cell>
          <cell r="F124" t="str">
            <v>老账</v>
          </cell>
          <cell r="G124">
            <v>0</v>
          </cell>
          <cell r="H124" t="str">
            <v>否</v>
          </cell>
        </row>
        <row r="124"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40800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</row>
        <row r="124"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</row>
        <row r="124">
          <cell r="AX124">
            <v>0</v>
          </cell>
          <cell r="AY124">
            <v>40800</v>
          </cell>
          <cell r="AZ124">
            <v>40800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</row>
        <row r="125">
          <cell r="B125" t="str">
            <v>S433007</v>
          </cell>
          <cell r="C125" t="str">
            <v>瑞安市精艺标准件有限公司</v>
          </cell>
          <cell r="D125" t="str">
            <v>金属件/座椅</v>
          </cell>
          <cell r="E125" t="str">
            <v>金属件/座椅</v>
          </cell>
          <cell r="F125" t="str">
            <v>正常供货</v>
          </cell>
          <cell r="G125">
            <v>60</v>
          </cell>
          <cell r="H125" t="str">
            <v>否</v>
          </cell>
          <cell r="I125">
            <v>60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5"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0.03</v>
          </cell>
          <cell r="AS125">
            <v>5856.75</v>
          </cell>
          <cell r="AT125">
            <v>0</v>
          </cell>
          <cell r="AU125">
            <v>0</v>
          </cell>
          <cell r="AV125">
            <v>0</v>
          </cell>
        </row>
        <row r="125">
          <cell r="AX125">
            <v>0</v>
          </cell>
          <cell r="AY125">
            <v>5856.78</v>
          </cell>
          <cell r="AZ125">
            <v>5856.78</v>
          </cell>
          <cell r="BA125">
            <v>0.8</v>
          </cell>
          <cell r="BB125">
            <v>976.13</v>
          </cell>
          <cell r="BC125">
            <v>976.13</v>
          </cell>
          <cell r="BD125">
            <v>976.13</v>
          </cell>
          <cell r="BE125">
            <v>976.13</v>
          </cell>
          <cell r="BF125">
            <v>976.13</v>
          </cell>
        </row>
        <row r="126">
          <cell r="B126" t="str">
            <v>S431017</v>
          </cell>
          <cell r="C126" t="str">
            <v>上海典亚模具有限公司</v>
          </cell>
          <cell r="D126" t="str">
            <v>座椅</v>
          </cell>
          <cell r="E126" t="str">
            <v>座椅</v>
          </cell>
          <cell r="F126" t="str">
            <v>老账</v>
          </cell>
          <cell r="G126" t="str">
            <v>预付</v>
          </cell>
          <cell r="H126" t="str">
            <v>否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</row>
        <row r="126"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44000</v>
          </cell>
          <cell r="AU126">
            <v>0</v>
          </cell>
          <cell r="AV126">
            <v>0</v>
          </cell>
        </row>
        <row r="126">
          <cell r="AX126">
            <v>0</v>
          </cell>
          <cell r="AY126">
            <v>44000</v>
          </cell>
          <cell r="AZ126">
            <v>44000</v>
          </cell>
          <cell r="BA126">
            <v>0.8</v>
          </cell>
          <cell r="BB126">
            <v>0</v>
          </cell>
          <cell r="BC126">
            <v>7333.33333333333</v>
          </cell>
          <cell r="BD126">
            <v>7333.33333333333</v>
          </cell>
          <cell r="BE126">
            <v>7333.33333333333</v>
          </cell>
          <cell r="BF126">
            <v>7333.33333333333</v>
          </cell>
        </row>
        <row r="127">
          <cell r="B127" t="str">
            <v>S431009</v>
          </cell>
          <cell r="C127" t="str">
            <v>上海奔德汽车零部件有限公司</v>
          </cell>
          <cell r="D127" t="str">
            <v>后视镜</v>
          </cell>
          <cell r="E127" t="str">
            <v>后视镜</v>
          </cell>
          <cell r="F127" t="str">
            <v>老账-更名上海恒毅</v>
          </cell>
          <cell r="G127">
            <v>60</v>
          </cell>
          <cell r="H127" t="str">
            <v>否</v>
          </cell>
        </row>
        <row r="127"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7"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</row>
        <row r="127"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</row>
        <row r="127"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</row>
        <row r="128">
          <cell r="B128" t="str">
            <v>S413070</v>
          </cell>
          <cell r="C128" t="str">
            <v>黄骅市创合五金制品有限公司</v>
          </cell>
          <cell r="D128" t="str">
            <v>金属件/座椅</v>
          </cell>
          <cell r="E128" t="str">
            <v>金属件/座椅</v>
          </cell>
          <cell r="F128" t="str">
            <v>正常供货</v>
          </cell>
          <cell r="G128">
            <v>60</v>
          </cell>
          <cell r="H128" t="str">
            <v>是</v>
          </cell>
          <cell r="I128">
            <v>60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8"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81623.06</v>
          </cell>
          <cell r="AP128">
            <v>0</v>
          </cell>
          <cell r="AQ128">
            <v>679400</v>
          </cell>
          <cell r="AR128">
            <v>552993.11</v>
          </cell>
          <cell r="AS128">
            <v>563602.74</v>
          </cell>
          <cell r="AT128">
            <v>382108.15</v>
          </cell>
          <cell r="AU128">
            <v>0</v>
          </cell>
          <cell r="AV128">
            <v>446772.98</v>
          </cell>
          <cell r="AW128">
            <v>241111.92</v>
          </cell>
          <cell r="AX128">
            <v>197100.75</v>
          </cell>
          <cell r="AY128">
            <v>3144712.71</v>
          </cell>
          <cell r="AZ128">
            <v>2706500.04</v>
          </cell>
          <cell r="BA128">
            <v>0.8</v>
          </cell>
          <cell r="BB128">
            <v>312936.485</v>
          </cell>
          <cell r="BC128">
            <v>376621.176666667</v>
          </cell>
          <cell r="BD128">
            <v>363017.333333333</v>
          </cell>
          <cell r="BE128">
            <v>437479.496666667</v>
          </cell>
          <cell r="BF128">
            <v>364431.483333333</v>
          </cell>
        </row>
        <row r="129">
          <cell r="B129" t="str">
            <v>S437031</v>
          </cell>
          <cell r="C129" t="str">
            <v>山东万澳汽车附件科技有限公司</v>
          </cell>
          <cell r="D129" t="str">
            <v>座椅</v>
          </cell>
          <cell r="E129" t="str">
            <v>座椅</v>
          </cell>
          <cell r="F129" t="str">
            <v>正常供货</v>
          </cell>
          <cell r="G129">
            <v>60</v>
          </cell>
          <cell r="H129" t="str">
            <v>是</v>
          </cell>
          <cell r="I129">
            <v>60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29">
          <cell r="AE129">
            <v>0</v>
          </cell>
          <cell r="AF129">
            <v>0</v>
          </cell>
          <cell r="AG129">
            <v>0</v>
          </cell>
        </row>
        <row r="129">
          <cell r="AJ129">
            <v>0</v>
          </cell>
          <cell r="AK129">
            <v>0</v>
          </cell>
          <cell r="AL129">
            <v>6876.86</v>
          </cell>
          <cell r="AM129">
            <v>8507.44</v>
          </cell>
          <cell r="AN129">
            <v>8180.91</v>
          </cell>
          <cell r="AO129">
            <v>9885.03</v>
          </cell>
          <cell r="AP129">
            <v>12600</v>
          </cell>
          <cell r="AQ129">
            <v>6900</v>
          </cell>
          <cell r="AR129">
            <v>9256.98</v>
          </cell>
          <cell r="AS129">
            <v>6659.9</v>
          </cell>
          <cell r="AT129">
            <v>4720.2</v>
          </cell>
          <cell r="AU129">
            <v>9200.71</v>
          </cell>
          <cell r="AV129">
            <v>7985.05</v>
          </cell>
        </row>
        <row r="129">
          <cell r="AX129">
            <v>25863.4</v>
          </cell>
          <cell r="AY129">
            <v>116636.48</v>
          </cell>
          <cell r="AZ129">
            <v>90773.08</v>
          </cell>
          <cell r="BA129">
            <v>0.8</v>
          </cell>
          <cell r="BB129">
            <v>8913.80333333333</v>
          </cell>
          <cell r="BC129">
            <v>8337.01833333333</v>
          </cell>
          <cell r="BD129">
            <v>8222.965</v>
          </cell>
          <cell r="BE129">
            <v>7453.80666666667</v>
          </cell>
          <cell r="BF129">
            <v>6303.80666666667</v>
          </cell>
        </row>
        <row r="130">
          <cell r="B130" t="str">
            <v>S513006</v>
          </cell>
          <cell r="C130" t="str">
            <v>黄骅市双得金属制品销售有限公司</v>
          </cell>
          <cell r="D130">
            <v>0</v>
          </cell>
          <cell r="E130" t="str">
            <v>金属件</v>
          </cell>
          <cell r="F130" t="str">
            <v>零采</v>
          </cell>
          <cell r="G130">
            <v>0</v>
          </cell>
          <cell r="H130" t="str">
            <v>否</v>
          </cell>
        </row>
        <row r="130"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0">
          <cell r="AL130">
            <v>0</v>
          </cell>
          <cell r="AM130">
            <v>0</v>
          </cell>
          <cell r="AN130">
            <v>0</v>
          </cell>
        </row>
        <row r="130">
          <cell r="AP130">
            <v>0</v>
          </cell>
          <cell r="AQ130">
            <v>0</v>
          </cell>
          <cell r="AR130">
            <v>6890.57</v>
          </cell>
          <cell r="AS130">
            <v>0</v>
          </cell>
          <cell r="AT130">
            <v>33007.3</v>
          </cell>
          <cell r="AU130">
            <v>0</v>
          </cell>
          <cell r="AV130">
            <v>0</v>
          </cell>
        </row>
        <row r="130">
          <cell r="AX130">
            <v>69941.1</v>
          </cell>
          <cell r="AY130">
            <v>109838.97</v>
          </cell>
          <cell r="AZ130">
            <v>109838.97</v>
          </cell>
          <cell r="BA130">
            <v>0</v>
          </cell>
          <cell r="BB130">
            <v>1148.42833333333</v>
          </cell>
          <cell r="BC130">
            <v>6649.645</v>
          </cell>
          <cell r="BD130">
            <v>6649.645</v>
          </cell>
          <cell r="BE130">
            <v>6649.645</v>
          </cell>
          <cell r="BF130">
            <v>6649.645</v>
          </cell>
        </row>
        <row r="131">
          <cell r="B131" t="str">
            <v>S431007</v>
          </cell>
          <cell r="C131" t="str">
            <v>上海庆利机械设备有限公司</v>
          </cell>
          <cell r="D131" t="str">
            <v>座椅</v>
          </cell>
          <cell r="E131" t="str">
            <v>座椅</v>
          </cell>
          <cell r="F131" t="str">
            <v>固定资产-老账</v>
          </cell>
          <cell r="G131" t="str">
            <v>预付</v>
          </cell>
          <cell r="H131" t="str">
            <v>是</v>
          </cell>
        </row>
        <row r="131"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</row>
        <row r="131">
          <cell r="AD131">
            <v>0</v>
          </cell>
          <cell r="AE131">
            <v>0</v>
          </cell>
          <cell r="AF131">
            <v>51500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35000</v>
          </cell>
          <cell r="AX131">
            <v>0</v>
          </cell>
          <cell r="AY131">
            <v>86500</v>
          </cell>
          <cell r="AZ131">
            <v>86500</v>
          </cell>
          <cell r="BA131">
            <v>1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5833.33333333333</v>
          </cell>
        </row>
        <row r="132">
          <cell r="B132" t="str">
            <v>S413100</v>
          </cell>
          <cell r="C132" t="str">
            <v>河北圣洁环境生物科技工程有限公司</v>
          </cell>
          <cell r="D132">
            <v>0</v>
          </cell>
          <cell r="E132">
            <v>0</v>
          </cell>
          <cell r="F132" t="str">
            <v>管理</v>
          </cell>
          <cell r="G132">
            <v>0</v>
          </cell>
          <cell r="H132" t="str">
            <v>否</v>
          </cell>
        </row>
        <row r="132">
          <cell r="J132">
            <v>50000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</row>
        <row r="132"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</row>
        <row r="132">
          <cell r="AX132">
            <v>0</v>
          </cell>
          <cell r="AY132">
            <v>50000</v>
          </cell>
          <cell r="AZ132">
            <v>50000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</row>
        <row r="133">
          <cell r="B133" t="str">
            <v>S513148</v>
          </cell>
          <cell r="C133" t="str">
            <v>泊头市新峰模具有限公司</v>
          </cell>
          <cell r="D133">
            <v>0</v>
          </cell>
          <cell r="E133" t="str">
            <v>金属件</v>
          </cell>
          <cell r="F133" t="str">
            <v>零采</v>
          </cell>
          <cell r="G133">
            <v>0</v>
          </cell>
          <cell r="H133" t="str">
            <v>是</v>
          </cell>
        </row>
        <row r="133">
          <cell r="AF133">
            <v>35962</v>
          </cell>
          <cell r="AG133">
            <v>0</v>
          </cell>
          <cell r="AH133">
            <v>46230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</row>
        <row r="133">
          <cell r="AX133">
            <v>0</v>
          </cell>
          <cell r="AY133">
            <v>82192</v>
          </cell>
          <cell r="AZ133">
            <v>82192</v>
          </cell>
          <cell r="BA133">
            <v>1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</row>
        <row r="134">
          <cell r="B134" t="str">
            <v>S411006</v>
          </cell>
          <cell r="C134" t="str">
            <v>北京中万盛贸易有限责任公司</v>
          </cell>
          <cell r="D134" t="str">
            <v>座椅</v>
          </cell>
          <cell r="E134" t="str">
            <v>座椅</v>
          </cell>
          <cell r="F134" t="str">
            <v>大宗物料</v>
          </cell>
          <cell r="G134">
            <v>30</v>
          </cell>
          <cell r="H134" t="str">
            <v>否</v>
          </cell>
          <cell r="I134">
            <v>30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4"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4">
          <cell r="AR134">
            <v>0</v>
          </cell>
          <cell r="AS134">
            <v>0</v>
          </cell>
          <cell r="AT134">
            <v>0</v>
          </cell>
          <cell r="AU134">
            <v>104706.31</v>
          </cell>
          <cell r="AV134">
            <v>137198.71</v>
          </cell>
          <cell r="AW134">
            <v>46846.94</v>
          </cell>
          <cell r="AX134">
            <v>92914.35</v>
          </cell>
          <cell r="AY134">
            <v>381666.31</v>
          </cell>
          <cell r="AZ134">
            <v>474580.66</v>
          </cell>
          <cell r="BA134">
            <v>1</v>
          </cell>
          <cell r="BB134">
            <v>0</v>
          </cell>
          <cell r="BC134">
            <v>0</v>
          </cell>
          <cell r="BD134">
            <v>17451.0516666667</v>
          </cell>
          <cell r="BE134">
            <v>40317.5033333333</v>
          </cell>
          <cell r="BF134">
            <v>48125.3266666667</v>
          </cell>
        </row>
        <row r="135">
          <cell r="B135" t="str">
            <v>S437043</v>
          </cell>
          <cell r="C135" t="str">
            <v>烟台美龙汽车部件有限公司</v>
          </cell>
          <cell r="D135" t="str">
            <v>后视镜</v>
          </cell>
          <cell r="E135" t="str">
            <v>后视镜</v>
          </cell>
          <cell r="F135" t="str">
            <v>老账</v>
          </cell>
          <cell r="G135">
            <v>90</v>
          </cell>
          <cell r="H135" t="str">
            <v>是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5">
          <cell r="AE135">
            <v>0</v>
          </cell>
          <cell r="AF135">
            <v>0</v>
          </cell>
          <cell r="AG135">
            <v>14582.59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10757.6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</row>
        <row r="135">
          <cell r="AX135">
            <v>0</v>
          </cell>
          <cell r="AY135">
            <v>25340.19</v>
          </cell>
          <cell r="AZ135">
            <v>25340.19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</row>
        <row r="136">
          <cell r="B136" t="str">
            <v>S513007</v>
          </cell>
          <cell r="C136" t="str">
            <v>人民电器集团黄骅销售有限公司</v>
          </cell>
          <cell r="D136">
            <v>0</v>
          </cell>
          <cell r="E136" t="str">
            <v>金属件</v>
          </cell>
          <cell r="F136" t="str">
            <v>零采</v>
          </cell>
          <cell r="G136">
            <v>0</v>
          </cell>
          <cell r="H136" t="str">
            <v>是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6">
          <cell r="AG136">
            <v>25898.5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18166</v>
          </cell>
          <cell r="AT136">
            <v>0</v>
          </cell>
          <cell r="AU136">
            <v>0</v>
          </cell>
          <cell r="AV136">
            <v>0</v>
          </cell>
        </row>
        <row r="136">
          <cell r="AX136">
            <v>0</v>
          </cell>
          <cell r="AY136">
            <v>44064.5</v>
          </cell>
          <cell r="AZ136">
            <v>44064.5</v>
          </cell>
          <cell r="BA136">
            <v>1</v>
          </cell>
          <cell r="BB136">
            <v>3027.66666666667</v>
          </cell>
          <cell r="BC136">
            <v>3027.66666666667</v>
          </cell>
          <cell r="BD136">
            <v>3027.66666666667</v>
          </cell>
          <cell r="BE136">
            <v>3027.66666666667</v>
          </cell>
          <cell r="BF136">
            <v>3027.66666666667</v>
          </cell>
        </row>
        <row r="137">
          <cell r="B137" t="str">
            <v>S413092</v>
          </cell>
          <cell r="C137" t="str">
            <v>黄骅市荣丰塑料模具有限公司</v>
          </cell>
          <cell r="D137">
            <v>0</v>
          </cell>
          <cell r="E137">
            <v>0</v>
          </cell>
          <cell r="F137" t="str">
            <v>老账</v>
          </cell>
          <cell r="G137">
            <v>0</v>
          </cell>
          <cell r="H137" t="str">
            <v>否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75884.62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</row>
        <row r="137"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</row>
        <row r="137">
          <cell r="AX137">
            <v>0</v>
          </cell>
          <cell r="AY137">
            <v>75884.62</v>
          </cell>
          <cell r="AZ137">
            <v>75884.62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</row>
        <row r="138">
          <cell r="B138" t="str">
            <v>S413039</v>
          </cell>
          <cell r="C138" t="str">
            <v>黄骅市佳祥五金制品有限公司</v>
          </cell>
          <cell r="D138" t="str">
            <v>金属件/后视镜</v>
          </cell>
          <cell r="E138" t="str">
            <v>金属件/后视镜</v>
          </cell>
          <cell r="F138" t="str">
            <v>正常供货</v>
          </cell>
          <cell r="G138">
            <v>60</v>
          </cell>
          <cell r="H138" t="str">
            <v>是</v>
          </cell>
          <cell r="I138">
            <v>60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8"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8635.74</v>
          </cell>
          <cell r="AN138">
            <v>14918.84</v>
          </cell>
          <cell r="AO138">
            <v>17900.4</v>
          </cell>
          <cell r="AP138">
            <v>14500</v>
          </cell>
          <cell r="AQ138">
            <v>17300</v>
          </cell>
          <cell r="AR138">
            <v>18949.7</v>
          </cell>
          <cell r="AS138">
            <v>0</v>
          </cell>
          <cell r="AT138">
            <v>12222.53</v>
          </cell>
          <cell r="AU138">
            <v>30920.47</v>
          </cell>
          <cell r="AV138">
            <v>2964.38</v>
          </cell>
          <cell r="AW138">
            <v>22857.48</v>
          </cell>
          <cell r="AX138">
            <v>0</v>
          </cell>
          <cell r="AY138">
            <v>161169.54</v>
          </cell>
          <cell r="AZ138">
            <v>138312.06</v>
          </cell>
          <cell r="BA138">
            <v>0.8</v>
          </cell>
          <cell r="BB138">
            <v>13928.1566666667</v>
          </cell>
          <cell r="BC138">
            <v>13478.7716666667</v>
          </cell>
          <cell r="BD138">
            <v>15648.7833333333</v>
          </cell>
          <cell r="BE138">
            <v>13726.18</v>
          </cell>
          <cell r="BF138">
            <v>14652.4266666667</v>
          </cell>
        </row>
        <row r="139">
          <cell r="B139" t="str">
            <v>S413023</v>
          </cell>
          <cell r="C139" t="str">
            <v>南皮县利辉五金接插件厂</v>
          </cell>
          <cell r="D139" t="str">
            <v>金属件</v>
          </cell>
          <cell r="E139" t="str">
            <v>金属件</v>
          </cell>
          <cell r="F139" t="str">
            <v>正常供货</v>
          </cell>
          <cell r="G139">
            <v>90</v>
          </cell>
          <cell r="H139" t="str">
            <v>否</v>
          </cell>
          <cell r="I139">
            <v>90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</row>
        <row r="139"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38128.73</v>
          </cell>
          <cell r="AT139">
            <v>2205.76</v>
          </cell>
          <cell r="AU139">
            <v>13786</v>
          </cell>
          <cell r="AV139">
            <v>20679</v>
          </cell>
          <cell r="AW139">
            <v>41146.69</v>
          </cell>
          <cell r="AX139">
            <v>0</v>
          </cell>
          <cell r="AY139">
            <v>115946.18</v>
          </cell>
          <cell r="AZ139">
            <v>54120.49</v>
          </cell>
          <cell r="BA139">
            <v>0.8</v>
          </cell>
          <cell r="BB139">
            <v>6354.78833333333</v>
          </cell>
          <cell r="BC139">
            <v>6722.415</v>
          </cell>
          <cell r="BD139">
            <v>9020.08166666667</v>
          </cell>
          <cell r="BE139">
            <v>12466.5816666667</v>
          </cell>
          <cell r="BF139">
            <v>19324.3633333333</v>
          </cell>
        </row>
        <row r="140">
          <cell r="B140" t="str">
            <v>S413131</v>
          </cell>
          <cell r="C140" t="str">
            <v>北京赛诺高科净化设备有限公司</v>
          </cell>
          <cell r="D140" t="str">
            <v>后视镜</v>
          </cell>
          <cell r="E140" t="str">
            <v>后视镜</v>
          </cell>
          <cell r="F140" t="str">
            <v>固定资产-喷涂环保设备</v>
          </cell>
          <cell r="G140">
            <v>30</v>
          </cell>
          <cell r="H140" t="str">
            <v>是</v>
          </cell>
        </row>
        <row r="140"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9130</v>
          </cell>
          <cell r="U140">
            <v>0</v>
          </cell>
          <cell r="V140">
            <v>33660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</row>
        <row r="140">
          <cell r="AD140">
            <v>0</v>
          </cell>
          <cell r="AE140">
            <v>11250</v>
          </cell>
          <cell r="AF140">
            <v>0</v>
          </cell>
          <cell r="AG140">
            <v>15500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19590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</row>
        <row r="140">
          <cell r="AX140">
            <v>0</v>
          </cell>
          <cell r="AY140">
            <v>89130</v>
          </cell>
          <cell r="AZ140">
            <v>89130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</row>
        <row r="141">
          <cell r="B141" t="str">
            <v>S413014</v>
          </cell>
          <cell r="C141" t="str">
            <v>沧州市奥睿机械设备有限公司</v>
          </cell>
          <cell r="D141" t="str">
            <v>金属件</v>
          </cell>
          <cell r="E141" t="str">
            <v>金属件</v>
          </cell>
          <cell r="F141" t="str">
            <v>大宗物料</v>
          </cell>
          <cell r="G141">
            <v>0</v>
          </cell>
          <cell r="H141" t="str">
            <v>否</v>
          </cell>
          <cell r="I141">
            <v>30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</row>
        <row r="141"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</row>
        <row r="141"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17136</v>
          </cell>
          <cell r="AX141">
            <v>41136</v>
          </cell>
          <cell r="AY141">
            <v>58272</v>
          </cell>
          <cell r="AZ141">
            <v>58272</v>
          </cell>
          <cell r="BA141">
            <v>1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2856</v>
          </cell>
        </row>
        <row r="142">
          <cell r="B142" t="str">
            <v>S413031</v>
          </cell>
          <cell r="C142" t="str">
            <v>黄骅市致远摩托车配件有限公司</v>
          </cell>
          <cell r="D142" t="str">
            <v>座椅</v>
          </cell>
          <cell r="E142" t="str">
            <v>座椅/金属件</v>
          </cell>
          <cell r="F142" t="str">
            <v>正常供货</v>
          </cell>
          <cell r="G142">
            <v>0</v>
          </cell>
          <cell r="H142" t="str">
            <v>是</v>
          </cell>
          <cell r="I142">
            <v>30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2">
          <cell r="AL142">
            <v>0</v>
          </cell>
          <cell r="AM142">
            <v>0</v>
          </cell>
          <cell r="AN142">
            <v>0</v>
          </cell>
          <cell r="AO142">
            <v>4399.94</v>
          </cell>
          <cell r="AP142">
            <v>0</v>
          </cell>
          <cell r="AQ142">
            <v>33100</v>
          </cell>
          <cell r="AR142">
            <v>25049.87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54340.73</v>
          </cell>
          <cell r="AX142">
            <v>41309.26</v>
          </cell>
          <cell r="AY142">
            <v>158199.8</v>
          </cell>
          <cell r="AZ142">
            <v>158199.8</v>
          </cell>
          <cell r="BA142">
            <v>0.8</v>
          </cell>
          <cell r="BB142">
            <v>10424.9683333333</v>
          </cell>
          <cell r="BC142">
            <v>10424.9683333333</v>
          </cell>
          <cell r="BD142">
            <v>9691.645</v>
          </cell>
          <cell r="BE142">
            <v>9691.645</v>
          </cell>
          <cell r="BF142">
            <v>13231.7666666667</v>
          </cell>
        </row>
        <row r="143">
          <cell r="B143" t="str">
            <v>S413025</v>
          </cell>
          <cell r="C143" t="str">
            <v>沧州宇诺五金制造有限公司</v>
          </cell>
          <cell r="D143" t="str">
            <v>金属件</v>
          </cell>
          <cell r="E143" t="str">
            <v>金属件</v>
          </cell>
          <cell r="F143" t="str">
            <v>正常供货</v>
          </cell>
          <cell r="G143">
            <v>60</v>
          </cell>
          <cell r="H143" t="str">
            <v>是</v>
          </cell>
          <cell r="I143">
            <v>60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3"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149499.67</v>
          </cell>
          <cell r="AO143">
            <v>173843.37</v>
          </cell>
          <cell r="AP143">
            <v>87100</v>
          </cell>
          <cell r="AQ143">
            <v>123800</v>
          </cell>
          <cell r="AR143">
            <v>147379.11</v>
          </cell>
          <cell r="AS143">
            <v>171391.02</v>
          </cell>
          <cell r="AT143">
            <v>193970.62</v>
          </cell>
          <cell r="AU143">
            <v>155432.99</v>
          </cell>
          <cell r="AV143">
            <v>50311.82</v>
          </cell>
          <cell r="AW143">
            <v>268000.54</v>
          </cell>
          <cell r="AX143">
            <v>199166.89</v>
          </cell>
          <cell r="AY143">
            <v>1719896.03</v>
          </cell>
          <cell r="AZ143">
            <v>1252728.6</v>
          </cell>
          <cell r="BA143">
            <v>0.8</v>
          </cell>
          <cell r="BB143">
            <v>142168.861666667</v>
          </cell>
          <cell r="BC143">
            <v>149580.686666667</v>
          </cell>
          <cell r="BD143">
            <v>146512.29</v>
          </cell>
          <cell r="BE143">
            <v>140380.926666667</v>
          </cell>
          <cell r="BF143">
            <v>164414.35</v>
          </cell>
        </row>
        <row r="144">
          <cell r="B144" t="str">
            <v>S432011</v>
          </cell>
          <cell r="C144" t="str">
            <v>旷达汽车饰件系统有限公司</v>
          </cell>
          <cell r="D144" t="str">
            <v>座椅</v>
          </cell>
          <cell r="E144" t="str">
            <v>座椅</v>
          </cell>
          <cell r="F144" t="str">
            <v>正常供货</v>
          </cell>
          <cell r="G144">
            <v>60</v>
          </cell>
          <cell r="H144" t="str">
            <v>否</v>
          </cell>
          <cell r="I144">
            <v>60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4">
          <cell r="AJ144">
            <v>0</v>
          </cell>
          <cell r="AK144">
            <v>0</v>
          </cell>
          <cell r="AL144">
            <v>0</v>
          </cell>
          <cell r="AM144">
            <v>0</v>
          </cell>
        </row>
        <row r="144">
          <cell r="AO144">
            <v>0</v>
          </cell>
          <cell r="AP144">
            <v>0</v>
          </cell>
          <cell r="AQ144">
            <v>1812.87</v>
          </cell>
          <cell r="AR144">
            <v>234424.34</v>
          </cell>
          <cell r="AS144">
            <v>115771.16</v>
          </cell>
          <cell r="AT144">
            <v>42905.08</v>
          </cell>
          <cell r="AU144">
            <v>176570.65</v>
          </cell>
          <cell r="AV144">
            <v>100329.43</v>
          </cell>
          <cell r="AW144">
            <v>191335.1</v>
          </cell>
          <cell r="AX144">
            <v>0</v>
          </cell>
          <cell r="AY144">
            <v>863148.63</v>
          </cell>
          <cell r="AZ144">
            <v>671813.53</v>
          </cell>
          <cell r="BA144">
            <v>0.8</v>
          </cell>
          <cell r="BB144">
            <v>58668.0616666667</v>
          </cell>
          <cell r="BC144">
            <v>65818.9083333333</v>
          </cell>
          <cell r="BD144">
            <v>95247.35</v>
          </cell>
          <cell r="BE144">
            <v>111968.921666667</v>
          </cell>
          <cell r="BF144">
            <v>143555.96</v>
          </cell>
        </row>
        <row r="145">
          <cell r="B145" t="str">
            <v>S444018</v>
          </cell>
          <cell r="C145" t="str">
            <v>佛山市顺德区赛朗斯汽车部件实业有限公司</v>
          </cell>
          <cell r="D145">
            <v>0</v>
          </cell>
          <cell r="E145">
            <v>0</v>
          </cell>
          <cell r="F145" t="str">
            <v>老账</v>
          </cell>
          <cell r="G145">
            <v>0</v>
          </cell>
          <cell r="H145" t="str">
            <v>否</v>
          </cell>
        </row>
        <row r="145"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448416.98</v>
          </cell>
          <cell r="AT145">
            <v>0</v>
          </cell>
          <cell r="AU145">
            <v>548873.91</v>
          </cell>
          <cell r="AV145">
            <v>770414.99</v>
          </cell>
          <cell r="AW145">
            <v>43529.17</v>
          </cell>
          <cell r="AX145">
            <v>33798.26</v>
          </cell>
          <cell r="AY145">
            <v>1845033.31</v>
          </cell>
          <cell r="AZ145">
            <v>1845033.31</v>
          </cell>
          <cell r="BA145">
            <v>0</v>
          </cell>
          <cell r="BB145">
            <v>74736.1633333333</v>
          </cell>
          <cell r="BC145">
            <v>74736.1633333333</v>
          </cell>
          <cell r="BD145">
            <v>166215.148333333</v>
          </cell>
          <cell r="BE145">
            <v>294617.646666667</v>
          </cell>
          <cell r="BF145">
            <v>301872.508333333</v>
          </cell>
        </row>
        <row r="146">
          <cell r="B146" t="str">
            <v>S413077</v>
          </cell>
          <cell r="C146" t="str">
            <v>文安县万达汽车配件制造有限公司</v>
          </cell>
          <cell r="D146" t="str">
            <v>金属件</v>
          </cell>
          <cell r="E146" t="str">
            <v>金属件</v>
          </cell>
          <cell r="F146" t="str">
            <v>正常供货</v>
          </cell>
          <cell r="G146">
            <v>60</v>
          </cell>
          <cell r="H146" t="str">
            <v>是</v>
          </cell>
          <cell r="I146">
            <v>60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6">
          <cell r="AL146">
            <v>0</v>
          </cell>
          <cell r="AM146">
            <v>0</v>
          </cell>
          <cell r="AN146">
            <v>0</v>
          </cell>
          <cell r="AO146">
            <v>124923.02</v>
          </cell>
          <cell r="AP146">
            <v>115500</v>
          </cell>
          <cell r="AQ146">
            <v>200300</v>
          </cell>
          <cell r="AR146">
            <v>216064.01</v>
          </cell>
          <cell r="AS146">
            <v>199642.43</v>
          </cell>
          <cell r="AT146">
            <v>0</v>
          </cell>
          <cell r="AU146">
            <v>472764.2</v>
          </cell>
          <cell r="AV146">
            <v>191333.54</v>
          </cell>
          <cell r="AW146">
            <v>178344.26</v>
          </cell>
          <cell r="AX146">
            <v>121727.74</v>
          </cell>
          <cell r="AY146">
            <v>1820599.2</v>
          </cell>
          <cell r="AZ146">
            <v>1520527.2</v>
          </cell>
          <cell r="BA146">
            <v>0.8</v>
          </cell>
          <cell r="BB146">
            <v>142738.243333333</v>
          </cell>
          <cell r="BC146">
            <v>142738.243333333</v>
          </cell>
          <cell r="BD146">
            <v>200711.773333333</v>
          </cell>
          <cell r="BE146">
            <v>213350.696666667</v>
          </cell>
          <cell r="BF146">
            <v>209691.406666667</v>
          </cell>
        </row>
        <row r="147">
          <cell r="B147" t="str">
            <v>S433021</v>
          </cell>
          <cell r="C147" t="str">
            <v>慈溪市维克多自控元件有限公司</v>
          </cell>
          <cell r="D147" t="str">
            <v>座椅</v>
          </cell>
          <cell r="E147" t="str">
            <v>座椅</v>
          </cell>
          <cell r="F147" t="str">
            <v>正常供货</v>
          </cell>
          <cell r="G147">
            <v>60</v>
          </cell>
          <cell r="H147" t="str">
            <v>否</v>
          </cell>
          <cell r="I147">
            <v>60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7"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33225.14</v>
          </cell>
          <cell r="AQ147">
            <v>101800</v>
          </cell>
          <cell r="AR147">
            <v>101826.56</v>
          </cell>
          <cell r="AS147">
            <v>169952</v>
          </cell>
          <cell r="AT147">
            <v>101826.56</v>
          </cell>
          <cell r="AU147">
            <v>0</v>
          </cell>
          <cell r="AV147">
            <v>0</v>
          </cell>
        </row>
        <row r="147">
          <cell r="AX147">
            <v>0</v>
          </cell>
          <cell r="AY147">
            <v>508630.26</v>
          </cell>
          <cell r="AZ147">
            <v>508630.26</v>
          </cell>
          <cell r="BA147">
            <v>0.8</v>
          </cell>
          <cell r="BB147">
            <v>67800.6166666667</v>
          </cell>
          <cell r="BC147">
            <v>84771.71</v>
          </cell>
          <cell r="BD147">
            <v>84771.71</v>
          </cell>
          <cell r="BE147">
            <v>79234.1866666667</v>
          </cell>
          <cell r="BF147">
            <v>62267.52</v>
          </cell>
        </row>
        <row r="148">
          <cell r="B148" t="str">
            <v>S437022</v>
          </cell>
          <cell r="C148" t="str">
            <v>德州志鹏海绵制品有限公司</v>
          </cell>
          <cell r="D148" t="str">
            <v>座椅</v>
          </cell>
          <cell r="E148" t="str">
            <v>座椅</v>
          </cell>
          <cell r="F148" t="str">
            <v>老账</v>
          </cell>
          <cell r="G148">
            <v>60</v>
          </cell>
          <cell r="H148" t="str">
            <v>否</v>
          </cell>
        </row>
        <row r="148">
          <cell r="J148">
            <v>62319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</row>
        <row r="148"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</row>
        <row r="148">
          <cell r="AX148">
            <v>0</v>
          </cell>
          <cell r="AY148">
            <v>62319</v>
          </cell>
          <cell r="AZ148">
            <v>62319</v>
          </cell>
          <cell r="BA148">
            <v>0.8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</row>
        <row r="149">
          <cell r="B149" t="str">
            <v>S412027</v>
          </cell>
          <cell r="C149" t="str">
            <v>天津信嘉机械设备租赁有限公司</v>
          </cell>
          <cell r="D149" t="str">
            <v>座椅/后视镜</v>
          </cell>
          <cell r="E149" t="str">
            <v>座椅/后视镜</v>
          </cell>
          <cell r="F149" t="str">
            <v>叉车租赁</v>
          </cell>
          <cell r="G149">
            <v>0</v>
          </cell>
          <cell r="H149" t="str">
            <v>是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3300</v>
          </cell>
          <cell r="AM149">
            <v>3000</v>
          </cell>
          <cell r="AN149">
            <v>3000</v>
          </cell>
          <cell r="AO149">
            <v>7800</v>
          </cell>
          <cell r="AP149">
            <v>4200</v>
          </cell>
          <cell r="AQ149">
            <v>4200</v>
          </cell>
          <cell r="AR149">
            <v>4200</v>
          </cell>
          <cell r="AS149">
            <v>4200</v>
          </cell>
          <cell r="AT149">
            <v>4200</v>
          </cell>
          <cell r="AU149">
            <v>4200</v>
          </cell>
          <cell r="AV149">
            <v>0</v>
          </cell>
          <cell r="AW149">
            <v>4200</v>
          </cell>
          <cell r="AX149">
            <v>4200</v>
          </cell>
          <cell r="AY149">
            <v>50700</v>
          </cell>
          <cell r="AZ149">
            <v>50700</v>
          </cell>
          <cell r="BA149">
            <v>0.8</v>
          </cell>
          <cell r="BB149">
            <v>4600</v>
          </cell>
          <cell r="BC149">
            <v>4800</v>
          </cell>
          <cell r="BD149">
            <v>4200</v>
          </cell>
          <cell r="BE149">
            <v>3500</v>
          </cell>
          <cell r="BF149">
            <v>3500</v>
          </cell>
        </row>
        <row r="150">
          <cell r="B150" t="str">
            <v>S532003</v>
          </cell>
          <cell r="C150" t="str">
            <v>扬州三鸣环保科技有限公司</v>
          </cell>
          <cell r="D150">
            <v>0</v>
          </cell>
          <cell r="E150">
            <v>0</v>
          </cell>
          <cell r="F150" t="str">
            <v>老账</v>
          </cell>
          <cell r="G150">
            <v>0</v>
          </cell>
          <cell r="H150" t="str">
            <v>否</v>
          </cell>
        </row>
        <row r="150">
          <cell r="J150">
            <v>-31550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0"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72000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</row>
        <row r="150">
          <cell r="AX150">
            <v>0</v>
          </cell>
          <cell r="AY150">
            <v>40450</v>
          </cell>
          <cell r="AZ150">
            <v>40450</v>
          </cell>
          <cell r="BA150">
            <v>0</v>
          </cell>
          <cell r="BB150">
            <v>12000</v>
          </cell>
          <cell r="BC150">
            <v>12000</v>
          </cell>
          <cell r="BD150">
            <v>12000</v>
          </cell>
          <cell r="BE150">
            <v>12000</v>
          </cell>
          <cell r="BF150">
            <v>0</v>
          </cell>
        </row>
        <row r="151">
          <cell r="B151" t="str">
            <v>S431004</v>
          </cell>
          <cell r="C151" t="str">
            <v>新梦顶（上海）贸易有限公司</v>
          </cell>
          <cell r="D151" t="str">
            <v>座椅</v>
          </cell>
          <cell r="E151" t="str">
            <v>座椅</v>
          </cell>
          <cell r="F151" t="str">
            <v>正常供货</v>
          </cell>
          <cell r="G151">
            <v>90</v>
          </cell>
          <cell r="H151" t="str">
            <v>是</v>
          </cell>
          <cell r="I151">
            <v>90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1">
          <cell r="AG151">
            <v>0</v>
          </cell>
          <cell r="AH151">
            <v>0</v>
          </cell>
          <cell r="AI151">
            <v>0</v>
          </cell>
        </row>
        <row r="151">
          <cell r="AM151">
            <v>3616.35</v>
          </cell>
          <cell r="AN151">
            <v>8032.58</v>
          </cell>
          <cell r="AO151">
            <v>17838.48</v>
          </cell>
          <cell r="AP151">
            <v>0</v>
          </cell>
          <cell r="AQ151">
            <v>9000</v>
          </cell>
          <cell r="AR151">
            <v>15417.79</v>
          </cell>
          <cell r="AS151">
            <v>16699.75</v>
          </cell>
          <cell r="AT151">
            <v>23647.08</v>
          </cell>
          <cell r="AU151">
            <v>0</v>
          </cell>
          <cell r="AV151">
            <v>26868.01</v>
          </cell>
          <cell r="AW151">
            <v>4714.17</v>
          </cell>
          <cell r="AX151">
            <v>17989.6</v>
          </cell>
          <cell r="AY151">
            <v>143823.81</v>
          </cell>
          <cell r="AZ151">
            <v>94252.03</v>
          </cell>
          <cell r="BA151">
            <v>0.8</v>
          </cell>
          <cell r="BB151">
            <v>11164.7666666667</v>
          </cell>
          <cell r="BC151">
            <v>13767.1833333333</v>
          </cell>
          <cell r="BD151">
            <v>10794.1033333333</v>
          </cell>
          <cell r="BE151">
            <v>15272.105</v>
          </cell>
          <cell r="BF151">
            <v>14557.8</v>
          </cell>
        </row>
        <row r="152">
          <cell r="B152" t="str">
            <v>S411024</v>
          </cell>
          <cell r="C152" t="str">
            <v>北京德实汽车饰件有限公司</v>
          </cell>
          <cell r="D152" t="str">
            <v>金属件/座椅</v>
          </cell>
          <cell r="E152" t="str">
            <v>金属件/座椅</v>
          </cell>
          <cell r="F152" t="str">
            <v>老账</v>
          </cell>
          <cell r="G152">
            <v>60</v>
          </cell>
          <cell r="H152" t="str">
            <v>否</v>
          </cell>
        </row>
        <row r="152">
          <cell r="J152">
            <v>58519.74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</row>
        <row r="152"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</row>
        <row r="152">
          <cell r="AX152">
            <v>0</v>
          </cell>
          <cell r="AY152">
            <v>58519.74</v>
          </cell>
          <cell r="AZ152">
            <v>58519.74</v>
          </cell>
          <cell r="BA152">
            <v>0.8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</row>
        <row r="153">
          <cell r="B153" t="str">
            <v>S413127</v>
          </cell>
          <cell r="C153" t="str">
            <v>黄骅市金珲设备安装工程有限公司</v>
          </cell>
          <cell r="D153">
            <v>0</v>
          </cell>
          <cell r="E153">
            <v>0</v>
          </cell>
          <cell r="F153" t="str">
            <v>固定资产</v>
          </cell>
          <cell r="G153">
            <v>0</v>
          </cell>
          <cell r="H153" t="str">
            <v>否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</row>
        <row r="153"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</row>
        <row r="153"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</row>
        <row r="154">
          <cell r="B154" t="str">
            <v>S432003</v>
          </cell>
          <cell r="C154" t="str">
            <v>无锡市汇源机械科技有限公司</v>
          </cell>
          <cell r="D154" t="str">
            <v>后视镜/座椅/后视镜</v>
          </cell>
          <cell r="E154" t="str">
            <v>金属件/座椅/后视镜</v>
          </cell>
          <cell r="F154" t="str">
            <v>正常供货</v>
          </cell>
          <cell r="G154">
            <v>60</v>
          </cell>
          <cell r="H154" t="str">
            <v>是</v>
          </cell>
          <cell r="I154">
            <v>60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22435.47</v>
          </cell>
          <cell r="AK154">
            <v>46786.52</v>
          </cell>
          <cell r="AL154">
            <v>4026.47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59747.21</v>
          </cell>
          <cell r="AT154">
            <v>35333.97</v>
          </cell>
          <cell r="AU154">
            <v>0</v>
          </cell>
          <cell r="AV154">
            <v>0</v>
          </cell>
        </row>
        <row r="154">
          <cell r="AX154">
            <v>14355.52</v>
          </cell>
          <cell r="AY154">
            <v>182685.16</v>
          </cell>
          <cell r="AZ154">
            <v>168329.64</v>
          </cell>
          <cell r="BA154">
            <v>0.8</v>
          </cell>
          <cell r="BB154">
            <v>9957.86833333333</v>
          </cell>
          <cell r="BC154">
            <v>15846.8633333333</v>
          </cell>
          <cell r="BD154">
            <v>15846.8633333333</v>
          </cell>
          <cell r="BE154">
            <v>15846.8633333333</v>
          </cell>
          <cell r="BF154">
            <v>15846.8633333333</v>
          </cell>
        </row>
        <row r="155">
          <cell r="B155" t="str">
            <v>S437024</v>
          </cell>
          <cell r="C155" t="str">
            <v>佳化化学（滨州）有限公司</v>
          </cell>
          <cell r="D155" t="str">
            <v>座椅</v>
          </cell>
          <cell r="E155" t="str">
            <v>座椅</v>
          </cell>
          <cell r="F155" t="str">
            <v>大宗物料-不合作</v>
          </cell>
          <cell r="G155">
            <v>0</v>
          </cell>
          <cell r="H155" t="str">
            <v>否</v>
          </cell>
        </row>
        <row r="155"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5">
          <cell r="AC155">
            <v>0</v>
          </cell>
          <cell r="AD155">
            <v>0</v>
          </cell>
          <cell r="AE155">
            <v>0</v>
          </cell>
        </row>
        <row r="155"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</row>
        <row r="155">
          <cell r="AX155">
            <v>0</v>
          </cell>
          <cell r="AY155">
            <v>0</v>
          </cell>
          <cell r="AZ155">
            <v>0</v>
          </cell>
          <cell r="BA155">
            <v>1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</row>
        <row r="156">
          <cell r="B156" t="str">
            <v>S413125</v>
          </cell>
          <cell r="C156" t="str">
            <v>沧州智凯金属制品有限公司</v>
          </cell>
          <cell r="D156" t="str">
            <v>金属件</v>
          </cell>
          <cell r="E156" t="str">
            <v>金属件</v>
          </cell>
          <cell r="F156" t="str">
            <v>正常供货</v>
          </cell>
          <cell r="G156">
            <v>60</v>
          </cell>
          <cell r="H156" t="str">
            <v>否</v>
          </cell>
          <cell r="I156">
            <v>60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</row>
        <row r="156">
          <cell r="AJ156">
            <v>0</v>
          </cell>
          <cell r="AK156">
            <v>0</v>
          </cell>
        </row>
        <row r="156">
          <cell r="AN156">
            <v>0</v>
          </cell>
          <cell r="AO156">
            <v>0</v>
          </cell>
          <cell r="AP156">
            <v>0</v>
          </cell>
          <cell r="AQ156">
            <v>51876.35</v>
          </cell>
          <cell r="AR156">
            <v>131948.91</v>
          </cell>
          <cell r="AS156">
            <v>134744.84</v>
          </cell>
          <cell r="AT156">
            <v>105829.2</v>
          </cell>
          <cell r="AU156">
            <v>131768.06</v>
          </cell>
          <cell r="AV156">
            <v>108143.16</v>
          </cell>
          <cell r="AW156">
            <v>197045.51</v>
          </cell>
          <cell r="AX156">
            <v>88769.74</v>
          </cell>
          <cell r="AY156">
            <v>950125.77</v>
          </cell>
          <cell r="AZ156">
            <v>664310.52</v>
          </cell>
          <cell r="BA156">
            <v>0.8</v>
          </cell>
          <cell r="BB156">
            <v>53095.0166666667</v>
          </cell>
          <cell r="BC156">
            <v>70733.2166666667</v>
          </cell>
          <cell r="BD156">
            <v>92694.56</v>
          </cell>
          <cell r="BE156">
            <v>110718.42</v>
          </cell>
          <cell r="BF156">
            <v>134913.28</v>
          </cell>
        </row>
        <row r="157">
          <cell r="B157" t="str">
            <v>S512012</v>
          </cell>
          <cell r="C157" t="str">
            <v>天津市科特迪科技发展有限公司</v>
          </cell>
          <cell r="D157">
            <v>0</v>
          </cell>
          <cell r="E157" t="str">
            <v>金属件</v>
          </cell>
          <cell r="F157" t="str">
            <v>固定资产</v>
          </cell>
          <cell r="G157">
            <v>0</v>
          </cell>
          <cell r="H157" t="str">
            <v>否</v>
          </cell>
        </row>
        <row r="157"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7"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</row>
        <row r="157"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9000</v>
          </cell>
          <cell r="AT157">
            <v>0</v>
          </cell>
          <cell r="AU157">
            <v>0</v>
          </cell>
          <cell r="AV157">
            <v>0</v>
          </cell>
        </row>
        <row r="157">
          <cell r="AX157">
            <v>0</v>
          </cell>
          <cell r="AY157">
            <v>9000</v>
          </cell>
          <cell r="AZ157">
            <v>9000</v>
          </cell>
          <cell r="BA157">
            <v>1</v>
          </cell>
          <cell r="BB157">
            <v>1500</v>
          </cell>
          <cell r="BC157">
            <v>1500</v>
          </cell>
          <cell r="BD157">
            <v>1500</v>
          </cell>
          <cell r="BE157">
            <v>1500</v>
          </cell>
          <cell r="BF157">
            <v>1500</v>
          </cell>
        </row>
        <row r="158">
          <cell r="B158" t="str">
            <v>S513150</v>
          </cell>
          <cell r="C158" t="str">
            <v>沧州森德奥机械制造有限公司</v>
          </cell>
          <cell r="D158">
            <v>0</v>
          </cell>
          <cell r="E158" t="str">
            <v>金属件</v>
          </cell>
          <cell r="F158" t="str">
            <v>固定资产</v>
          </cell>
          <cell r="G158">
            <v>0</v>
          </cell>
          <cell r="H158" t="str">
            <v>否</v>
          </cell>
        </row>
        <row r="158"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13740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</row>
        <row r="158">
          <cell r="AX158">
            <v>0</v>
          </cell>
          <cell r="AY158">
            <v>13740</v>
          </cell>
          <cell r="AZ158">
            <v>13740</v>
          </cell>
          <cell r="BA158">
            <v>0</v>
          </cell>
          <cell r="BB158">
            <v>2290</v>
          </cell>
          <cell r="BC158">
            <v>2290</v>
          </cell>
          <cell r="BD158">
            <v>2290</v>
          </cell>
          <cell r="BE158">
            <v>0</v>
          </cell>
          <cell r="BF158">
            <v>0</v>
          </cell>
        </row>
        <row r="159">
          <cell r="B159" t="str">
            <v>S413181</v>
          </cell>
          <cell r="C159" t="str">
            <v>廊坊开发区欧特克精密电子线束制造有限公司</v>
          </cell>
          <cell r="D159" t="str">
            <v>后视镜</v>
          </cell>
          <cell r="E159" t="str">
            <v>后视镜</v>
          </cell>
          <cell r="F159" t="str">
            <v>正常供货</v>
          </cell>
          <cell r="G159">
            <v>60</v>
          </cell>
          <cell r="H159" t="str">
            <v>是</v>
          </cell>
          <cell r="I159">
            <v>60</v>
          </cell>
        </row>
        <row r="159">
          <cell r="AI159">
            <v>0</v>
          </cell>
        </row>
        <row r="159">
          <cell r="AK159">
            <v>161330.89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</row>
        <row r="159">
          <cell r="AX159">
            <v>0</v>
          </cell>
          <cell r="AY159">
            <v>161330.89</v>
          </cell>
          <cell r="AZ159">
            <v>161330.89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</row>
        <row r="160">
          <cell r="B160" t="str">
            <v>S413086</v>
          </cell>
          <cell r="C160" t="str">
            <v>黄骅市渤海庆丰车辆灯镜厂</v>
          </cell>
          <cell r="D160" t="str">
            <v>后视镜</v>
          </cell>
          <cell r="E160" t="str">
            <v>后视镜</v>
          </cell>
          <cell r="F160" t="str">
            <v>老账</v>
          </cell>
          <cell r="G160">
            <v>60</v>
          </cell>
          <cell r="H160" t="str">
            <v>否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</row>
        <row r="160"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</row>
        <row r="160"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</row>
        <row r="161">
          <cell r="B161" t="str">
            <v>S437039</v>
          </cell>
          <cell r="C161" t="str">
            <v>山东慧源精细化工有限公司</v>
          </cell>
          <cell r="D161" t="str">
            <v>金属件</v>
          </cell>
          <cell r="E161" t="str">
            <v>金属件</v>
          </cell>
        </row>
        <row r="161">
          <cell r="G161">
            <v>0</v>
          </cell>
          <cell r="H161" t="str">
            <v>否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</row>
        <row r="161">
          <cell r="AI161">
            <v>0</v>
          </cell>
          <cell r="AJ161">
            <v>0</v>
          </cell>
          <cell r="AK161">
            <v>0</v>
          </cell>
          <cell r="AL161">
            <v>0</v>
          </cell>
        </row>
        <row r="161"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1176.66</v>
          </cell>
          <cell r="AX161">
            <v>0</v>
          </cell>
          <cell r="AY161">
            <v>1176.66</v>
          </cell>
          <cell r="AZ161">
            <v>1176.66</v>
          </cell>
          <cell r="BA161">
            <v>0.8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196.11</v>
          </cell>
        </row>
        <row r="162">
          <cell r="B162" t="str">
            <v>S413027</v>
          </cell>
          <cell r="C162" t="str">
            <v>沧州裕金达汽车部件有限公司</v>
          </cell>
          <cell r="D162" t="str">
            <v>金属件</v>
          </cell>
          <cell r="E162" t="str">
            <v>金属件</v>
          </cell>
          <cell r="F162" t="str">
            <v>老账</v>
          </cell>
          <cell r="G162">
            <v>60</v>
          </cell>
          <cell r="H162" t="str">
            <v>否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51725.38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</row>
        <row r="162"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</row>
        <row r="162">
          <cell r="AX162">
            <v>0</v>
          </cell>
          <cell r="AY162">
            <v>51725.38</v>
          </cell>
          <cell r="AZ162">
            <v>51725.38</v>
          </cell>
          <cell r="BA162">
            <v>0.8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</row>
        <row r="163">
          <cell r="B163" t="str">
            <v>S413009</v>
          </cell>
          <cell r="C163" t="str">
            <v>高碑店京华橡胶制品有限责任公司</v>
          </cell>
          <cell r="D163" t="str">
            <v>座椅</v>
          </cell>
          <cell r="E163" t="str">
            <v>座椅</v>
          </cell>
          <cell r="F163" t="str">
            <v>正常供货</v>
          </cell>
          <cell r="G163">
            <v>60</v>
          </cell>
          <cell r="H163" t="str">
            <v>是</v>
          </cell>
          <cell r="I163">
            <v>60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</row>
        <row r="163"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</row>
        <row r="163">
          <cell r="AN163">
            <v>2535.55</v>
          </cell>
          <cell r="AO163">
            <v>3647.42</v>
          </cell>
          <cell r="AP163">
            <v>1600</v>
          </cell>
          <cell r="AQ163">
            <v>1600</v>
          </cell>
          <cell r="AR163">
            <v>3572.95</v>
          </cell>
          <cell r="AS163">
            <v>3498.48</v>
          </cell>
          <cell r="AT163">
            <v>3572.95</v>
          </cell>
          <cell r="AU163">
            <v>1749.24</v>
          </cell>
          <cell r="AV163">
            <v>0</v>
          </cell>
          <cell r="AW163">
            <v>9303.97</v>
          </cell>
          <cell r="AX163">
            <v>17492.4</v>
          </cell>
          <cell r="AY163">
            <v>48572.96</v>
          </cell>
          <cell r="AZ163">
            <v>21776.59</v>
          </cell>
          <cell r="BA163">
            <v>0.8</v>
          </cell>
          <cell r="BB163">
            <v>2742.4</v>
          </cell>
          <cell r="BC163">
            <v>2915.3</v>
          </cell>
          <cell r="BD163">
            <v>2598.93666666667</v>
          </cell>
          <cell r="BE163">
            <v>2332.27</v>
          </cell>
          <cell r="BF163">
            <v>3616.265</v>
          </cell>
        </row>
        <row r="164">
          <cell r="B164" t="str">
            <v>S532002</v>
          </cell>
          <cell r="C164" t="str">
            <v>苏州高新区旭达输送机械有限公司</v>
          </cell>
          <cell r="D164">
            <v>0</v>
          </cell>
          <cell r="E164">
            <v>0</v>
          </cell>
          <cell r="F164" t="str">
            <v>固定资产</v>
          </cell>
          <cell r="G164">
            <v>0</v>
          </cell>
          <cell r="H164" t="str">
            <v>否</v>
          </cell>
        </row>
        <row r="164">
          <cell r="J164">
            <v>48800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</row>
        <row r="164"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</row>
        <row r="164">
          <cell r="AX164">
            <v>0</v>
          </cell>
          <cell r="AY164">
            <v>48800</v>
          </cell>
          <cell r="AZ164">
            <v>48800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</row>
        <row r="165">
          <cell r="B165" t="str">
            <v>S413129</v>
          </cell>
          <cell r="C165" t="str">
            <v>文安县恒德汽车座椅制造有限公司</v>
          </cell>
          <cell r="D165" t="str">
            <v>金属件/座椅</v>
          </cell>
          <cell r="E165" t="str">
            <v>金属件/座椅</v>
          </cell>
          <cell r="F165" t="str">
            <v>正常供货</v>
          </cell>
          <cell r="G165">
            <v>60</v>
          </cell>
          <cell r="H165" t="str">
            <v>否</v>
          </cell>
          <cell r="I165">
            <v>60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5">
          <cell r="AE165">
            <v>0</v>
          </cell>
        </row>
        <row r="165">
          <cell r="AG165">
            <v>0</v>
          </cell>
        </row>
        <row r="165">
          <cell r="AJ165">
            <v>0</v>
          </cell>
        </row>
        <row r="165">
          <cell r="AN165">
            <v>0</v>
          </cell>
        </row>
        <row r="165">
          <cell r="AQ165">
            <v>74077.41</v>
          </cell>
          <cell r="AR165">
            <v>80445.27</v>
          </cell>
          <cell r="AS165">
            <v>42312.73</v>
          </cell>
          <cell r="AT165">
            <v>32842.53</v>
          </cell>
          <cell r="AU165">
            <v>57767.1</v>
          </cell>
          <cell r="AV165">
            <v>63921.61</v>
          </cell>
          <cell r="AW165">
            <v>197842.34</v>
          </cell>
          <cell r="AX165">
            <v>10272</v>
          </cell>
          <cell r="AY165">
            <v>559480.99</v>
          </cell>
          <cell r="AZ165">
            <v>351366.65</v>
          </cell>
          <cell r="BA165">
            <v>0.8</v>
          </cell>
          <cell r="BB165">
            <v>32805.9016666667</v>
          </cell>
          <cell r="BC165">
            <v>38279.6566666667</v>
          </cell>
          <cell r="BD165">
            <v>47907.5066666667</v>
          </cell>
          <cell r="BE165">
            <v>58561.1083333333</v>
          </cell>
          <cell r="BF165">
            <v>79188.5966666667</v>
          </cell>
        </row>
        <row r="166">
          <cell r="B166" t="str">
            <v>S437016</v>
          </cell>
          <cell r="C166" t="str">
            <v>曲阜陆航座椅辅料有限公司</v>
          </cell>
          <cell r="D166" t="str">
            <v>座椅</v>
          </cell>
          <cell r="E166" t="str">
            <v>座椅</v>
          </cell>
          <cell r="F166" t="str">
            <v>正常供货</v>
          </cell>
          <cell r="G166">
            <v>0</v>
          </cell>
          <cell r="H166" t="str">
            <v>是</v>
          </cell>
          <cell r="I166">
            <v>60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</row>
        <row r="166">
          <cell r="AM166">
            <v>7034.19</v>
          </cell>
          <cell r="AN166">
            <v>0</v>
          </cell>
          <cell r="AO166">
            <v>0</v>
          </cell>
          <cell r="AP166">
            <v>23700</v>
          </cell>
          <cell r="AQ166">
            <v>29600</v>
          </cell>
          <cell r="AR166">
            <v>1005.7</v>
          </cell>
          <cell r="AS166">
            <v>18360</v>
          </cell>
          <cell r="AT166">
            <v>17999.88</v>
          </cell>
          <cell r="AU166">
            <v>1819.3</v>
          </cell>
          <cell r="AV166">
            <v>18000</v>
          </cell>
          <cell r="AW166">
            <v>18000</v>
          </cell>
          <cell r="AX166">
            <v>4576.5</v>
          </cell>
          <cell r="AY166">
            <v>140095.57</v>
          </cell>
          <cell r="AZ166">
            <v>140095.57</v>
          </cell>
          <cell r="BA166">
            <v>0.8</v>
          </cell>
          <cell r="BB166">
            <v>12110.95</v>
          </cell>
          <cell r="BC166">
            <v>15110.93</v>
          </cell>
          <cell r="BD166">
            <v>15414.1466666667</v>
          </cell>
          <cell r="BE166">
            <v>14464.1466666667</v>
          </cell>
          <cell r="BF166">
            <v>12530.8133333333</v>
          </cell>
        </row>
        <row r="167">
          <cell r="B167" t="str">
            <v>S413081</v>
          </cell>
          <cell r="C167" t="str">
            <v>河北宏广橡塑金属制品有限公司</v>
          </cell>
          <cell r="D167" t="str">
            <v>金属件</v>
          </cell>
          <cell r="E167" t="str">
            <v>金属件</v>
          </cell>
          <cell r="F167" t="str">
            <v>正常供货</v>
          </cell>
          <cell r="G167">
            <v>90</v>
          </cell>
          <cell r="H167" t="str">
            <v>否</v>
          </cell>
          <cell r="I167">
            <v>90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7">
          <cell r="O167">
            <v>9858.82</v>
          </cell>
          <cell r="P167">
            <v>8207.37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</row>
        <row r="167"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</row>
        <row r="167">
          <cell r="AX167">
            <v>0</v>
          </cell>
          <cell r="AY167">
            <v>18066.19</v>
          </cell>
          <cell r="AZ167">
            <v>18066.19</v>
          </cell>
          <cell r="BA167">
            <v>0.8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</row>
        <row r="168">
          <cell r="B168" t="str">
            <v>S413133</v>
          </cell>
          <cell r="C168" t="str">
            <v>深州市晶立泰机械配件有限公司</v>
          </cell>
          <cell r="D168" t="str">
            <v>金属件/座椅/后视镜</v>
          </cell>
          <cell r="E168" t="str">
            <v>金属件/座椅/后视镜</v>
          </cell>
          <cell r="F168" t="str">
            <v>正常供货</v>
          </cell>
          <cell r="G168">
            <v>60</v>
          </cell>
          <cell r="H168" t="str">
            <v>否</v>
          </cell>
          <cell r="I168">
            <v>60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8">
          <cell r="AG168">
            <v>0</v>
          </cell>
        </row>
        <row r="168"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</row>
        <row r="168">
          <cell r="AX168">
            <v>0</v>
          </cell>
          <cell r="AY168">
            <v>0</v>
          </cell>
          <cell r="AZ168">
            <v>0</v>
          </cell>
          <cell r="BA168">
            <v>0.8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</row>
        <row r="169">
          <cell r="B169" t="str">
            <v>S411025</v>
          </cell>
          <cell r="C169" t="str">
            <v>北京华北轻合金有限公司</v>
          </cell>
          <cell r="D169" t="str">
            <v>后视镜</v>
          </cell>
          <cell r="E169" t="str">
            <v>后视镜</v>
          </cell>
          <cell r="F169" t="str">
            <v>老账</v>
          </cell>
          <cell r="G169">
            <v>60</v>
          </cell>
          <cell r="H169" t="str">
            <v>否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43423.23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3471.82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</row>
        <row r="169"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</row>
        <row r="169">
          <cell r="AX169">
            <v>0</v>
          </cell>
          <cell r="AY169">
            <v>46895.05</v>
          </cell>
          <cell r="AZ169">
            <v>46895.05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</row>
        <row r="170">
          <cell r="B170" t="str">
            <v>S513146</v>
          </cell>
          <cell r="C170" t="str">
            <v>黄骅市腾双五金门市部</v>
          </cell>
          <cell r="D170" t="str">
            <v>后视镜</v>
          </cell>
          <cell r="E170" t="str">
            <v>后视镜</v>
          </cell>
          <cell r="F170" t="str">
            <v>零采</v>
          </cell>
          <cell r="G170">
            <v>0</v>
          </cell>
          <cell r="H170" t="str">
            <v>否</v>
          </cell>
        </row>
        <row r="170">
          <cell r="AH170">
            <v>0</v>
          </cell>
        </row>
        <row r="170"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0"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8891.88</v>
          </cell>
          <cell r="AY170">
            <v>8891.88</v>
          </cell>
          <cell r="AZ170">
            <v>8891.88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</row>
        <row r="171">
          <cell r="B171" t="str">
            <v>S513005</v>
          </cell>
          <cell r="C171" t="str">
            <v>黄骅市通乐贸易有限公司</v>
          </cell>
          <cell r="D171" t="str">
            <v>金属件/座椅/后视镜</v>
          </cell>
          <cell r="E171" t="str">
            <v>金属件/座椅/后视镜</v>
          </cell>
          <cell r="F171" t="str">
            <v>零采</v>
          </cell>
          <cell r="G171">
            <v>30</v>
          </cell>
          <cell r="H171" t="str">
            <v>是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</row>
        <row r="171">
          <cell r="AG171">
            <v>0</v>
          </cell>
        </row>
        <row r="171">
          <cell r="AI171">
            <v>0</v>
          </cell>
        </row>
        <row r="171">
          <cell r="AK171">
            <v>23314.3</v>
          </cell>
          <cell r="AL171">
            <v>45470.2</v>
          </cell>
          <cell r="AM171">
            <v>0</v>
          </cell>
          <cell r="AN171">
            <v>0</v>
          </cell>
          <cell r="AO171">
            <v>300</v>
          </cell>
          <cell r="AP171">
            <v>0</v>
          </cell>
          <cell r="AQ171">
            <v>0</v>
          </cell>
          <cell r="AR171">
            <v>29924</v>
          </cell>
          <cell r="AS171">
            <v>6871.9</v>
          </cell>
          <cell r="AT171">
            <v>0</v>
          </cell>
          <cell r="AU171">
            <v>0</v>
          </cell>
          <cell r="AV171">
            <v>0</v>
          </cell>
          <cell r="AW171">
            <v>52729</v>
          </cell>
          <cell r="AX171">
            <v>6418</v>
          </cell>
          <cell r="AY171">
            <v>165027.4</v>
          </cell>
          <cell r="AZ171">
            <v>171445.4</v>
          </cell>
          <cell r="BA171">
            <v>1</v>
          </cell>
          <cell r="BB171">
            <v>6182.65</v>
          </cell>
          <cell r="BC171">
            <v>6182.65</v>
          </cell>
          <cell r="BD171">
            <v>6132.65</v>
          </cell>
          <cell r="BE171">
            <v>6132.65</v>
          </cell>
          <cell r="BF171">
            <v>14920.8166666667</v>
          </cell>
        </row>
        <row r="172">
          <cell r="B172" t="str">
            <v>S412029</v>
          </cell>
          <cell r="C172" t="str">
            <v>天津金庄新材料科技有限公司</v>
          </cell>
          <cell r="D172" t="str">
            <v>座椅</v>
          </cell>
          <cell r="E172" t="str">
            <v>座椅</v>
          </cell>
          <cell r="F172" t="str">
            <v>老账</v>
          </cell>
          <cell r="G172">
            <v>30</v>
          </cell>
          <cell r="H172" t="str">
            <v>否</v>
          </cell>
        </row>
        <row r="172"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</row>
        <row r="172"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</row>
        <row r="172">
          <cell r="AX172">
            <v>0</v>
          </cell>
          <cell r="AY172">
            <v>0</v>
          </cell>
          <cell r="AZ172">
            <v>0</v>
          </cell>
          <cell r="BA172">
            <v>0.8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</row>
        <row r="173">
          <cell r="B173" t="str">
            <v>S411004</v>
          </cell>
          <cell r="C173" t="str">
            <v>北京捷安思丽技术开发有限公司</v>
          </cell>
          <cell r="D173" t="str">
            <v>后视镜</v>
          </cell>
          <cell r="E173" t="str">
            <v>后视镜</v>
          </cell>
          <cell r="F173" t="str">
            <v>正常供货</v>
          </cell>
          <cell r="G173">
            <v>60</v>
          </cell>
          <cell r="H173" t="str">
            <v>是</v>
          </cell>
          <cell r="I173">
            <v>60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</row>
        <row r="173">
          <cell r="AH173">
            <v>0</v>
          </cell>
          <cell r="AI173">
            <v>0</v>
          </cell>
          <cell r="AJ173">
            <v>0</v>
          </cell>
          <cell r="AK173">
            <v>11953.86</v>
          </cell>
          <cell r="AL173">
            <v>16347.71</v>
          </cell>
          <cell r="AM173">
            <v>12113.31</v>
          </cell>
          <cell r="AN173">
            <v>6056.67</v>
          </cell>
          <cell r="AO173">
            <v>1058.6</v>
          </cell>
          <cell r="AP173">
            <v>2000</v>
          </cell>
          <cell r="AQ173">
            <v>0</v>
          </cell>
          <cell r="AR173">
            <v>0</v>
          </cell>
          <cell r="AS173">
            <v>2130.41</v>
          </cell>
          <cell r="AT173">
            <v>0</v>
          </cell>
          <cell r="AU173">
            <v>0</v>
          </cell>
          <cell r="AV173">
            <v>2876.2</v>
          </cell>
        </row>
        <row r="173">
          <cell r="AX173">
            <v>1058.6</v>
          </cell>
          <cell r="AY173">
            <v>55595.36</v>
          </cell>
          <cell r="AZ173">
            <v>54536.76</v>
          </cell>
          <cell r="BA173">
            <v>0</v>
          </cell>
          <cell r="BB173">
            <v>1874.28</v>
          </cell>
          <cell r="BC173">
            <v>864.835</v>
          </cell>
          <cell r="BD173">
            <v>688.401666666667</v>
          </cell>
          <cell r="BE173">
            <v>834.435</v>
          </cell>
          <cell r="BF173">
            <v>834.435</v>
          </cell>
        </row>
        <row r="174">
          <cell r="B174" t="str">
            <v>S532001</v>
          </cell>
          <cell r="C174" t="str">
            <v>昆山维尔利环保科技有限公司</v>
          </cell>
          <cell r="D174" t="str">
            <v>后视镜</v>
          </cell>
          <cell r="E174" t="str">
            <v>后视镜</v>
          </cell>
          <cell r="F174" t="str">
            <v>正常供货</v>
          </cell>
          <cell r="G174">
            <v>60</v>
          </cell>
          <cell r="H174" t="str">
            <v>否</v>
          </cell>
          <cell r="I174">
            <v>60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4"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10541.76</v>
          </cell>
          <cell r="AT174">
            <v>5230</v>
          </cell>
          <cell r="AU174">
            <v>0</v>
          </cell>
          <cell r="AV174">
            <v>0</v>
          </cell>
        </row>
        <row r="174">
          <cell r="AX174">
            <v>0</v>
          </cell>
          <cell r="AY174">
            <v>15771.76</v>
          </cell>
          <cell r="AZ174">
            <v>15771.76</v>
          </cell>
          <cell r="BA174">
            <v>0</v>
          </cell>
          <cell r="BB174">
            <v>1756.96</v>
          </cell>
          <cell r="BC174">
            <v>2628.62666666667</v>
          </cell>
          <cell r="BD174">
            <v>2628.62666666667</v>
          </cell>
          <cell r="BE174">
            <v>2628.62666666667</v>
          </cell>
          <cell r="BF174">
            <v>2628.62666666667</v>
          </cell>
        </row>
        <row r="175">
          <cell r="B175" t="str">
            <v>S512005</v>
          </cell>
          <cell r="C175" t="str">
            <v>天津市奥特威德焊接技术有限公司</v>
          </cell>
          <cell r="D175">
            <v>0</v>
          </cell>
          <cell r="E175">
            <v>0</v>
          </cell>
          <cell r="F175" t="str">
            <v>老账</v>
          </cell>
          <cell r="G175">
            <v>0</v>
          </cell>
          <cell r="H175" t="str">
            <v>否</v>
          </cell>
        </row>
        <row r="175">
          <cell r="J175">
            <v>26000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</row>
        <row r="175"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</row>
        <row r="175">
          <cell r="AX175">
            <v>0</v>
          </cell>
          <cell r="AY175">
            <v>26000</v>
          </cell>
          <cell r="AZ175">
            <v>26000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</row>
        <row r="176">
          <cell r="B176" t="str">
            <v>S512027</v>
          </cell>
          <cell r="C176" t="str">
            <v>天津芳雅机电科技有限公司</v>
          </cell>
          <cell r="D176">
            <v>0</v>
          </cell>
          <cell r="E176">
            <v>0</v>
          </cell>
          <cell r="F176" t="str">
            <v>老账</v>
          </cell>
          <cell r="G176">
            <v>0</v>
          </cell>
          <cell r="H176" t="str">
            <v>是</v>
          </cell>
        </row>
        <row r="176">
          <cell r="AI176">
            <v>32000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</row>
        <row r="176">
          <cell r="AX176">
            <v>0</v>
          </cell>
          <cell r="AY176">
            <v>32000</v>
          </cell>
          <cell r="AZ176">
            <v>32000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</row>
        <row r="177">
          <cell r="B177" t="str">
            <v>S413085</v>
          </cell>
          <cell r="C177" t="str">
            <v>黄骅市桥行冷冲模具厂</v>
          </cell>
          <cell r="D177">
            <v>0</v>
          </cell>
          <cell r="E177" t="str">
            <v>金属件</v>
          </cell>
          <cell r="F177" t="str">
            <v>固定资产</v>
          </cell>
          <cell r="G177">
            <v>0</v>
          </cell>
          <cell r="H177" t="str">
            <v>是</v>
          </cell>
        </row>
        <row r="177">
          <cell r="AH177">
            <v>41630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</row>
        <row r="177">
          <cell r="AX177">
            <v>0</v>
          </cell>
          <cell r="AY177">
            <v>41630</v>
          </cell>
          <cell r="AZ177">
            <v>41630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</row>
        <row r="178">
          <cell r="B178" t="str">
            <v>S431023</v>
          </cell>
          <cell r="C178" t="str">
            <v>上海中鹏岳博实业发展有限公司</v>
          </cell>
          <cell r="D178" t="str">
            <v>后视镜</v>
          </cell>
          <cell r="E178" t="str">
            <v>后视镜</v>
          </cell>
          <cell r="F178" t="str">
            <v>老账</v>
          </cell>
          <cell r="G178">
            <v>90</v>
          </cell>
          <cell r="H178" t="str">
            <v>否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8"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</row>
        <row r="178"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</row>
        <row r="179">
          <cell r="B179" t="str">
            <v>S412013</v>
          </cell>
          <cell r="C179" t="str">
            <v>天津金发新材料有限公司</v>
          </cell>
          <cell r="D179" t="str">
            <v>后视镜</v>
          </cell>
          <cell r="E179" t="str">
            <v>后视镜</v>
          </cell>
          <cell r="F179" t="str">
            <v>大宗物料-诉讼</v>
          </cell>
          <cell r="G179">
            <v>60</v>
          </cell>
          <cell r="H179" t="str">
            <v>否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79">
          <cell r="AD179">
            <v>0</v>
          </cell>
          <cell r="AE179">
            <v>0</v>
          </cell>
        </row>
        <row r="179"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</row>
        <row r="179"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</row>
        <row r="180">
          <cell r="B180" t="str">
            <v>S513181</v>
          </cell>
          <cell r="C180" t="str">
            <v>黄骅市晨翔电力工程有限公司</v>
          </cell>
          <cell r="D180">
            <v>0</v>
          </cell>
          <cell r="E180">
            <v>0</v>
          </cell>
        </row>
        <row r="180">
          <cell r="G180">
            <v>0</v>
          </cell>
          <cell r="H180" t="str">
            <v>否</v>
          </cell>
        </row>
        <row r="180"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</row>
        <row r="180"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</row>
        <row r="181">
          <cell r="B181" t="str">
            <v>S413032</v>
          </cell>
          <cell r="C181" t="str">
            <v>黄骅市大麻沽航凌电子机箱厂</v>
          </cell>
          <cell r="D181" t="str">
            <v>后视镜</v>
          </cell>
          <cell r="E181" t="str">
            <v>后视镜</v>
          </cell>
          <cell r="F181" t="str">
            <v>正常供货</v>
          </cell>
          <cell r="G181">
            <v>60</v>
          </cell>
          <cell r="H181" t="str">
            <v>是</v>
          </cell>
          <cell r="I181">
            <v>60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1">
          <cell r="AJ181">
            <v>0</v>
          </cell>
          <cell r="AK181">
            <v>27242.89</v>
          </cell>
          <cell r="AL181">
            <v>26637.97</v>
          </cell>
          <cell r="AM181">
            <v>0</v>
          </cell>
          <cell r="AN181">
            <v>29097.41</v>
          </cell>
          <cell r="AO181">
            <v>15050.87</v>
          </cell>
          <cell r="AP181">
            <v>11000</v>
          </cell>
          <cell r="AQ181">
            <v>16400</v>
          </cell>
          <cell r="AR181">
            <v>17731.3</v>
          </cell>
          <cell r="AS181">
            <v>11897.61</v>
          </cell>
          <cell r="AT181">
            <v>0</v>
          </cell>
          <cell r="AU181">
            <v>24028.93</v>
          </cell>
          <cell r="AV181">
            <v>7856.19</v>
          </cell>
        </row>
        <row r="181">
          <cell r="AX181">
            <v>0</v>
          </cell>
          <cell r="AY181">
            <v>186943.17</v>
          </cell>
          <cell r="AZ181">
            <v>186943.17</v>
          </cell>
          <cell r="BA181">
            <v>0</v>
          </cell>
          <cell r="BB181">
            <v>16862.865</v>
          </cell>
          <cell r="BC181">
            <v>12013.2966666667</v>
          </cell>
          <cell r="BD181">
            <v>13509.64</v>
          </cell>
          <cell r="BE181">
            <v>12985.6716666667</v>
          </cell>
          <cell r="BF181">
            <v>10252.3383333333</v>
          </cell>
        </row>
        <row r="182">
          <cell r="B182" t="str">
            <v>S413005</v>
          </cell>
          <cell r="C182" t="str">
            <v>保定市京苑汽车装饰配件厂</v>
          </cell>
          <cell r="D182" t="str">
            <v>座椅</v>
          </cell>
          <cell r="E182" t="str">
            <v>座椅</v>
          </cell>
          <cell r="F182" t="str">
            <v>正常供货</v>
          </cell>
          <cell r="G182">
            <v>90</v>
          </cell>
          <cell r="H182" t="str">
            <v>否</v>
          </cell>
          <cell r="I182">
            <v>90</v>
          </cell>
          <cell r="J182">
            <v>35451.04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</row>
        <row r="182"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</row>
        <row r="182">
          <cell r="AX182">
            <v>0</v>
          </cell>
          <cell r="AY182">
            <v>35451.04</v>
          </cell>
          <cell r="AZ182">
            <v>35451.04</v>
          </cell>
          <cell r="BA182">
            <v>0.8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</row>
        <row r="183">
          <cell r="B183" t="str">
            <v>S437010</v>
          </cell>
          <cell r="C183" t="str">
            <v>昌乐天齐色织布有限公司</v>
          </cell>
          <cell r="D183" t="str">
            <v>座椅</v>
          </cell>
          <cell r="E183" t="str">
            <v>座椅</v>
          </cell>
          <cell r="F183" t="str">
            <v>正常供货</v>
          </cell>
          <cell r="G183">
            <v>60</v>
          </cell>
          <cell r="H183" t="str">
            <v>是</v>
          </cell>
          <cell r="I183">
            <v>60</v>
          </cell>
          <cell r="J183">
            <v>0</v>
          </cell>
        </row>
        <row r="183">
          <cell r="AE183">
            <v>4715.25</v>
          </cell>
          <cell r="AF183">
            <v>0</v>
          </cell>
          <cell r="AG183">
            <v>0</v>
          </cell>
          <cell r="AH183">
            <v>0</v>
          </cell>
          <cell r="AI183">
            <v>22836</v>
          </cell>
          <cell r="AJ183">
            <v>0</v>
          </cell>
          <cell r="AK183">
            <v>17369.2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10380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</row>
        <row r="183">
          <cell r="AX183">
            <v>0</v>
          </cell>
          <cell r="AY183">
            <v>55300.45</v>
          </cell>
          <cell r="AZ183">
            <v>55300.45</v>
          </cell>
          <cell r="BA183">
            <v>0.8</v>
          </cell>
          <cell r="BB183">
            <v>1730</v>
          </cell>
          <cell r="BC183">
            <v>1730</v>
          </cell>
          <cell r="BD183">
            <v>1730</v>
          </cell>
          <cell r="BE183">
            <v>1730</v>
          </cell>
          <cell r="BF183">
            <v>1730</v>
          </cell>
        </row>
        <row r="184">
          <cell r="B184" t="str">
            <v>S413003</v>
          </cell>
          <cell r="C184" t="str">
            <v>秦皇岛卓泰包装制品制造有限公司</v>
          </cell>
          <cell r="D184" t="str">
            <v>座椅</v>
          </cell>
          <cell r="E184" t="str">
            <v>座椅</v>
          </cell>
        </row>
        <row r="184">
          <cell r="G184">
            <v>90</v>
          </cell>
          <cell r="H184" t="str">
            <v>否</v>
          </cell>
        </row>
        <row r="184"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  <row r="184"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</row>
        <row r="184">
          <cell r="AX184">
            <v>0</v>
          </cell>
          <cell r="AY184">
            <v>0</v>
          </cell>
          <cell r="AZ184">
            <v>0</v>
          </cell>
          <cell r="BA184">
            <v>0.8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</row>
        <row r="185">
          <cell r="B185" t="str">
            <v>S435003</v>
          </cell>
          <cell r="C185" t="str">
            <v>泉州市福兴塑料五金有限公司</v>
          </cell>
          <cell r="D185" t="str">
            <v>座椅</v>
          </cell>
          <cell r="E185" t="str">
            <v>座椅</v>
          </cell>
          <cell r="F185" t="str">
            <v>正常供货</v>
          </cell>
          <cell r="G185">
            <v>90</v>
          </cell>
          <cell r="H185" t="str">
            <v>否</v>
          </cell>
          <cell r="I185">
            <v>90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</row>
        <row r="185"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120966.5</v>
          </cell>
          <cell r="AX185">
            <v>0</v>
          </cell>
          <cell r="AY185">
            <v>120966.5</v>
          </cell>
          <cell r="AZ185">
            <v>0</v>
          </cell>
          <cell r="BA185">
            <v>0.8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20161.0833333333</v>
          </cell>
        </row>
        <row r="186">
          <cell r="B186" t="str">
            <v>S513184</v>
          </cell>
          <cell r="C186" t="str">
            <v>黄骅市源特市政工程有限公司</v>
          </cell>
          <cell r="D186">
            <v>0</v>
          </cell>
          <cell r="E186">
            <v>0</v>
          </cell>
          <cell r="F186" t="str">
            <v>老账</v>
          </cell>
          <cell r="G186">
            <v>0</v>
          </cell>
          <cell r="H186" t="str">
            <v>否</v>
          </cell>
        </row>
        <row r="186"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</row>
        <row r="186"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</row>
        <row r="187">
          <cell r="B187" t="str">
            <v>S413043</v>
          </cell>
          <cell r="C187" t="str">
            <v>河北航凌电路板有限公司</v>
          </cell>
          <cell r="D187" t="str">
            <v>后视镜</v>
          </cell>
          <cell r="E187" t="str">
            <v>后视镜</v>
          </cell>
          <cell r="F187" t="str">
            <v>正常供货</v>
          </cell>
          <cell r="G187">
            <v>60</v>
          </cell>
          <cell r="H187" t="str">
            <v>否</v>
          </cell>
          <cell r="I187">
            <v>60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7"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</row>
        <row r="187">
          <cell r="AQ187">
            <v>0</v>
          </cell>
        </row>
        <row r="187">
          <cell r="AS187">
            <v>14581.59</v>
          </cell>
          <cell r="AT187">
            <v>21653.44</v>
          </cell>
          <cell r="AU187">
            <v>92474.9</v>
          </cell>
          <cell r="AV187">
            <v>43491.71</v>
          </cell>
          <cell r="AW187">
            <v>103898.96</v>
          </cell>
          <cell r="AX187">
            <v>110107.83</v>
          </cell>
          <cell r="AY187">
            <v>386208.43</v>
          </cell>
          <cell r="AZ187">
            <v>172201.64</v>
          </cell>
          <cell r="BA187">
            <v>0</v>
          </cell>
          <cell r="BB187">
            <v>2430.265</v>
          </cell>
          <cell r="BC187">
            <v>6039.17166666667</v>
          </cell>
          <cell r="BD187">
            <v>21451.655</v>
          </cell>
          <cell r="BE187">
            <v>28700.2733333333</v>
          </cell>
          <cell r="BF187">
            <v>46016.7666666667</v>
          </cell>
        </row>
        <row r="188">
          <cell r="B188" t="str">
            <v>S432034</v>
          </cell>
          <cell r="C188" t="str">
            <v>上锐（常州）供应链管理有限公司</v>
          </cell>
          <cell r="D188" t="str">
            <v>金属件/座椅/后视镜</v>
          </cell>
          <cell r="E188" t="str">
            <v>金属件/座椅/后视镜</v>
          </cell>
          <cell r="F188" t="str">
            <v>正常供货</v>
          </cell>
          <cell r="G188">
            <v>90</v>
          </cell>
          <cell r="H188" t="str">
            <v>否</v>
          </cell>
          <cell r="I188">
            <v>90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</row>
        <row r="188">
          <cell r="AA188">
            <v>0</v>
          </cell>
        </row>
        <row r="188"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2510.1</v>
          </cell>
          <cell r="AT188">
            <v>61092.66</v>
          </cell>
          <cell r="AU188">
            <v>0</v>
          </cell>
          <cell r="AV188">
            <v>95995.6</v>
          </cell>
          <cell r="AW188">
            <v>159590.59</v>
          </cell>
          <cell r="AX188">
            <v>131061.38</v>
          </cell>
          <cell r="AY188">
            <v>450250.33</v>
          </cell>
          <cell r="AZ188">
            <v>63602.76</v>
          </cell>
          <cell r="BA188">
            <v>1</v>
          </cell>
          <cell r="BB188">
            <v>418.35</v>
          </cell>
          <cell r="BC188">
            <v>10600.46</v>
          </cell>
          <cell r="BD188">
            <v>10600.46</v>
          </cell>
          <cell r="BE188">
            <v>26599.7266666667</v>
          </cell>
          <cell r="BF188">
            <v>53198.1583333333</v>
          </cell>
        </row>
        <row r="189">
          <cell r="B189" t="str">
            <v>S413028</v>
          </cell>
          <cell r="C189" t="str">
            <v>泊头市鑫洪金属制品有限公司</v>
          </cell>
          <cell r="D189" t="str">
            <v>金属件/后视镜</v>
          </cell>
          <cell r="E189" t="str">
            <v>金属件/后视镜</v>
          </cell>
          <cell r="F189" t="str">
            <v>正常供货</v>
          </cell>
          <cell r="G189">
            <v>60</v>
          </cell>
          <cell r="H189" t="str">
            <v>是</v>
          </cell>
          <cell r="I189">
            <v>60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</row>
        <row r="189">
          <cell r="AD189">
            <v>8235.62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18737.27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16726.91</v>
          </cell>
          <cell r="AU189">
            <v>0</v>
          </cell>
          <cell r="AV189">
            <v>0</v>
          </cell>
        </row>
        <row r="189">
          <cell r="AX189">
            <v>0</v>
          </cell>
          <cell r="AY189">
            <v>43699.8</v>
          </cell>
          <cell r="AZ189">
            <v>43699.8</v>
          </cell>
          <cell r="BA189">
            <v>0.8</v>
          </cell>
          <cell r="BB189">
            <v>3122.87833333333</v>
          </cell>
          <cell r="BC189">
            <v>5910.69666666667</v>
          </cell>
          <cell r="BD189">
            <v>2787.81833333333</v>
          </cell>
          <cell r="BE189">
            <v>2787.81833333333</v>
          </cell>
          <cell r="BF189">
            <v>2787.81833333333</v>
          </cell>
        </row>
        <row r="190">
          <cell r="B190" t="str">
            <v>S543006</v>
          </cell>
          <cell r="C190" t="str">
            <v>北京普田物流有限公司长沙分公司</v>
          </cell>
          <cell r="D190" t="str">
            <v>座椅</v>
          </cell>
          <cell r="E190" t="str">
            <v>座椅</v>
          </cell>
          <cell r="F190" t="str">
            <v>销售（已支付）</v>
          </cell>
          <cell r="G190">
            <v>0</v>
          </cell>
          <cell r="H190" t="str">
            <v>否</v>
          </cell>
        </row>
        <row r="190"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</row>
        <row r="190">
          <cell r="AX190">
            <v>0</v>
          </cell>
          <cell r="AY190">
            <v>0</v>
          </cell>
          <cell r="AZ190">
            <v>0</v>
          </cell>
          <cell r="BA190">
            <v>0.8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</row>
        <row r="191">
          <cell r="B191" t="str">
            <v>S431010</v>
          </cell>
          <cell r="C191" t="str">
            <v>上海绽奇汽车部件有限公司</v>
          </cell>
          <cell r="D191" t="str">
            <v>座椅</v>
          </cell>
          <cell r="E191" t="str">
            <v>座椅</v>
          </cell>
          <cell r="F191" t="str">
            <v>正常供货</v>
          </cell>
          <cell r="G191">
            <v>60</v>
          </cell>
          <cell r="H191" t="str">
            <v>是</v>
          </cell>
          <cell r="I191">
            <v>60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1">
          <cell r="AH191">
            <v>0</v>
          </cell>
          <cell r="AI191">
            <v>0</v>
          </cell>
          <cell r="AJ191">
            <v>0</v>
          </cell>
          <cell r="AK191">
            <v>0</v>
          </cell>
        </row>
        <row r="191">
          <cell r="AO191">
            <v>1264.88</v>
          </cell>
          <cell r="AP191">
            <v>104000</v>
          </cell>
          <cell r="AQ191">
            <v>117200</v>
          </cell>
          <cell r="AR191">
            <v>103451.51</v>
          </cell>
          <cell r="AS191">
            <v>101240.17</v>
          </cell>
          <cell r="AT191">
            <v>93732.32</v>
          </cell>
          <cell r="AU191">
            <v>131837.91</v>
          </cell>
          <cell r="AV191">
            <v>70373.43</v>
          </cell>
          <cell r="AW191">
            <v>110744.22</v>
          </cell>
          <cell r="AX191">
            <v>25437.68</v>
          </cell>
          <cell r="AY191">
            <v>859282.12</v>
          </cell>
          <cell r="AZ191">
            <v>723100.22</v>
          </cell>
          <cell r="BA191">
            <v>0.8</v>
          </cell>
          <cell r="BB191">
            <v>71192.76</v>
          </cell>
          <cell r="BC191">
            <v>86814.8133333333</v>
          </cell>
          <cell r="BD191">
            <v>108576.985</v>
          </cell>
          <cell r="BE191">
            <v>102972.556666667</v>
          </cell>
          <cell r="BF191">
            <v>101896.593333333</v>
          </cell>
        </row>
        <row r="192">
          <cell r="B192" t="str">
            <v>S433014</v>
          </cell>
          <cell r="C192" t="str">
            <v>象山天星汽配有限责任公司</v>
          </cell>
          <cell r="D192" t="str">
            <v>后视镜</v>
          </cell>
          <cell r="E192" t="str">
            <v>后视镜</v>
          </cell>
          <cell r="F192" t="str">
            <v>老账</v>
          </cell>
          <cell r="G192">
            <v>60</v>
          </cell>
          <cell r="H192" t="str">
            <v>否</v>
          </cell>
        </row>
        <row r="192">
          <cell r="J192">
            <v>29924.39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</row>
        <row r="192"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</row>
        <row r="192">
          <cell r="AX192">
            <v>0</v>
          </cell>
          <cell r="AY192">
            <v>29924.39</v>
          </cell>
          <cell r="AZ192">
            <v>29924.39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</row>
        <row r="193">
          <cell r="B193" t="str">
            <v>S412021</v>
          </cell>
          <cell r="C193" t="str">
            <v>天津市宝驰汽车部件有限公司</v>
          </cell>
          <cell r="D193" t="str">
            <v>座椅</v>
          </cell>
          <cell r="E193" t="str">
            <v>座椅</v>
          </cell>
          <cell r="F193" t="str">
            <v>老账</v>
          </cell>
          <cell r="G193">
            <v>0</v>
          </cell>
          <cell r="H193" t="str">
            <v>否</v>
          </cell>
        </row>
        <row r="193">
          <cell r="J193">
            <v>28888.81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</row>
        <row r="193"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</row>
        <row r="193">
          <cell r="AX193">
            <v>0</v>
          </cell>
          <cell r="AY193">
            <v>28888.81</v>
          </cell>
          <cell r="AZ193">
            <v>28888.81</v>
          </cell>
          <cell r="BA193">
            <v>0.8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</row>
        <row r="194">
          <cell r="B194" t="str">
            <v>S513011</v>
          </cell>
          <cell r="C194" t="str">
            <v>黄骅市宏信五金机电经营部</v>
          </cell>
          <cell r="D194" t="str">
            <v>金属件</v>
          </cell>
          <cell r="E194" t="str">
            <v>金属件</v>
          </cell>
          <cell r="F194" t="str">
            <v>零采</v>
          </cell>
          <cell r="G194">
            <v>0</v>
          </cell>
          <cell r="H194" t="str">
            <v>否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</row>
        <row r="194"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13590</v>
          </cell>
          <cell r="AS194">
            <v>16384.95</v>
          </cell>
          <cell r="AT194">
            <v>0</v>
          </cell>
          <cell r="AU194">
            <v>0</v>
          </cell>
          <cell r="AV194">
            <v>0</v>
          </cell>
        </row>
        <row r="194">
          <cell r="AX194">
            <v>15785</v>
          </cell>
          <cell r="AY194">
            <v>45759.95</v>
          </cell>
          <cell r="AZ194">
            <v>45759.95</v>
          </cell>
          <cell r="BA194">
            <v>1</v>
          </cell>
          <cell r="BB194">
            <v>4995.825</v>
          </cell>
          <cell r="BC194">
            <v>4995.825</v>
          </cell>
          <cell r="BD194">
            <v>4995.825</v>
          </cell>
          <cell r="BE194">
            <v>4995.825</v>
          </cell>
          <cell r="BF194">
            <v>4995.825</v>
          </cell>
        </row>
        <row r="195">
          <cell r="B195" t="str">
            <v>S513149</v>
          </cell>
          <cell r="C195" t="str">
            <v>黄骅市旭鑫模具制造有限公司</v>
          </cell>
          <cell r="D195" t="str">
            <v>金属件</v>
          </cell>
          <cell r="E195" t="str">
            <v>金属件</v>
          </cell>
          <cell r="F195" t="str">
            <v>固定资产</v>
          </cell>
          <cell r="G195">
            <v>0</v>
          </cell>
          <cell r="H195" t="str">
            <v>否</v>
          </cell>
        </row>
        <row r="195"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</row>
        <row r="195"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82560</v>
          </cell>
          <cell r="AU195">
            <v>0</v>
          </cell>
          <cell r="AV195">
            <v>0</v>
          </cell>
        </row>
        <row r="195">
          <cell r="AX195">
            <v>0</v>
          </cell>
          <cell r="AY195">
            <v>82560</v>
          </cell>
          <cell r="AZ195">
            <v>82560</v>
          </cell>
          <cell r="BA195">
            <v>1</v>
          </cell>
          <cell r="BB195">
            <v>0</v>
          </cell>
          <cell r="BC195">
            <v>13760</v>
          </cell>
          <cell r="BD195">
            <v>13760</v>
          </cell>
          <cell r="BE195">
            <v>13760</v>
          </cell>
          <cell r="BF195">
            <v>13760</v>
          </cell>
        </row>
        <row r="196">
          <cell r="B196" t="str">
            <v>S413167</v>
          </cell>
          <cell r="C196" t="str">
            <v>航天宏达（泊头）机械科技有限公司</v>
          </cell>
          <cell r="D196" t="str">
            <v>金属件</v>
          </cell>
          <cell r="E196" t="str">
            <v>金属件</v>
          </cell>
          <cell r="F196" t="str">
            <v>正常供货</v>
          </cell>
          <cell r="G196">
            <v>90</v>
          </cell>
          <cell r="H196" t="str">
            <v>是</v>
          </cell>
          <cell r="I196">
            <v>90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</row>
        <row r="196">
          <cell r="AD196">
            <v>0</v>
          </cell>
          <cell r="AE196">
            <v>0</v>
          </cell>
        </row>
        <row r="196"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5550.86</v>
          </cell>
          <cell r="AP196">
            <v>243300</v>
          </cell>
          <cell r="AQ196">
            <v>78100</v>
          </cell>
          <cell r="AR196">
            <v>39195.44</v>
          </cell>
          <cell r="AS196">
            <v>24295</v>
          </cell>
          <cell r="AT196">
            <v>39148.76</v>
          </cell>
          <cell r="AU196">
            <v>46289.2</v>
          </cell>
          <cell r="AV196">
            <v>54528.87</v>
          </cell>
          <cell r="AW196">
            <v>138913.28</v>
          </cell>
          <cell r="AX196">
            <v>36594.51</v>
          </cell>
          <cell r="AY196">
            <v>705915.92</v>
          </cell>
          <cell r="AZ196">
            <v>475879.26</v>
          </cell>
          <cell r="BA196">
            <v>0.8</v>
          </cell>
          <cell r="BB196">
            <v>65073.55</v>
          </cell>
          <cell r="BC196">
            <v>71598.3433333333</v>
          </cell>
          <cell r="BD196">
            <v>78388.0666666667</v>
          </cell>
          <cell r="BE196">
            <v>46926.2116666667</v>
          </cell>
          <cell r="BF196">
            <v>57061.7583333333</v>
          </cell>
        </row>
        <row r="197">
          <cell r="B197" t="str">
            <v>S511016</v>
          </cell>
          <cell r="C197" t="str">
            <v>建研盈科（北京）科技有限公司</v>
          </cell>
          <cell r="D197">
            <v>0</v>
          </cell>
          <cell r="E197">
            <v>0</v>
          </cell>
          <cell r="F197" t="str">
            <v>老账</v>
          </cell>
          <cell r="G197">
            <v>0</v>
          </cell>
          <cell r="H197" t="str">
            <v>否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</row>
        <row r="197"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5184</v>
          </cell>
          <cell r="AX197">
            <v>0</v>
          </cell>
          <cell r="AY197">
            <v>5184</v>
          </cell>
          <cell r="AZ197">
            <v>5184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864</v>
          </cell>
        </row>
        <row r="198">
          <cell r="B198" t="str">
            <v>S411013</v>
          </cell>
          <cell r="C198" t="str">
            <v>北京瑞隆祥模具有限公司</v>
          </cell>
          <cell r="D198" t="str">
            <v>金属件/座椅/后视镜</v>
          </cell>
          <cell r="E198" t="str">
            <v>金属件/座椅/后视镜</v>
          </cell>
          <cell r="F198" t="str">
            <v>正常供货</v>
          </cell>
          <cell r="G198">
            <v>60</v>
          </cell>
          <cell r="H198" t="str">
            <v>是</v>
          </cell>
          <cell r="I198">
            <v>60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</row>
        <row r="198">
          <cell r="AH198">
            <v>148520.96</v>
          </cell>
          <cell r="AI198">
            <v>84153.61</v>
          </cell>
          <cell r="AJ198">
            <v>138249.72</v>
          </cell>
          <cell r="AK198">
            <v>226653.25</v>
          </cell>
          <cell r="AL198">
            <v>279959.78</v>
          </cell>
          <cell r="AM198">
            <v>9328.87</v>
          </cell>
          <cell r="AN198">
            <v>10302.21</v>
          </cell>
          <cell r="AO198">
            <v>30456.92</v>
          </cell>
          <cell r="AP198">
            <v>34700</v>
          </cell>
          <cell r="AQ198">
            <v>80600</v>
          </cell>
          <cell r="AR198">
            <v>111328.73</v>
          </cell>
          <cell r="AS198">
            <v>64801.71</v>
          </cell>
          <cell r="AT198">
            <v>0</v>
          </cell>
          <cell r="AU198">
            <v>0</v>
          </cell>
          <cell r="AV198">
            <v>0</v>
          </cell>
        </row>
        <row r="198">
          <cell r="AX198">
            <v>0</v>
          </cell>
          <cell r="AY198">
            <v>1219055.76</v>
          </cell>
          <cell r="AZ198">
            <v>1219055.76</v>
          </cell>
          <cell r="BA198">
            <v>1</v>
          </cell>
          <cell r="BB198">
            <v>55364.9283333333</v>
          </cell>
          <cell r="BC198">
            <v>53647.8933333333</v>
          </cell>
          <cell r="BD198">
            <v>48571.74</v>
          </cell>
          <cell r="BE198">
            <v>42788.4066666667</v>
          </cell>
          <cell r="BF198">
            <v>29355.0733333333</v>
          </cell>
        </row>
        <row r="199">
          <cell r="B199" t="str">
            <v>S413136</v>
          </cell>
          <cell r="C199" t="str">
            <v>黄骅市鼎祥五金制品有限公司</v>
          </cell>
          <cell r="D199" t="str">
            <v>金属件/座椅</v>
          </cell>
          <cell r="E199" t="str">
            <v>金属件/座椅</v>
          </cell>
          <cell r="F199" t="str">
            <v>固定资产-老账</v>
          </cell>
          <cell r="G199" t="str">
            <v>预付</v>
          </cell>
          <cell r="H199" t="str">
            <v>否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</row>
        <row r="199"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</row>
        <row r="199">
          <cell r="AX199">
            <v>0</v>
          </cell>
          <cell r="AY199">
            <v>0</v>
          </cell>
          <cell r="AZ199">
            <v>0</v>
          </cell>
          <cell r="BA199">
            <v>1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</row>
        <row r="200">
          <cell r="B200" t="str">
            <v>S432019</v>
          </cell>
          <cell r="C200" t="str">
            <v>苏州苏宁标准件有限公司</v>
          </cell>
          <cell r="D200" t="str">
            <v>金属件/座椅/后视镜</v>
          </cell>
          <cell r="E200" t="str">
            <v>金属件/座椅/后视镜</v>
          </cell>
        </row>
        <row r="200">
          <cell r="G200">
            <v>90</v>
          </cell>
          <cell r="H200" t="str">
            <v>否</v>
          </cell>
        </row>
        <row r="200">
          <cell r="J200">
            <v>0</v>
          </cell>
          <cell r="K200">
            <v>0</v>
          </cell>
          <cell r="L200">
            <v>0</v>
          </cell>
        </row>
        <row r="200"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</row>
        <row r="200">
          <cell r="AD200">
            <v>0</v>
          </cell>
          <cell r="AE200">
            <v>0</v>
          </cell>
        </row>
        <row r="200"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</row>
        <row r="200">
          <cell r="AX200">
            <v>0</v>
          </cell>
          <cell r="AY200">
            <v>0</v>
          </cell>
          <cell r="AZ200">
            <v>0</v>
          </cell>
          <cell r="BA200">
            <v>1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</row>
        <row r="201">
          <cell r="B201" t="str">
            <v>S413016</v>
          </cell>
          <cell r="C201" t="str">
            <v>河北聚福家用电器有限公司</v>
          </cell>
          <cell r="D201" t="str">
            <v>后视镜</v>
          </cell>
          <cell r="E201" t="str">
            <v>后视镜</v>
          </cell>
        </row>
        <row r="201">
          <cell r="G201">
            <v>30</v>
          </cell>
          <cell r="H201" t="str">
            <v>否</v>
          </cell>
        </row>
        <row r="201"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23937.6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</row>
        <row r="201"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</row>
        <row r="201">
          <cell r="AX201">
            <v>0</v>
          </cell>
          <cell r="AY201">
            <v>23937.6</v>
          </cell>
          <cell r="AZ201">
            <v>23937.6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</row>
        <row r="202">
          <cell r="B202" t="str">
            <v>S413104</v>
          </cell>
          <cell r="C202" t="str">
            <v>沧州施普模具制造有限公司</v>
          </cell>
          <cell r="D202">
            <v>0</v>
          </cell>
          <cell r="E202">
            <v>0</v>
          </cell>
          <cell r="F202" t="str">
            <v>老账</v>
          </cell>
          <cell r="G202">
            <v>0</v>
          </cell>
          <cell r="H202" t="str">
            <v>否</v>
          </cell>
        </row>
        <row r="202">
          <cell r="J202">
            <v>21800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</row>
        <row r="202"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</row>
        <row r="202">
          <cell r="AX202">
            <v>0</v>
          </cell>
          <cell r="AY202">
            <v>21800</v>
          </cell>
          <cell r="AZ202">
            <v>21800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</row>
        <row r="203">
          <cell r="B203" t="str">
            <v>S413144</v>
          </cell>
          <cell r="C203" t="str">
            <v>黄骅市隆润汽车配件有限公司</v>
          </cell>
          <cell r="D203" t="str">
            <v>座椅/后视镜</v>
          </cell>
          <cell r="E203" t="str">
            <v>座椅/后视镜</v>
          </cell>
        </row>
        <row r="203">
          <cell r="G203">
            <v>60</v>
          </cell>
          <cell r="H203" t="str">
            <v>否</v>
          </cell>
          <cell r="I203">
            <v>60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</row>
        <row r="203">
          <cell r="AX203">
            <v>0</v>
          </cell>
          <cell r="AY203">
            <v>0</v>
          </cell>
          <cell r="AZ203">
            <v>0</v>
          </cell>
          <cell r="BA203">
            <v>0.8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</row>
        <row r="204">
          <cell r="B204" t="str">
            <v>S411039</v>
          </cell>
          <cell r="C204" t="str">
            <v>北京华兴恒通科技有限公司</v>
          </cell>
          <cell r="D204">
            <v>0</v>
          </cell>
          <cell r="E204">
            <v>0</v>
          </cell>
          <cell r="F204" t="str">
            <v>老账</v>
          </cell>
          <cell r="G204">
            <v>0</v>
          </cell>
          <cell r="H204" t="str">
            <v>否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21440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</row>
        <row r="204"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1320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</row>
        <row r="204">
          <cell r="AX204">
            <v>0</v>
          </cell>
          <cell r="AY204">
            <v>22760</v>
          </cell>
          <cell r="AZ204">
            <v>22760</v>
          </cell>
          <cell r="BA204">
            <v>0</v>
          </cell>
          <cell r="BB204">
            <v>220</v>
          </cell>
          <cell r="BC204">
            <v>220</v>
          </cell>
          <cell r="BD204">
            <v>220</v>
          </cell>
          <cell r="BE204">
            <v>0</v>
          </cell>
          <cell r="BF204">
            <v>0</v>
          </cell>
        </row>
        <row r="205">
          <cell r="B205" t="str">
            <v>S513121</v>
          </cell>
          <cell r="C205" t="str">
            <v>黄骅市宏顺模具厂</v>
          </cell>
          <cell r="D205">
            <v>0</v>
          </cell>
          <cell r="E205">
            <v>0</v>
          </cell>
        </row>
        <row r="205">
          <cell r="G205">
            <v>0</v>
          </cell>
          <cell r="H205" t="str">
            <v>否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</row>
        <row r="205"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</row>
        <row r="205"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1420</v>
          </cell>
          <cell r="AX205">
            <v>0</v>
          </cell>
          <cell r="AY205">
            <v>1420</v>
          </cell>
          <cell r="AZ205">
            <v>1420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236.666666666667</v>
          </cell>
        </row>
        <row r="206">
          <cell r="B206" t="str">
            <v>S531003</v>
          </cell>
          <cell r="C206" t="str">
            <v>上海名华悬挂输送机有限公司</v>
          </cell>
          <cell r="D206">
            <v>0</v>
          </cell>
          <cell r="E206">
            <v>0</v>
          </cell>
          <cell r="F206" t="str">
            <v>固定资产-老账</v>
          </cell>
          <cell r="G206">
            <v>0</v>
          </cell>
          <cell r="H206" t="str">
            <v>否</v>
          </cell>
        </row>
        <row r="206">
          <cell r="J206">
            <v>19500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6"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</row>
        <row r="206">
          <cell r="AX206">
            <v>0</v>
          </cell>
          <cell r="AY206">
            <v>19500</v>
          </cell>
          <cell r="AZ206">
            <v>19500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</row>
        <row r="207">
          <cell r="B207" t="str">
            <v>S513051</v>
          </cell>
          <cell r="C207" t="str">
            <v>唐山璟胜自动化科技有限公司</v>
          </cell>
          <cell r="D207">
            <v>0</v>
          </cell>
          <cell r="E207">
            <v>0</v>
          </cell>
          <cell r="F207" t="str">
            <v>发泡机器人保养费用-老账</v>
          </cell>
          <cell r="G207">
            <v>0</v>
          </cell>
          <cell r="H207" t="str">
            <v>否</v>
          </cell>
        </row>
        <row r="207"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</row>
        <row r="207"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</row>
        <row r="207"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</row>
        <row r="208">
          <cell r="B208" t="str">
            <v>S413102</v>
          </cell>
          <cell r="C208" t="str">
            <v>黄骅市增鑫五金制品有限公司</v>
          </cell>
          <cell r="D208">
            <v>0</v>
          </cell>
          <cell r="E208">
            <v>0</v>
          </cell>
          <cell r="F208" t="str">
            <v>老账</v>
          </cell>
          <cell r="G208">
            <v>0</v>
          </cell>
          <cell r="H208" t="str">
            <v>否</v>
          </cell>
        </row>
        <row r="208">
          <cell r="J208">
            <v>19045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</row>
        <row r="208"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</row>
        <row r="208">
          <cell r="AX208">
            <v>0</v>
          </cell>
          <cell r="AY208">
            <v>19045</v>
          </cell>
          <cell r="AZ208">
            <v>19045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</row>
        <row r="209">
          <cell r="B209" t="str">
            <v>S544014</v>
          </cell>
          <cell r="C209" t="str">
            <v>深圳市壮志科技有限公司</v>
          </cell>
          <cell r="D209">
            <v>0</v>
          </cell>
          <cell r="E209">
            <v>0</v>
          </cell>
          <cell r="F209" t="str">
            <v>老账</v>
          </cell>
          <cell r="G209">
            <v>0</v>
          </cell>
          <cell r="H209" t="str">
            <v>是</v>
          </cell>
        </row>
        <row r="209">
          <cell r="AG209">
            <v>19000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</row>
        <row r="209">
          <cell r="AX209">
            <v>0</v>
          </cell>
          <cell r="AY209">
            <v>19000</v>
          </cell>
          <cell r="AZ209">
            <v>19000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</row>
        <row r="210">
          <cell r="B210" t="str">
            <v>S413087</v>
          </cell>
          <cell r="C210" t="str">
            <v>东光县汽车减震器厂</v>
          </cell>
          <cell r="D210" t="str">
            <v>金属件</v>
          </cell>
          <cell r="E210" t="str">
            <v>金属件</v>
          </cell>
          <cell r="F210" t="str">
            <v>老账</v>
          </cell>
          <cell r="G210">
            <v>60</v>
          </cell>
          <cell r="H210" t="str">
            <v>否</v>
          </cell>
        </row>
        <row r="210">
          <cell r="J210">
            <v>18714.75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</row>
        <row r="210"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</row>
        <row r="210">
          <cell r="AX210">
            <v>0</v>
          </cell>
          <cell r="AY210">
            <v>18714.75</v>
          </cell>
          <cell r="AZ210">
            <v>18714.75</v>
          </cell>
          <cell r="BA210">
            <v>1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</row>
        <row r="211">
          <cell r="B211" t="str">
            <v>S537016</v>
          </cell>
          <cell r="C211" t="str">
            <v>山东新联大物流股份有限公司</v>
          </cell>
          <cell r="D211" t="str">
            <v>座椅</v>
          </cell>
          <cell r="E211" t="str">
            <v>座椅</v>
          </cell>
          <cell r="F211" t="str">
            <v>销售（三方库）</v>
          </cell>
          <cell r="G211">
            <v>0</v>
          </cell>
          <cell r="H211" t="str">
            <v>否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8488.18</v>
          </cell>
          <cell r="Y211">
            <v>10000</v>
          </cell>
          <cell r="Z211">
            <v>0</v>
          </cell>
          <cell r="AA211">
            <v>0</v>
          </cell>
          <cell r="AB211">
            <v>0</v>
          </cell>
        </row>
        <row r="211"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</row>
        <row r="211">
          <cell r="AX211">
            <v>0</v>
          </cell>
          <cell r="AY211">
            <v>18488.18</v>
          </cell>
          <cell r="AZ211">
            <v>18488.18</v>
          </cell>
          <cell r="BA211">
            <v>0.8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</row>
        <row r="212">
          <cell r="B212" t="str">
            <v>S444014</v>
          </cell>
          <cell r="C212" t="str">
            <v>深圳市毅荣川电子科技有限公司</v>
          </cell>
          <cell r="D212" t="str">
            <v>座椅</v>
          </cell>
          <cell r="E212" t="str">
            <v>座椅</v>
          </cell>
          <cell r="F212" t="str">
            <v>正常供货</v>
          </cell>
          <cell r="G212">
            <v>90</v>
          </cell>
          <cell r="H212" t="str">
            <v>否</v>
          </cell>
          <cell r="I212">
            <v>90</v>
          </cell>
        </row>
        <row r="212"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151605.35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</row>
        <row r="212">
          <cell r="AX212">
            <v>0</v>
          </cell>
          <cell r="AY212">
            <v>151605.35</v>
          </cell>
          <cell r="AZ212">
            <v>151605.35</v>
          </cell>
          <cell r="BA212">
            <v>1</v>
          </cell>
          <cell r="BB212">
            <v>25267.5583333333</v>
          </cell>
          <cell r="BC212">
            <v>25267.5583333333</v>
          </cell>
          <cell r="BD212">
            <v>25267.5583333333</v>
          </cell>
          <cell r="BE212">
            <v>25267.5583333333</v>
          </cell>
          <cell r="BF212">
            <v>0</v>
          </cell>
        </row>
        <row r="213">
          <cell r="B213" t="str">
            <v>S443001</v>
          </cell>
          <cell r="C213" t="str">
            <v>衡阳县标准件厂株洲销售处</v>
          </cell>
          <cell r="D213" t="str">
            <v>座椅</v>
          </cell>
          <cell r="E213" t="str">
            <v>座椅</v>
          </cell>
          <cell r="F213" t="str">
            <v>老账</v>
          </cell>
          <cell r="G213">
            <v>60</v>
          </cell>
          <cell r="H213" t="str">
            <v>否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</row>
        <row r="213"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</row>
        <row r="213">
          <cell r="AX213">
            <v>0</v>
          </cell>
          <cell r="AY213">
            <v>0</v>
          </cell>
          <cell r="AZ213">
            <v>0</v>
          </cell>
          <cell r="BA213">
            <v>0.8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</row>
        <row r="214">
          <cell r="B214" t="str">
            <v>S442003</v>
          </cell>
          <cell r="C214" t="str">
            <v>襄阳杰创化工新材料有限公司</v>
          </cell>
          <cell r="D214" t="str">
            <v>座椅</v>
          </cell>
          <cell r="E214" t="str">
            <v>座椅</v>
          </cell>
          <cell r="F214" t="str">
            <v>老账</v>
          </cell>
          <cell r="G214">
            <v>30</v>
          </cell>
          <cell r="H214" t="str">
            <v>否</v>
          </cell>
        </row>
        <row r="214">
          <cell r="J214">
            <v>17456.5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</row>
        <row r="214"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</row>
        <row r="214">
          <cell r="AX214">
            <v>0</v>
          </cell>
          <cell r="AY214">
            <v>17456.5</v>
          </cell>
          <cell r="AZ214">
            <v>17456.5</v>
          </cell>
          <cell r="BA214">
            <v>1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</row>
        <row r="215">
          <cell r="B215" t="str">
            <v>S512018</v>
          </cell>
          <cell r="C215" t="str">
            <v>兴宏盛汽车配件（天津）有限公司</v>
          </cell>
          <cell r="D215">
            <v>0</v>
          </cell>
          <cell r="E215" t="str">
            <v>金属件</v>
          </cell>
          <cell r="F215" t="str">
            <v>零采</v>
          </cell>
          <cell r="G215">
            <v>0</v>
          </cell>
          <cell r="H215" t="str">
            <v>否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</row>
        <row r="215"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</row>
        <row r="215"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</row>
        <row r="216">
          <cell r="B216" t="str">
            <v>S411019</v>
          </cell>
          <cell r="C216" t="str">
            <v>多科迪（北京）塑胶颜料有限公司</v>
          </cell>
          <cell r="D216" t="str">
            <v>后视镜</v>
          </cell>
          <cell r="E216" t="str">
            <v>后视镜</v>
          </cell>
          <cell r="F216" t="str">
            <v>大宗物料</v>
          </cell>
          <cell r="G216">
            <v>30</v>
          </cell>
          <cell r="H216" t="str">
            <v>是</v>
          </cell>
          <cell r="I216">
            <v>30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726</v>
          </cell>
          <cell r="AH216">
            <v>0</v>
          </cell>
          <cell r="AI216">
            <v>5805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</row>
        <row r="216">
          <cell r="AX216">
            <v>0</v>
          </cell>
          <cell r="AY216">
            <v>6531</v>
          </cell>
          <cell r="AZ216">
            <v>6531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</row>
        <row r="217">
          <cell r="B217" t="str">
            <v>S433012</v>
          </cell>
          <cell r="C217" t="str">
            <v>浙江全盛无纺制品有限公司</v>
          </cell>
          <cell r="D217" t="str">
            <v>座椅</v>
          </cell>
          <cell r="E217" t="str">
            <v>座椅</v>
          </cell>
          <cell r="F217" t="str">
            <v>老账</v>
          </cell>
          <cell r="G217">
            <v>0</v>
          </cell>
          <cell r="H217" t="str">
            <v>否</v>
          </cell>
        </row>
        <row r="217">
          <cell r="J217">
            <v>17243.92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</row>
        <row r="217"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</row>
        <row r="217">
          <cell r="AX217">
            <v>0</v>
          </cell>
          <cell r="AY217">
            <v>17243.92</v>
          </cell>
          <cell r="AZ217">
            <v>17243.92</v>
          </cell>
          <cell r="BA217">
            <v>0.8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</row>
        <row r="218">
          <cell r="B218" t="str">
            <v>S513111</v>
          </cell>
          <cell r="C218" t="str">
            <v>黄骅市博涵商贸有限公司</v>
          </cell>
          <cell r="D218">
            <v>0</v>
          </cell>
          <cell r="E218">
            <v>0</v>
          </cell>
          <cell r="F218" t="str">
            <v>零采</v>
          </cell>
          <cell r="G218">
            <v>0</v>
          </cell>
          <cell r="H218" t="str">
            <v>否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</row>
        <row r="218"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</row>
        <row r="218"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</row>
        <row r="219">
          <cell r="B219" t="str">
            <v>S413018</v>
          </cell>
          <cell r="C219" t="str">
            <v>沧州崇文晟源机械制造有限公司</v>
          </cell>
          <cell r="D219" t="str">
            <v>座椅</v>
          </cell>
          <cell r="E219" t="str">
            <v>座椅</v>
          </cell>
          <cell r="F219" t="str">
            <v>正常供货</v>
          </cell>
          <cell r="G219">
            <v>60</v>
          </cell>
          <cell r="H219" t="str">
            <v>否</v>
          </cell>
          <cell r="I219">
            <v>60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</row>
        <row r="219"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10230.41</v>
          </cell>
          <cell r="AU219">
            <v>0</v>
          </cell>
          <cell r="AV219">
            <v>10294.76</v>
          </cell>
          <cell r="AW219">
            <v>10294.76</v>
          </cell>
          <cell r="AX219">
            <v>10294.75</v>
          </cell>
          <cell r="AY219">
            <v>41114.68</v>
          </cell>
          <cell r="AZ219">
            <v>20525.17</v>
          </cell>
          <cell r="BA219">
            <v>0.8</v>
          </cell>
          <cell r="BB219">
            <v>0</v>
          </cell>
          <cell r="BC219">
            <v>1705.06833333333</v>
          </cell>
          <cell r="BD219">
            <v>1705.06833333333</v>
          </cell>
          <cell r="BE219">
            <v>3420.86166666667</v>
          </cell>
          <cell r="BF219">
            <v>5136.655</v>
          </cell>
        </row>
        <row r="220">
          <cell r="B220" t="str">
            <v>S413140</v>
          </cell>
          <cell r="C220" t="str">
            <v>河北益清环保工程有限公司</v>
          </cell>
          <cell r="D220">
            <v>0</v>
          </cell>
          <cell r="E220">
            <v>0</v>
          </cell>
          <cell r="F220" t="str">
            <v>老账</v>
          </cell>
          <cell r="G220">
            <v>0</v>
          </cell>
          <cell r="H220" t="str">
            <v>否</v>
          </cell>
        </row>
        <row r="220"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0"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</row>
        <row r="220"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</row>
        <row r="221">
          <cell r="B221" t="str">
            <v>S413098</v>
          </cell>
          <cell r="C221" t="str">
            <v>黄骅市宁鑫商贸有限公司</v>
          </cell>
          <cell r="D221">
            <v>0</v>
          </cell>
          <cell r="E221">
            <v>0</v>
          </cell>
          <cell r="F221" t="str">
            <v>零采</v>
          </cell>
          <cell r="G221">
            <v>0</v>
          </cell>
          <cell r="H221" t="str">
            <v>否</v>
          </cell>
        </row>
        <row r="221">
          <cell r="J221">
            <v>16470.66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</row>
        <row r="221"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</row>
        <row r="221">
          <cell r="AX221">
            <v>0</v>
          </cell>
          <cell r="AY221">
            <v>16470.66</v>
          </cell>
          <cell r="AZ221">
            <v>16470.66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</row>
        <row r="222">
          <cell r="B222" t="str">
            <v>S437032</v>
          </cell>
          <cell r="C222" t="str">
            <v>山东昊松新材料科技有限公司</v>
          </cell>
          <cell r="D222" t="str">
            <v>后视镜</v>
          </cell>
          <cell r="E222" t="str">
            <v>后视镜</v>
          </cell>
          <cell r="F222" t="str">
            <v>正常供货</v>
          </cell>
          <cell r="G222">
            <v>30</v>
          </cell>
          <cell r="H222" t="str">
            <v>否</v>
          </cell>
          <cell r="I222">
            <v>30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2">
          <cell r="AE222">
            <v>0</v>
          </cell>
          <cell r="AF222">
            <v>0</v>
          </cell>
        </row>
        <row r="222"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</row>
        <row r="222"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</row>
        <row r="223">
          <cell r="B223" t="str">
            <v>S512006</v>
          </cell>
          <cell r="C223" t="str">
            <v>天津尼嘉斯机械设备销售有限公司</v>
          </cell>
          <cell r="D223">
            <v>0</v>
          </cell>
          <cell r="E223">
            <v>0</v>
          </cell>
          <cell r="F223" t="str">
            <v>固定资产-老账</v>
          </cell>
          <cell r="G223">
            <v>0</v>
          </cell>
          <cell r="H223" t="str">
            <v>否</v>
          </cell>
        </row>
        <row r="223">
          <cell r="J223">
            <v>14336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</row>
        <row r="223"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</row>
        <row r="223">
          <cell r="AX223">
            <v>0</v>
          </cell>
          <cell r="AY223">
            <v>14336</v>
          </cell>
          <cell r="AZ223">
            <v>14336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</row>
        <row r="224">
          <cell r="B224" t="str">
            <v>S513017</v>
          </cell>
          <cell r="C224" t="str">
            <v>黄骅市三姐五金经销部</v>
          </cell>
          <cell r="D224" t="str">
            <v>后视镜</v>
          </cell>
          <cell r="E224" t="str">
            <v>后视镜</v>
          </cell>
          <cell r="F224" t="str">
            <v>零采</v>
          </cell>
          <cell r="G224">
            <v>0</v>
          </cell>
          <cell r="H224" t="str">
            <v>否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</row>
        <row r="224"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</row>
        <row r="224"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</row>
        <row r="225">
          <cell r="B225" t="str">
            <v>S413105</v>
          </cell>
          <cell r="C225" t="str">
            <v>沧州斯克艾商贸有限公司</v>
          </cell>
          <cell r="D225" t="str">
            <v>金属件/后视镜</v>
          </cell>
          <cell r="E225" t="str">
            <v>金属件/后视镜</v>
          </cell>
          <cell r="F225" t="str">
            <v>正常供货</v>
          </cell>
          <cell r="G225">
            <v>90</v>
          </cell>
          <cell r="H225" t="str">
            <v>是</v>
          </cell>
          <cell r="I225">
            <v>90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5"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</row>
        <row r="225"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18797.81</v>
          </cell>
          <cell r="AI225">
            <v>0</v>
          </cell>
          <cell r="AJ225">
            <v>80889.87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</row>
        <row r="225">
          <cell r="AX225">
            <v>0</v>
          </cell>
          <cell r="AY225">
            <v>99687.68</v>
          </cell>
          <cell r="AZ225">
            <v>99687.68</v>
          </cell>
          <cell r="BA225">
            <v>0.8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</row>
        <row r="226">
          <cell r="B226" t="str">
            <v>S432023</v>
          </cell>
          <cell r="C226" t="str">
            <v>浙江万福机电科技有限公司</v>
          </cell>
          <cell r="D226" t="str">
            <v>后视镜</v>
          </cell>
          <cell r="E226" t="str">
            <v>后视镜</v>
          </cell>
          <cell r="F226" t="str">
            <v>正常供货</v>
          </cell>
          <cell r="G226">
            <v>30</v>
          </cell>
          <cell r="H226" t="str">
            <v>否</v>
          </cell>
          <cell r="I226">
            <v>30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</row>
        <row r="226"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3100</v>
          </cell>
          <cell r="AV226">
            <v>339</v>
          </cell>
          <cell r="AW226">
            <v>4340</v>
          </cell>
          <cell r="AX226">
            <v>21922</v>
          </cell>
          <cell r="AY226">
            <v>29701</v>
          </cell>
          <cell r="AZ226">
            <v>51623</v>
          </cell>
          <cell r="BA226">
            <v>0</v>
          </cell>
          <cell r="BB226">
            <v>0</v>
          </cell>
          <cell r="BC226">
            <v>0</v>
          </cell>
          <cell r="BD226">
            <v>516.666666666667</v>
          </cell>
          <cell r="BE226">
            <v>573.166666666667</v>
          </cell>
          <cell r="BF226">
            <v>1296.5</v>
          </cell>
        </row>
        <row r="227">
          <cell r="B227" t="str">
            <v>S413030</v>
          </cell>
          <cell r="C227" t="str">
            <v>黄骅市盛荣汽车零部件有限公司</v>
          </cell>
          <cell r="D227" t="str">
            <v>金属件</v>
          </cell>
          <cell r="E227" t="str">
            <v>金属件</v>
          </cell>
          <cell r="F227" t="str">
            <v>正常供货</v>
          </cell>
          <cell r="G227">
            <v>90</v>
          </cell>
          <cell r="H227" t="str">
            <v>否</v>
          </cell>
          <cell r="I227">
            <v>90</v>
          </cell>
          <cell r="J227">
            <v>2263.73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</row>
        <row r="227"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4712.16</v>
          </cell>
          <cell r="AV227">
            <v>0</v>
          </cell>
        </row>
        <row r="227">
          <cell r="AX227">
            <v>0</v>
          </cell>
          <cell r="AY227">
            <v>6975.89</v>
          </cell>
          <cell r="AZ227">
            <v>6975.89</v>
          </cell>
          <cell r="BA227">
            <v>1</v>
          </cell>
          <cell r="BB227">
            <v>0</v>
          </cell>
          <cell r="BC227">
            <v>0</v>
          </cell>
          <cell r="BD227">
            <v>785.36</v>
          </cell>
          <cell r="BE227">
            <v>785.36</v>
          </cell>
          <cell r="BF227">
            <v>785.36</v>
          </cell>
        </row>
        <row r="228">
          <cell r="B228" t="str">
            <v>S413097</v>
          </cell>
          <cell r="C228" t="str">
            <v>威县永盛汽车配件制造有限公司</v>
          </cell>
          <cell r="D228">
            <v>0</v>
          </cell>
          <cell r="E228">
            <v>0</v>
          </cell>
          <cell r="F228" t="str">
            <v>老账</v>
          </cell>
          <cell r="G228">
            <v>0</v>
          </cell>
          <cell r="H228" t="str">
            <v>否</v>
          </cell>
        </row>
        <row r="228">
          <cell r="J228">
            <v>11220.07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</row>
        <row r="228"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</row>
        <row r="228">
          <cell r="AX228">
            <v>0</v>
          </cell>
          <cell r="AY228">
            <v>11220.07</v>
          </cell>
          <cell r="AZ228">
            <v>11220.07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</row>
        <row r="229">
          <cell r="B229" t="str">
            <v>S513018</v>
          </cell>
          <cell r="C229" t="str">
            <v>河北双力起重机械有限公司</v>
          </cell>
          <cell r="D229">
            <v>0</v>
          </cell>
          <cell r="E229">
            <v>0</v>
          </cell>
          <cell r="F229" t="str">
            <v>老账</v>
          </cell>
          <cell r="G229">
            <v>0</v>
          </cell>
          <cell r="H229" t="str">
            <v>否</v>
          </cell>
        </row>
        <row r="229">
          <cell r="J229">
            <v>0</v>
          </cell>
          <cell r="K229">
            <v>450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10600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</row>
        <row r="229"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</row>
        <row r="229">
          <cell r="AX229">
            <v>0</v>
          </cell>
          <cell r="AY229">
            <v>11050</v>
          </cell>
          <cell r="AZ229">
            <v>11050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</row>
        <row r="230">
          <cell r="B230" t="str">
            <v>S512017</v>
          </cell>
          <cell r="C230" t="str">
            <v>天津开山金属模具科技有限公司</v>
          </cell>
          <cell r="D230">
            <v>0</v>
          </cell>
          <cell r="E230" t="str">
            <v>金属件</v>
          </cell>
          <cell r="F230" t="str">
            <v>零采</v>
          </cell>
          <cell r="G230">
            <v>0</v>
          </cell>
          <cell r="H230" t="str">
            <v>否</v>
          </cell>
        </row>
        <row r="230"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</row>
        <row r="230"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13485.25</v>
          </cell>
          <cell r="AT230">
            <v>0</v>
          </cell>
          <cell r="AU230">
            <v>0</v>
          </cell>
          <cell r="AV230">
            <v>11965.95</v>
          </cell>
        </row>
        <row r="230">
          <cell r="AX230">
            <v>0</v>
          </cell>
          <cell r="AY230">
            <v>25451.2</v>
          </cell>
          <cell r="AZ230">
            <v>25451.2</v>
          </cell>
          <cell r="BA230">
            <v>0</v>
          </cell>
          <cell r="BB230">
            <v>2247.54166666667</v>
          </cell>
          <cell r="BC230">
            <v>2247.54166666667</v>
          </cell>
          <cell r="BD230">
            <v>2247.54166666667</v>
          </cell>
          <cell r="BE230">
            <v>4241.86666666667</v>
          </cell>
          <cell r="BF230">
            <v>4241.86666666667</v>
          </cell>
        </row>
        <row r="231">
          <cell r="B231" t="str">
            <v>S513049</v>
          </cell>
          <cell r="C231" t="str">
            <v>黄骅市悠然园林绿化工程有限公司</v>
          </cell>
          <cell r="D231">
            <v>0</v>
          </cell>
          <cell r="E231">
            <v>0</v>
          </cell>
          <cell r="F231" t="str">
            <v>老账</v>
          </cell>
          <cell r="G231">
            <v>0</v>
          </cell>
          <cell r="H231" t="str">
            <v>否</v>
          </cell>
        </row>
        <row r="231"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10976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</row>
        <row r="231"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</row>
        <row r="231">
          <cell r="AX231">
            <v>0</v>
          </cell>
          <cell r="AY231">
            <v>10976</v>
          </cell>
          <cell r="AZ231">
            <v>10976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</row>
        <row r="232">
          <cell r="B232" t="str">
            <v>S413123</v>
          </cell>
          <cell r="C232" t="str">
            <v>黄骅市固诺装饰工程有限公司</v>
          </cell>
          <cell r="D232">
            <v>0</v>
          </cell>
          <cell r="E232">
            <v>0</v>
          </cell>
          <cell r="F232" t="str">
            <v>老账</v>
          </cell>
          <cell r="G232">
            <v>0</v>
          </cell>
          <cell r="H232" t="str">
            <v>否</v>
          </cell>
        </row>
        <row r="232">
          <cell r="J232">
            <v>9435.25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</row>
        <row r="232"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</row>
        <row r="232">
          <cell r="AX232">
            <v>0</v>
          </cell>
          <cell r="AY232">
            <v>9435.25</v>
          </cell>
          <cell r="AZ232">
            <v>9435.25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</row>
        <row r="233">
          <cell r="B233" t="str">
            <v>S513020</v>
          </cell>
          <cell r="C233" t="str">
            <v>黄骅市鸿基盛业地面工程有限公司</v>
          </cell>
          <cell r="D233">
            <v>0</v>
          </cell>
          <cell r="E233">
            <v>0</v>
          </cell>
          <cell r="F233" t="str">
            <v>老账</v>
          </cell>
          <cell r="G233">
            <v>0</v>
          </cell>
          <cell r="H233" t="str">
            <v>否</v>
          </cell>
        </row>
        <row r="233">
          <cell r="J233">
            <v>9178.84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</row>
        <row r="233"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</row>
        <row r="233">
          <cell r="AX233">
            <v>0</v>
          </cell>
          <cell r="AY233">
            <v>9178.84</v>
          </cell>
          <cell r="AZ233">
            <v>9178.84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</row>
        <row r="234">
          <cell r="B234" t="str">
            <v>S413147</v>
          </cell>
          <cell r="C234" t="str">
            <v>黄骅市海永机电设备经营部</v>
          </cell>
          <cell r="D234">
            <v>0</v>
          </cell>
          <cell r="E234">
            <v>0</v>
          </cell>
          <cell r="F234" t="str">
            <v>老账</v>
          </cell>
          <cell r="G234">
            <v>0</v>
          </cell>
          <cell r="H234" t="str">
            <v>是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</row>
        <row r="234">
          <cell r="AF234">
            <v>6375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15770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2500</v>
          </cell>
          <cell r="AU234">
            <v>0</v>
          </cell>
          <cell r="AV234">
            <v>0</v>
          </cell>
        </row>
        <row r="234">
          <cell r="AX234">
            <v>0</v>
          </cell>
          <cell r="AY234">
            <v>24645</v>
          </cell>
          <cell r="AZ234">
            <v>24645</v>
          </cell>
          <cell r="BA234">
            <v>0</v>
          </cell>
          <cell r="BB234">
            <v>0</v>
          </cell>
          <cell r="BC234">
            <v>416.666666666667</v>
          </cell>
          <cell r="BD234">
            <v>416.666666666667</v>
          </cell>
          <cell r="BE234">
            <v>416.666666666667</v>
          </cell>
          <cell r="BF234">
            <v>416.666666666667</v>
          </cell>
        </row>
        <row r="235">
          <cell r="B235" t="str">
            <v>S413093</v>
          </cell>
          <cell r="C235" t="str">
            <v>黄骅市兴田弹簧有限公司</v>
          </cell>
          <cell r="D235" t="str">
            <v>座椅</v>
          </cell>
          <cell r="E235" t="str">
            <v>座椅</v>
          </cell>
          <cell r="F235" t="str">
            <v>清户（顶酒）</v>
          </cell>
          <cell r="G235">
            <v>0</v>
          </cell>
          <cell r="H235" t="str">
            <v>否</v>
          </cell>
        </row>
        <row r="235">
          <cell r="J235">
            <v>736.41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7800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</row>
        <row r="235"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</row>
        <row r="235">
          <cell r="AX235">
            <v>0</v>
          </cell>
          <cell r="AY235">
            <v>8536.41</v>
          </cell>
          <cell r="AZ235">
            <v>8536.41</v>
          </cell>
          <cell r="BA235">
            <v>0.8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</row>
        <row r="236">
          <cell r="B236" t="str">
            <v>S413169</v>
          </cell>
          <cell r="C236" t="str">
            <v>黄骅市鑫翔五金产品经销处</v>
          </cell>
          <cell r="D236" t="str">
            <v>金属件</v>
          </cell>
          <cell r="E236" t="str">
            <v>金属件</v>
          </cell>
          <cell r="F236" t="str">
            <v>正常供货</v>
          </cell>
          <cell r="G236">
            <v>0</v>
          </cell>
          <cell r="H236" t="str">
            <v>否</v>
          </cell>
          <cell r="I236">
            <v>90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</row>
        <row r="236"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16</v>
          </cell>
        </row>
        <row r="236">
          <cell r="AX236">
            <v>5942</v>
          </cell>
          <cell r="AY236">
            <v>5958</v>
          </cell>
          <cell r="AZ236">
            <v>5958</v>
          </cell>
          <cell r="BA236">
            <v>1</v>
          </cell>
          <cell r="BB236">
            <v>0</v>
          </cell>
          <cell r="BC236">
            <v>0</v>
          </cell>
          <cell r="BD236">
            <v>0</v>
          </cell>
          <cell r="BE236">
            <v>2.66666666666667</v>
          </cell>
          <cell r="BF236">
            <v>2.66666666666667</v>
          </cell>
        </row>
        <row r="237">
          <cell r="B237" t="str">
            <v>S437008</v>
          </cell>
          <cell r="C237" t="str">
            <v>烟台青沪纸业有限公司</v>
          </cell>
          <cell r="D237" t="str">
            <v>座椅</v>
          </cell>
          <cell r="E237" t="str">
            <v>座椅</v>
          </cell>
          <cell r="F237" t="str">
            <v>正常供货</v>
          </cell>
          <cell r="G237">
            <v>0</v>
          </cell>
          <cell r="H237" t="str">
            <v>否</v>
          </cell>
          <cell r="I237">
            <v>90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</row>
        <row r="237"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6426.73</v>
          </cell>
          <cell r="AT237">
            <v>7359.01</v>
          </cell>
          <cell r="AU237">
            <v>0</v>
          </cell>
          <cell r="AV237">
            <v>7335.33</v>
          </cell>
        </row>
        <row r="237">
          <cell r="AX237">
            <v>0</v>
          </cell>
          <cell r="AY237">
            <v>21121.07</v>
          </cell>
          <cell r="AZ237">
            <v>21121.07</v>
          </cell>
          <cell r="BA237">
            <v>0.8</v>
          </cell>
          <cell r="BB237">
            <v>1071.12166666667</v>
          </cell>
          <cell r="BC237">
            <v>2297.62333333333</v>
          </cell>
          <cell r="BD237">
            <v>2297.62333333333</v>
          </cell>
          <cell r="BE237">
            <v>3520.17833333333</v>
          </cell>
          <cell r="BF237">
            <v>3520.17833333333</v>
          </cell>
        </row>
        <row r="238">
          <cell r="B238" t="str">
            <v>S512013</v>
          </cell>
          <cell r="C238" t="str">
            <v>兴泽智能装备（天津）有限公司</v>
          </cell>
          <cell r="D238">
            <v>0</v>
          </cell>
          <cell r="E238" t="str">
            <v>金属件</v>
          </cell>
          <cell r="F238" t="str">
            <v>老账</v>
          </cell>
          <cell r="G238">
            <v>0</v>
          </cell>
          <cell r="H238" t="str">
            <v>否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</row>
        <row r="238"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5100</v>
          </cell>
          <cell r="AT238">
            <v>0</v>
          </cell>
          <cell r="AU238">
            <v>0</v>
          </cell>
          <cell r="AV238">
            <v>0</v>
          </cell>
        </row>
        <row r="238">
          <cell r="AX238">
            <v>0</v>
          </cell>
          <cell r="AY238">
            <v>5100</v>
          </cell>
          <cell r="AZ238">
            <v>5100</v>
          </cell>
          <cell r="BA238">
            <v>0</v>
          </cell>
          <cell r="BB238">
            <v>850</v>
          </cell>
          <cell r="BC238">
            <v>850</v>
          </cell>
          <cell r="BD238">
            <v>850</v>
          </cell>
          <cell r="BE238">
            <v>850</v>
          </cell>
          <cell r="BF238">
            <v>850</v>
          </cell>
        </row>
        <row r="239">
          <cell r="B239" t="str">
            <v>S411020</v>
          </cell>
          <cell r="C239" t="str">
            <v>北京和昌明汽车内饰件有限公司</v>
          </cell>
          <cell r="D239" t="str">
            <v>座椅</v>
          </cell>
          <cell r="E239" t="str">
            <v>座椅</v>
          </cell>
          <cell r="F239" t="str">
            <v>正常供货</v>
          </cell>
          <cell r="G239">
            <v>90</v>
          </cell>
          <cell r="H239" t="str">
            <v>是</v>
          </cell>
          <cell r="I239">
            <v>90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779.67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723.14</v>
          </cell>
          <cell r="AR239">
            <v>0</v>
          </cell>
          <cell r="AS239">
            <v>22.66</v>
          </cell>
          <cell r="AT239">
            <v>0</v>
          </cell>
          <cell r="AU239">
            <v>0</v>
          </cell>
          <cell r="AV239">
            <v>0</v>
          </cell>
        </row>
        <row r="239">
          <cell r="AX239">
            <v>0</v>
          </cell>
          <cell r="AY239">
            <v>1525.47</v>
          </cell>
          <cell r="AZ239">
            <v>1525.47</v>
          </cell>
          <cell r="BA239">
            <v>0.8</v>
          </cell>
          <cell r="BB239">
            <v>124.3</v>
          </cell>
          <cell r="BC239">
            <v>124.3</v>
          </cell>
          <cell r="BD239">
            <v>124.3</v>
          </cell>
          <cell r="BE239">
            <v>124.3</v>
          </cell>
          <cell r="BF239">
            <v>3.77666666666667</v>
          </cell>
        </row>
        <row r="240">
          <cell r="B240" t="str">
            <v>S431025</v>
          </cell>
          <cell r="C240" t="str">
            <v>上海坤达五金制品有限公司</v>
          </cell>
          <cell r="D240" t="str">
            <v>后视镜</v>
          </cell>
          <cell r="E240" t="str">
            <v>后视镜</v>
          </cell>
          <cell r="F240" t="str">
            <v>老账</v>
          </cell>
          <cell r="G240">
            <v>60</v>
          </cell>
          <cell r="H240" t="str">
            <v>否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</row>
        <row r="240"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</row>
        <row r="240"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</row>
        <row r="241">
          <cell r="B241" t="str">
            <v>S432024</v>
          </cell>
          <cell r="C241" t="str">
            <v>江阴市达安汽车零部件有限公司</v>
          </cell>
          <cell r="D241" t="str">
            <v>座椅</v>
          </cell>
          <cell r="E241" t="str">
            <v>座椅</v>
          </cell>
        </row>
        <row r="241">
          <cell r="G241">
            <v>0</v>
          </cell>
          <cell r="H241" t="str">
            <v>否</v>
          </cell>
        </row>
        <row r="241"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1"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1">
          <cell r="AL241">
            <v>0</v>
          </cell>
        </row>
        <row r="241"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</row>
        <row r="241">
          <cell r="AX241">
            <v>0</v>
          </cell>
          <cell r="AY241">
            <v>0</v>
          </cell>
          <cell r="AZ241">
            <v>0</v>
          </cell>
          <cell r="BA241">
            <v>0.8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</row>
        <row r="242">
          <cell r="B242" t="str">
            <v>S413088</v>
          </cell>
          <cell r="C242" t="str">
            <v>张家港市万荣机械制造有限公司</v>
          </cell>
          <cell r="D242">
            <v>0</v>
          </cell>
          <cell r="E242">
            <v>0</v>
          </cell>
          <cell r="F242" t="str">
            <v>老账</v>
          </cell>
          <cell r="G242">
            <v>0</v>
          </cell>
          <cell r="H242" t="str">
            <v>否</v>
          </cell>
        </row>
        <row r="242">
          <cell r="J242">
            <v>6350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2"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</row>
        <row r="242">
          <cell r="AX242">
            <v>0</v>
          </cell>
          <cell r="AY242">
            <v>6350</v>
          </cell>
          <cell r="AZ242">
            <v>6350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</row>
        <row r="243">
          <cell r="B243" t="str">
            <v>S413126</v>
          </cell>
          <cell r="C243" t="str">
            <v>沧州市坤元装饰装修工程有限公司</v>
          </cell>
          <cell r="D243">
            <v>0</v>
          </cell>
          <cell r="E243">
            <v>0</v>
          </cell>
          <cell r="F243" t="str">
            <v>老账</v>
          </cell>
          <cell r="G243">
            <v>0</v>
          </cell>
          <cell r="H243" t="str">
            <v>是</v>
          </cell>
        </row>
        <row r="243"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2548.4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</row>
        <row r="243"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3500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</row>
        <row r="243">
          <cell r="AX243">
            <v>0</v>
          </cell>
          <cell r="AY243">
            <v>6048.4</v>
          </cell>
          <cell r="AZ243">
            <v>6048.4</v>
          </cell>
          <cell r="BA243">
            <v>0</v>
          </cell>
          <cell r="BB243">
            <v>583.333333333333</v>
          </cell>
          <cell r="BC243">
            <v>583.333333333333</v>
          </cell>
          <cell r="BD243">
            <v>0</v>
          </cell>
          <cell r="BE243">
            <v>0</v>
          </cell>
          <cell r="BF243">
            <v>0</v>
          </cell>
        </row>
        <row r="244">
          <cell r="B244" t="str">
            <v>S431014</v>
          </cell>
          <cell r="C244" t="str">
            <v>上海优诺特实业股份有限公司</v>
          </cell>
          <cell r="D244">
            <v>0</v>
          </cell>
          <cell r="E244">
            <v>0</v>
          </cell>
          <cell r="F244" t="str">
            <v>老账</v>
          </cell>
          <cell r="G244">
            <v>0</v>
          </cell>
          <cell r="H244" t="str">
            <v>否</v>
          </cell>
        </row>
        <row r="244">
          <cell r="J244">
            <v>5600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</row>
        <row r="244"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</row>
        <row r="244">
          <cell r="AX244">
            <v>0</v>
          </cell>
          <cell r="AY244">
            <v>5600</v>
          </cell>
          <cell r="AZ244">
            <v>5600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</row>
        <row r="245">
          <cell r="B245" t="str">
            <v>S413094</v>
          </cell>
          <cell r="C245" t="str">
            <v>霸州市宏海塑料制品有限公司</v>
          </cell>
          <cell r="D245" t="str">
            <v>座椅</v>
          </cell>
          <cell r="E245" t="str">
            <v>座椅</v>
          </cell>
          <cell r="F245" t="str">
            <v>老账</v>
          </cell>
          <cell r="G245">
            <v>0</v>
          </cell>
          <cell r="H245" t="str">
            <v>否</v>
          </cell>
        </row>
        <row r="245">
          <cell r="J245">
            <v>5579.03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</row>
        <row r="245"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</row>
        <row r="245">
          <cell r="AX245">
            <v>0</v>
          </cell>
          <cell r="AY245">
            <v>5579.03</v>
          </cell>
          <cell r="AZ245">
            <v>5579.03</v>
          </cell>
          <cell r="BA245">
            <v>0.8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</row>
        <row r="246">
          <cell r="B246" t="str">
            <v>S513160</v>
          </cell>
          <cell r="C246" t="str">
            <v>黄骅市宏宸汽车配件有限公司</v>
          </cell>
          <cell r="D246" t="str">
            <v>金属件</v>
          </cell>
          <cell r="E246" t="str">
            <v>金属件</v>
          </cell>
          <cell r="F246" t="str">
            <v>一单一议（委外加工）</v>
          </cell>
          <cell r="G246">
            <v>0</v>
          </cell>
          <cell r="H246" t="str">
            <v>否</v>
          </cell>
        </row>
        <row r="246"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3952.36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6503.77</v>
          </cell>
          <cell r="AX246">
            <v>0</v>
          </cell>
          <cell r="AY246">
            <v>10456.13</v>
          </cell>
          <cell r="AZ246">
            <v>10456.13</v>
          </cell>
          <cell r="BA246">
            <v>1</v>
          </cell>
          <cell r="BB246">
            <v>658.726666666667</v>
          </cell>
          <cell r="BC246">
            <v>658.726666666667</v>
          </cell>
          <cell r="BD246">
            <v>658.726666666667</v>
          </cell>
          <cell r="BE246">
            <v>658.726666666667</v>
          </cell>
          <cell r="BF246">
            <v>1083.96166666667</v>
          </cell>
        </row>
        <row r="247">
          <cell r="B247" t="str">
            <v>S537004</v>
          </cell>
          <cell r="C247" t="str">
            <v>诸城市仁德物流有限公司</v>
          </cell>
          <cell r="D247" t="str">
            <v>座椅</v>
          </cell>
          <cell r="E247" t="str">
            <v>座椅</v>
          </cell>
          <cell r="F247" t="str">
            <v>销售（三方库）</v>
          </cell>
          <cell r="G247">
            <v>90</v>
          </cell>
          <cell r="H247" t="str">
            <v>是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</row>
        <row r="247">
          <cell r="AD247">
            <v>5134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</row>
        <row r="247">
          <cell r="AX247">
            <v>0</v>
          </cell>
          <cell r="AY247">
            <v>5134</v>
          </cell>
          <cell r="AZ247">
            <v>5134</v>
          </cell>
          <cell r="BA247">
            <v>0.8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</row>
        <row r="248">
          <cell r="B248" t="str">
            <v>S512004</v>
          </cell>
          <cell r="C248" t="str">
            <v>天津优普达特科技有限公司</v>
          </cell>
          <cell r="D248" t="str">
            <v>金属件/座椅/后视镜</v>
          </cell>
          <cell r="E248" t="str">
            <v>金属件/座椅/后视镜</v>
          </cell>
          <cell r="F248" t="str">
            <v>固定资产-老账</v>
          </cell>
          <cell r="G248">
            <v>30</v>
          </cell>
          <cell r="H248" t="str">
            <v>是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</row>
        <row r="248"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148179.1</v>
          </cell>
          <cell r="AK248">
            <v>68930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15300</v>
          </cell>
          <cell r="AS248">
            <v>0</v>
          </cell>
          <cell r="AT248">
            <v>0</v>
          </cell>
          <cell r="AU248">
            <v>740</v>
          </cell>
          <cell r="AV248">
            <v>0</v>
          </cell>
        </row>
        <row r="248">
          <cell r="AX248">
            <v>0</v>
          </cell>
          <cell r="AY248">
            <v>233149.1</v>
          </cell>
          <cell r="AZ248">
            <v>233149.1</v>
          </cell>
          <cell r="BA248">
            <v>1</v>
          </cell>
          <cell r="BB248">
            <v>2550</v>
          </cell>
          <cell r="BC248">
            <v>2550</v>
          </cell>
          <cell r="BD248">
            <v>2673.33333333333</v>
          </cell>
          <cell r="BE248">
            <v>2673.33333333333</v>
          </cell>
          <cell r="BF248">
            <v>2673.33333333333</v>
          </cell>
        </row>
        <row r="249">
          <cell r="B249" t="str">
            <v>S412024</v>
          </cell>
          <cell r="C249" t="str">
            <v>天津东旺科技发展有限公司</v>
          </cell>
          <cell r="D249" t="str">
            <v>后视镜</v>
          </cell>
          <cell r="E249" t="str">
            <v>后视镜</v>
          </cell>
          <cell r="F249" t="str">
            <v>除漆药剂</v>
          </cell>
          <cell r="G249">
            <v>30</v>
          </cell>
          <cell r="H249" t="str">
            <v>否</v>
          </cell>
          <cell r="I249">
            <v>30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49"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12714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</row>
        <row r="249">
          <cell r="AX249">
            <v>0</v>
          </cell>
          <cell r="AY249">
            <v>12714</v>
          </cell>
          <cell r="AZ249">
            <v>12714</v>
          </cell>
          <cell r="BA249">
            <v>0</v>
          </cell>
          <cell r="BB249">
            <v>2119</v>
          </cell>
          <cell r="BC249">
            <v>2119</v>
          </cell>
          <cell r="BD249">
            <v>2119</v>
          </cell>
          <cell r="BE249">
            <v>0</v>
          </cell>
          <cell r="BF249">
            <v>0</v>
          </cell>
        </row>
        <row r="250">
          <cell r="B250" t="str">
            <v>S521013</v>
          </cell>
          <cell r="C250" t="str">
            <v>沈阳机床集团中捷机床厂</v>
          </cell>
          <cell r="D250">
            <v>0</v>
          </cell>
          <cell r="E250">
            <v>0</v>
          </cell>
          <cell r="F250" t="str">
            <v>零采</v>
          </cell>
          <cell r="G250">
            <v>0</v>
          </cell>
          <cell r="H250" t="str">
            <v>是</v>
          </cell>
        </row>
        <row r="250">
          <cell r="AE250">
            <v>5000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</row>
        <row r="250">
          <cell r="AX250">
            <v>0</v>
          </cell>
          <cell r="AY250">
            <v>5000</v>
          </cell>
          <cell r="AZ250">
            <v>5000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</row>
        <row r="251">
          <cell r="B251" t="str">
            <v>S513185</v>
          </cell>
          <cell r="C251" t="str">
            <v>河北顺和职业卫生技术服务有限公司</v>
          </cell>
          <cell r="D251">
            <v>0</v>
          </cell>
          <cell r="E251">
            <v>0</v>
          </cell>
          <cell r="F251" t="str">
            <v>管理</v>
          </cell>
          <cell r="G251">
            <v>0</v>
          </cell>
          <cell r="H251" t="str">
            <v>是</v>
          </cell>
        </row>
        <row r="251">
          <cell r="AG251">
            <v>5000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</row>
        <row r="251">
          <cell r="AX251">
            <v>0</v>
          </cell>
          <cell r="AY251">
            <v>5000</v>
          </cell>
          <cell r="AZ251">
            <v>5000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</row>
        <row r="252">
          <cell r="B252" t="str">
            <v>S413036</v>
          </cell>
          <cell r="C252" t="str">
            <v>黄骅市元周五金制品有限公司</v>
          </cell>
          <cell r="D252" t="str">
            <v>后视镜</v>
          </cell>
          <cell r="E252" t="str">
            <v>后视镜</v>
          </cell>
          <cell r="F252" t="str">
            <v>正常供货</v>
          </cell>
          <cell r="G252">
            <v>30</v>
          </cell>
          <cell r="H252" t="str">
            <v>是</v>
          </cell>
          <cell r="I252">
            <v>30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  <row r="252"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40465.94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</row>
        <row r="252">
          <cell r="AX252">
            <v>0</v>
          </cell>
          <cell r="AY252">
            <v>40465.94</v>
          </cell>
          <cell r="AZ252">
            <v>40465.94</v>
          </cell>
          <cell r="BA252">
            <v>0</v>
          </cell>
          <cell r="BB252">
            <v>6744.32333333333</v>
          </cell>
          <cell r="BC252">
            <v>6744.32333333333</v>
          </cell>
          <cell r="BD252">
            <v>0</v>
          </cell>
          <cell r="BE252">
            <v>0</v>
          </cell>
          <cell r="BF252">
            <v>0</v>
          </cell>
        </row>
        <row r="253">
          <cell r="B253" t="str">
            <v>S411014</v>
          </cell>
          <cell r="C253" t="str">
            <v>北京京科兴业科技发展有限公司</v>
          </cell>
          <cell r="D253">
            <v>0</v>
          </cell>
          <cell r="E253">
            <v>0</v>
          </cell>
          <cell r="F253" t="str">
            <v>固定资产（检具）</v>
          </cell>
          <cell r="G253">
            <v>0</v>
          </cell>
          <cell r="H253" t="str">
            <v>否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4500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</row>
        <row r="253"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</row>
        <row r="253">
          <cell r="AX253">
            <v>0</v>
          </cell>
          <cell r="AY253">
            <v>4500</v>
          </cell>
          <cell r="AZ253">
            <v>4500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</row>
        <row r="254">
          <cell r="B254" t="str">
            <v>S434010</v>
          </cell>
          <cell r="C254" t="str">
            <v>安徽盛达前亮铝业有限公司</v>
          </cell>
          <cell r="D254" t="str">
            <v>后视镜</v>
          </cell>
          <cell r="E254" t="str">
            <v>后视镜</v>
          </cell>
          <cell r="F254" t="str">
            <v>老账</v>
          </cell>
          <cell r="G254">
            <v>0</v>
          </cell>
          <cell r="H254" t="str">
            <v>是</v>
          </cell>
        </row>
        <row r="254">
          <cell r="AH254">
            <v>4352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</row>
        <row r="254">
          <cell r="AX254">
            <v>0</v>
          </cell>
          <cell r="AY254">
            <v>4352</v>
          </cell>
          <cell r="AZ254">
            <v>4352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</row>
        <row r="255">
          <cell r="B255" t="str">
            <v>S413159</v>
          </cell>
          <cell r="C255" t="str">
            <v>沧州志鹏聚氨酯制品有限公司</v>
          </cell>
          <cell r="D255" t="str">
            <v>座椅</v>
          </cell>
          <cell r="E255" t="str">
            <v>座椅</v>
          </cell>
          <cell r="F255" t="str">
            <v>老账</v>
          </cell>
          <cell r="G255">
            <v>0</v>
          </cell>
          <cell r="H255" t="str">
            <v>否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4067.26000000001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</row>
        <row r="255"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</row>
        <row r="255">
          <cell r="AX255">
            <v>0</v>
          </cell>
          <cell r="AY255">
            <v>4067.26000000001</v>
          </cell>
          <cell r="AZ255">
            <v>4067.26000000001</v>
          </cell>
          <cell r="BA255">
            <v>0.8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</row>
        <row r="256">
          <cell r="B256" t="str">
            <v>S413096</v>
          </cell>
          <cell r="C256" t="str">
            <v>河北联庆五金制品有限公司</v>
          </cell>
          <cell r="D256" t="str">
            <v>金属件</v>
          </cell>
          <cell r="E256" t="str">
            <v>金属件</v>
          </cell>
          <cell r="F256" t="str">
            <v>老账</v>
          </cell>
          <cell r="G256">
            <v>0</v>
          </cell>
          <cell r="H256" t="str">
            <v>否</v>
          </cell>
        </row>
        <row r="256">
          <cell r="J256">
            <v>4053.14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</row>
        <row r="256"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</row>
        <row r="256">
          <cell r="AX256">
            <v>0</v>
          </cell>
          <cell r="AY256">
            <v>4053.14</v>
          </cell>
          <cell r="AZ256">
            <v>4053.14</v>
          </cell>
          <cell r="BA256">
            <v>1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</row>
        <row r="257">
          <cell r="B257" t="str">
            <v>S412028</v>
          </cell>
          <cell r="C257" t="str">
            <v>天津安美逸盛汽车检具有限公司</v>
          </cell>
          <cell r="D257">
            <v>0</v>
          </cell>
          <cell r="E257">
            <v>0</v>
          </cell>
        </row>
        <row r="257">
          <cell r="G257">
            <v>0</v>
          </cell>
          <cell r="H257" t="str">
            <v>否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</row>
        <row r="257"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</row>
        <row r="257"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37850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</row>
        <row r="257">
          <cell r="AX257">
            <v>0</v>
          </cell>
          <cell r="AY257">
            <v>37850</v>
          </cell>
          <cell r="AZ257">
            <v>37850</v>
          </cell>
          <cell r="BA257">
            <v>0</v>
          </cell>
          <cell r="BB257">
            <v>6308.33333333333</v>
          </cell>
          <cell r="BC257">
            <v>6308.33333333333</v>
          </cell>
          <cell r="BD257">
            <v>6308.33333333333</v>
          </cell>
          <cell r="BE257">
            <v>0</v>
          </cell>
          <cell r="BF257">
            <v>0</v>
          </cell>
        </row>
        <row r="258">
          <cell r="B258" t="str">
            <v>S411040</v>
          </cell>
          <cell r="C258" t="str">
            <v>北京千臣网络科技有限公司</v>
          </cell>
          <cell r="D258">
            <v>0</v>
          </cell>
          <cell r="E258">
            <v>0</v>
          </cell>
          <cell r="F258" t="str">
            <v>老账</v>
          </cell>
          <cell r="G258">
            <v>0</v>
          </cell>
          <cell r="H258" t="str">
            <v>否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3826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</row>
        <row r="258"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</row>
        <row r="258">
          <cell r="AX258">
            <v>0</v>
          </cell>
          <cell r="AY258">
            <v>3826</v>
          </cell>
          <cell r="AZ258">
            <v>3826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</row>
        <row r="259">
          <cell r="B259" t="str">
            <v>S434008</v>
          </cell>
          <cell r="C259" t="str">
            <v>安徽博朗凯德织物有限公司</v>
          </cell>
          <cell r="D259">
            <v>0</v>
          </cell>
          <cell r="E259">
            <v>0</v>
          </cell>
          <cell r="F259" t="str">
            <v>老账</v>
          </cell>
          <cell r="G259">
            <v>0</v>
          </cell>
          <cell r="H259" t="str">
            <v>否</v>
          </cell>
        </row>
        <row r="259">
          <cell r="J259">
            <v>3646.55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</row>
        <row r="259"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</row>
        <row r="259">
          <cell r="AX259">
            <v>0</v>
          </cell>
          <cell r="AY259">
            <v>3646.55</v>
          </cell>
          <cell r="AZ259">
            <v>3646.55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</row>
        <row r="260">
          <cell r="B260" t="str">
            <v>S413008</v>
          </cell>
          <cell r="C260" t="str">
            <v>高碑店市晨奥汽车部件有限公司</v>
          </cell>
          <cell r="D260" t="str">
            <v>座椅</v>
          </cell>
          <cell r="E260" t="str">
            <v>座椅</v>
          </cell>
          <cell r="F260" t="str">
            <v>老账</v>
          </cell>
          <cell r="G260">
            <v>0</v>
          </cell>
          <cell r="H260" t="str">
            <v>否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3606.64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</row>
        <row r="260"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</row>
        <row r="260">
          <cell r="AX260">
            <v>0</v>
          </cell>
          <cell r="AY260">
            <v>3606.64</v>
          </cell>
          <cell r="AZ260">
            <v>3606.64</v>
          </cell>
          <cell r="BA260">
            <v>0.8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</row>
        <row r="261">
          <cell r="B261" t="str">
            <v>S431011</v>
          </cell>
          <cell r="C261" t="str">
            <v>杜倍汽车技术(上海)有限公司</v>
          </cell>
          <cell r="D261" t="str">
            <v>座椅</v>
          </cell>
          <cell r="E261" t="str">
            <v>座椅</v>
          </cell>
          <cell r="F261" t="str">
            <v>老账</v>
          </cell>
          <cell r="G261">
            <v>0</v>
          </cell>
          <cell r="H261" t="str">
            <v>否</v>
          </cell>
        </row>
        <row r="261">
          <cell r="J261">
            <v>3374.75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</row>
        <row r="261"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</row>
        <row r="261">
          <cell r="AX261">
            <v>0</v>
          </cell>
          <cell r="AY261">
            <v>3374.75</v>
          </cell>
          <cell r="AZ261">
            <v>3374.75</v>
          </cell>
          <cell r="BA261">
            <v>0.8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</row>
        <row r="262">
          <cell r="B262" t="str">
            <v>S413118</v>
          </cell>
          <cell r="C262" t="str">
            <v>孟村回族自治县旭日汽车配件厂</v>
          </cell>
          <cell r="D262" t="str">
            <v>后视镜</v>
          </cell>
          <cell r="E262" t="str">
            <v>后视镜</v>
          </cell>
        </row>
        <row r="262">
          <cell r="G262">
            <v>30</v>
          </cell>
          <cell r="H262" t="str">
            <v>否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</row>
        <row r="262"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</row>
        <row r="262"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</row>
        <row r="263">
          <cell r="B263" t="str">
            <v>S513024</v>
          </cell>
          <cell r="C263" t="str">
            <v>黄骅市玉才运输队</v>
          </cell>
          <cell r="D263">
            <v>0</v>
          </cell>
          <cell r="E263">
            <v>0</v>
          </cell>
          <cell r="F263" t="str">
            <v>老账</v>
          </cell>
          <cell r="G263">
            <v>0</v>
          </cell>
          <cell r="H263" t="str">
            <v>否</v>
          </cell>
        </row>
        <row r="263">
          <cell r="J263">
            <v>3200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</row>
        <row r="263"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</row>
        <row r="263">
          <cell r="AX263">
            <v>0</v>
          </cell>
          <cell r="AY263">
            <v>3200</v>
          </cell>
          <cell r="AZ263">
            <v>3200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</row>
        <row r="264">
          <cell r="B264" t="str">
            <v>S513028</v>
          </cell>
          <cell r="C264" t="str">
            <v>河北帅先电子科技有限公司</v>
          </cell>
          <cell r="D264">
            <v>0</v>
          </cell>
          <cell r="E264">
            <v>0</v>
          </cell>
          <cell r="F264" t="str">
            <v>老账</v>
          </cell>
          <cell r="G264">
            <v>0</v>
          </cell>
          <cell r="H264" t="str">
            <v>否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3000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</row>
        <row r="264"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</row>
        <row r="264">
          <cell r="AX264">
            <v>0</v>
          </cell>
          <cell r="AY264">
            <v>3000</v>
          </cell>
          <cell r="AZ264">
            <v>3000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</row>
        <row r="265">
          <cell r="B265" t="str">
            <v>S443002</v>
          </cell>
          <cell r="C265" t="str">
            <v>株洲市凡美斯汽车配件有限公司</v>
          </cell>
          <cell r="D265">
            <v>0</v>
          </cell>
          <cell r="E265">
            <v>0</v>
          </cell>
          <cell r="F265" t="str">
            <v>老账</v>
          </cell>
          <cell r="G265">
            <v>0</v>
          </cell>
          <cell r="H265" t="str">
            <v>否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2727.36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</row>
        <row r="265"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</row>
        <row r="265">
          <cell r="AX265">
            <v>0</v>
          </cell>
          <cell r="AY265">
            <v>2727.36</v>
          </cell>
          <cell r="AZ265">
            <v>2727.36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</row>
        <row r="266">
          <cell r="B266" t="str">
            <v>S513026</v>
          </cell>
          <cell r="C266" t="str">
            <v>廊坊恒工环保科技有限责任公司</v>
          </cell>
          <cell r="D266">
            <v>0</v>
          </cell>
          <cell r="E266">
            <v>0</v>
          </cell>
          <cell r="F266" t="str">
            <v>老账</v>
          </cell>
          <cell r="G266">
            <v>0</v>
          </cell>
          <cell r="H266" t="str">
            <v>否</v>
          </cell>
        </row>
        <row r="266">
          <cell r="J266">
            <v>2450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</row>
        <row r="266"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</row>
        <row r="266">
          <cell r="AX266">
            <v>0</v>
          </cell>
          <cell r="AY266">
            <v>2450</v>
          </cell>
          <cell r="AZ266">
            <v>2450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</row>
        <row r="267">
          <cell r="B267" t="str">
            <v>S411023</v>
          </cell>
          <cell r="C267" t="str">
            <v>北京市橡塑减震器材厂</v>
          </cell>
          <cell r="D267">
            <v>0</v>
          </cell>
          <cell r="E267">
            <v>0</v>
          </cell>
          <cell r="F267" t="str">
            <v>老账</v>
          </cell>
          <cell r="G267">
            <v>0</v>
          </cell>
          <cell r="H267" t="str">
            <v>否</v>
          </cell>
        </row>
        <row r="267">
          <cell r="J267">
            <v>2369.86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</row>
        <row r="267"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</row>
        <row r="267">
          <cell r="AX267">
            <v>0</v>
          </cell>
          <cell r="AY267">
            <v>2369.86</v>
          </cell>
          <cell r="AZ267">
            <v>2369.86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</row>
        <row r="268">
          <cell r="B268" t="str">
            <v>S513019</v>
          </cell>
          <cell r="C268" t="str">
            <v>沧州其源盛环保设备有限公司</v>
          </cell>
          <cell r="D268" t="str">
            <v>座椅</v>
          </cell>
          <cell r="E268" t="str">
            <v>座椅</v>
          </cell>
          <cell r="F268" t="str">
            <v>固定资产-老账</v>
          </cell>
          <cell r="G268" t="str">
            <v>预付</v>
          </cell>
          <cell r="H268" t="str">
            <v>否</v>
          </cell>
        </row>
        <row r="268"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</row>
        <row r="268"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</row>
        <row r="268">
          <cell r="AX268">
            <v>0</v>
          </cell>
          <cell r="AY268">
            <v>0</v>
          </cell>
          <cell r="AZ268">
            <v>0</v>
          </cell>
          <cell r="BA268">
            <v>0.8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</row>
        <row r="269">
          <cell r="B269" t="str">
            <v>S431006</v>
          </cell>
          <cell r="C269" t="str">
            <v>上海泖汇实业有限公司</v>
          </cell>
          <cell r="D269">
            <v>0</v>
          </cell>
          <cell r="E269" t="str">
            <v>座椅</v>
          </cell>
          <cell r="F269" t="str">
            <v>固定资产</v>
          </cell>
          <cell r="G269">
            <v>0</v>
          </cell>
          <cell r="H269" t="str">
            <v>否</v>
          </cell>
        </row>
        <row r="269"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</row>
        <row r="269"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</row>
        <row r="270">
          <cell r="B270" t="str">
            <v>S531004</v>
          </cell>
          <cell r="C270" t="str">
            <v>上海动纳动力科技有限公司</v>
          </cell>
          <cell r="D270">
            <v>0</v>
          </cell>
          <cell r="E270" t="str">
            <v>座椅</v>
          </cell>
          <cell r="F270" t="str">
            <v>固定资产</v>
          </cell>
          <cell r="G270">
            <v>0</v>
          </cell>
          <cell r="H270" t="str">
            <v>否</v>
          </cell>
        </row>
        <row r="270">
          <cell r="J270">
            <v>2000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</row>
        <row r="270"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</row>
        <row r="270">
          <cell r="AX270">
            <v>0</v>
          </cell>
          <cell r="AY270">
            <v>2000</v>
          </cell>
          <cell r="AZ270">
            <v>2000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</row>
        <row r="271">
          <cell r="B271" t="str">
            <v>S531002</v>
          </cell>
          <cell r="C271" t="str">
            <v>上海昊诚泵阀有限公司</v>
          </cell>
          <cell r="D271">
            <v>0</v>
          </cell>
          <cell r="E271">
            <v>0</v>
          </cell>
          <cell r="F271" t="str">
            <v>固定资产</v>
          </cell>
          <cell r="G271">
            <v>0</v>
          </cell>
          <cell r="H271" t="str">
            <v>否</v>
          </cell>
        </row>
        <row r="271">
          <cell r="J271">
            <v>1980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</row>
        <row r="271"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</row>
        <row r="271">
          <cell r="AX271">
            <v>0</v>
          </cell>
          <cell r="AY271">
            <v>1980</v>
          </cell>
          <cell r="AZ271">
            <v>1980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</row>
        <row r="272">
          <cell r="B272" t="str">
            <v>S511005</v>
          </cell>
          <cell r="C272" t="str">
            <v>北京迪阳自动化设备有限公司</v>
          </cell>
          <cell r="D272">
            <v>0</v>
          </cell>
          <cell r="E272">
            <v>0</v>
          </cell>
          <cell r="F272" t="str">
            <v>固定资产</v>
          </cell>
          <cell r="G272">
            <v>0</v>
          </cell>
          <cell r="H272" t="str">
            <v>否</v>
          </cell>
        </row>
        <row r="272">
          <cell r="J272">
            <v>1950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</row>
        <row r="272"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</row>
        <row r="272">
          <cell r="AX272">
            <v>0</v>
          </cell>
          <cell r="AY272">
            <v>1950</v>
          </cell>
          <cell r="AZ272">
            <v>1950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</row>
        <row r="273">
          <cell r="B273" t="str">
            <v>S513145</v>
          </cell>
          <cell r="C273" t="str">
            <v>黄骅市宏东电脑经销部</v>
          </cell>
          <cell r="D273">
            <v>0</v>
          </cell>
          <cell r="E273">
            <v>0</v>
          </cell>
          <cell r="F273" t="str">
            <v>零采</v>
          </cell>
          <cell r="G273">
            <v>0</v>
          </cell>
          <cell r="H273" t="str">
            <v>是</v>
          </cell>
        </row>
        <row r="273">
          <cell r="AD273">
            <v>1700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</row>
        <row r="273">
          <cell r="AX273">
            <v>0</v>
          </cell>
          <cell r="AY273">
            <v>1700</v>
          </cell>
          <cell r="AZ273">
            <v>1700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</row>
        <row r="274">
          <cell r="B274" t="str">
            <v>S444006</v>
          </cell>
          <cell r="C274" t="str">
            <v>东莞市双和机车拉索有限公司</v>
          </cell>
          <cell r="D274">
            <v>0</v>
          </cell>
          <cell r="E274">
            <v>0</v>
          </cell>
          <cell r="F274" t="str">
            <v>老账</v>
          </cell>
          <cell r="G274">
            <v>0</v>
          </cell>
          <cell r="H274" t="str">
            <v>否</v>
          </cell>
        </row>
        <row r="274">
          <cell r="J274">
            <v>1615.32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</row>
        <row r="274"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</row>
        <row r="274">
          <cell r="AX274">
            <v>0</v>
          </cell>
          <cell r="AY274">
            <v>1615.32</v>
          </cell>
          <cell r="AZ274">
            <v>1615.32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</row>
        <row r="275">
          <cell r="B275" t="str">
            <v>S511008</v>
          </cell>
          <cell r="C275" t="str">
            <v>北京美狮龙禾普喷涂设备有限公司</v>
          </cell>
          <cell r="D275">
            <v>0</v>
          </cell>
          <cell r="E275">
            <v>0</v>
          </cell>
          <cell r="F275" t="str">
            <v>老账</v>
          </cell>
          <cell r="G275">
            <v>0</v>
          </cell>
          <cell r="H275" t="str">
            <v>否</v>
          </cell>
        </row>
        <row r="275">
          <cell r="J275">
            <v>1497.75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</row>
        <row r="275"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</row>
        <row r="275">
          <cell r="AX275">
            <v>0</v>
          </cell>
          <cell r="AY275">
            <v>1497.75</v>
          </cell>
          <cell r="AZ275">
            <v>1497.75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</row>
        <row r="276">
          <cell r="B276" t="str">
            <v>S413074</v>
          </cell>
          <cell r="C276" t="str">
            <v>黄骅市振兴五金制品厂</v>
          </cell>
          <cell r="D276">
            <v>0</v>
          </cell>
          <cell r="E276">
            <v>0</v>
          </cell>
          <cell r="F276" t="str">
            <v>老账</v>
          </cell>
          <cell r="G276">
            <v>0</v>
          </cell>
          <cell r="H276" t="str">
            <v>否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1386.48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</row>
        <row r="276"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</row>
        <row r="276">
          <cell r="AX276">
            <v>0</v>
          </cell>
          <cell r="AY276">
            <v>1386.48</v>
          </cell>
          <cell r="AZ276">
            <v>1386.48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</row>
        <row r="277">
          <cell r="B277" t="str">
            <v>S513015</v>
          </cell>
          <cell r="C277" t="str">
            <v>马志云</v>
          </cell>
          <cell r="D277">
            <v>0</v>
          </cell>
          <cell r="E277">
            <v>0</v>
          </cell>
          <cell r="F277" t="str">
            <v>老账</v>
          </cell>
          <cell r="G277">
            <v>0</v>
          </cell>
          <cell r="H277" t="str">
            <v>否</v>
          </cell>
        </row>
        <row r="277">
          <cell r="J277">
            <v>1163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</row>
        <row r="277"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</row>
        <row r="277"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</row>
        <row r="277">
          <cell r="AX277">
            <v>0</v>
          </cell>
          <cell r="AY277">
            <v>1163</v>
          </cell>
          <cell r="AZ277">
            <v>1163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</row>
        <row r="278">
          <cell r="B278" t="str">
            <v>S437011</v>
          </cell>
          <cell r="C278" t="str">
            <v>诸城市黄海剑杆织布厂</v>
          </cell>
          <cell r="D278" t="str">
            <v>座椅</v>
          </cell>
          <cell r="E278" t="str">
            <v>座椅</v>
          </cell>
        </row>
        <row r="278">
          <cell r="G278">
            <v>60</v>
          </cell>
          <cell r="H278" t="str">
            <v>否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</row>
        <row r="278"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</row>
        <row r="278">
          <cell r="AX278">
            <v>0</v>
          </cell>
          <cell r="AY278">
            <v>0</v>
          </cell>
          <cell r="AZ278">
            <v>0</v>
          </cell>
          <cell r="BA278">
            <v>0.8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</row>
        <row r="279">
          <cell r="B279" t="str">
            <v>S433018</v>
          </cell>
          <cell r="C279" t="str">
            <v>温州市瓯海茶山通悦海绵制品厂</v>
          </cell>
          <cell r="D279">
            <v>0</v>
          </cell>
          <cell r="E279">
            <v>0</v>
          </cell>
          <cell r="F279" t="str">
            <v>老账</v>
          </cell>
          <cell r="G279">
            <v>0</v>
          </cell>
          <cell r="H279" t="str">
            <v>否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1000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</row>
        <row r="279"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</row>
        <row r="279">
          <cell r="AX279">
            <v>0</v>
          </cell>
          <cell r="AY279">
            <v>1000</v>
          </cell>
          <cell r="AZ279">
            <v>1000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</row>
        <row r="280">
          <cell r="B280" t="str">
            <v>S433016</v>
          </cell>
          <cell r="C280" t="str">
            <v>安吉县创鸿家具有限公司</v>
          </cell>
          <cell r="D280">
            <v>0</v>
          </cell>
          <cell r="E280">
            <v>0</v>
          </cell>
          <cell r="F280" t="str">
            <v>老账</v>
          </cell>
          <cell r="G280">
            <v>0</v>
          </cell>
          <cell r="H280" t="str">
            <v>否</v>
          </cell>
        </row>
        <row r="280">
          <cell r="J280">
            <v>900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</row>
        <row r="280"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</row>
        <row r="280">
          <cell r="AX280">
            <v>0</v>
          </cell>
          <cell r="AY280">
            <v>900</v>
          </cell>
          <cell r="AZ280">
            <v>900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</row>
        <row r="281">
          <cell r="B281" t="str">
            <v>S413103</v>
          </cell>
          <cell r="C281" t="str">
            <v>黄骅市通顺五金机电商店</v>
          </cell>
          <cell r="D281">
            <v>0</v>
          </cell>
          <cell r="E281" t="str">
            <v>金属件</v>
          </cell>
          <cell r="F281" t="str">
            <v>零采</v>
          </cell>
          <cell r="G281">
            <v>0</v>
          </cell>
          <cell r="H281" t="str">
            <v>否</v>
          </cell>
        </row>
        <row r="281">
          <cell r="J281">
            <v>900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</row>
        <row r="281"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</row>
        <row r="281">
          <cell r="AX281">
            <v>0</v>
          </cell>
          <cell r="AY281">
            <v>900</v>
          </cell>
          <cell r="AZ281">
            <v>900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</row>
        <row r="282">
          <cell r="B282" t="str">
            <v>S537001</v>
          </cell>
          <cell r="C282" t="str">
            <v>山东省禹城市阳光化工有限公司</v>
          </cell>
          <cell r="D282" t="str">
            <v>后视镜</v>
          </cell>
          <cell r="E282" t="str">
            <v>后视镜</v>
          </cell>
          <cell r="F282" t="str">
            <v>老账</v>
          </cell>
          <cell r="G282">
            <v>0</v>
          </cell>
          <cell r="H282" t="str">
            <v>是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60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</row>
        <row r="282">
          <cell r="AD282">
            <v>660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</row>
        <row r="282">
          <cell r="AX282">
            <v>0</v>
          </cell>
          <cell r="AY282">
            <v>720</v>
          </cell>
          <cell r="AZ282">
            <v>720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</row>
        <row r="283">
          <cell r="B283" t="str">
            <v>S431008</v>
          </cell>
          <cell r="C283" t="str">
            <v>上海努辰金属制品有限公司</v>
          </cell>
          <cell r="D283" t="str">
            <v>金属件</v>
          </cell>
          <cell r="E283" t="str">
            <v>金属件</v>
          </cell>
          <cell r="F283" t="str">
            <v>正常供货</v>
          </cell>
          <cell r="G283">
            <v>60</v>
          </cell>
          <cell r="H283" t="str">
            <v>否</v>
          </cell>
          <cell r="I283">
            <v>60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3"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12942.13</v>
          </cell>
          <cell r="AT283">
            <v>206512.33</v>
          </cell>
          <cell r="AU283">
            <v>312738.66</v>
          </cell>
          <cell r="AV283">
            <v>205101.6</v>
          </cell>
          <cell r="AW283">
            <v>185206.84</v>
          </cell>
          <cell r="AX283">
            <v>0</v>
          </cell>
          <cell r="AY283">
            <v>922501.56</v>
          </cell>
          <cell r="AZ283">
            <v>737294.72</v>
          </cell>
          <cell r="BA283">
            <v>0.8</v>
          </cell>
          <cell r="BB283">
            <v>2157.02166666667</v>
          </cell>
          <cell r="BC283">
            <v>36575.7433333333</v>
          </cell>
          <cell r="BD283">
            <v>88698.8533333333</v>
          </cell>
          <cell r="BE283">
            <v>122882.453333333</v>
          </cell>
          <cell r="BF283">
            <v>153750.26</v>
          </cell>
        </row>
        <row r="284">
          <cell r="B284" t="str">
            <v>S513025</v>
          </cell>
          <cell r="C284" t="str">
            <v>邓括</v>
          </cell>
          <cell r="D284">
            <v>0</v>
          </cell>
          <cell r="E284">
            <v>0</v>
          </cell>
          <cell r="F284" t="str">
            <v>老账</v>
          </cell>
          <cell r="G284">
            <v>0</v>
          </cell>
          <cell r="H284" t="str">
            <v>否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426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</row>
        <row r="284"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</row>
        <row r="284"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</row>
        <row r="284">
          <cell r="AX284">
            <v>0</v>
          </cell>
          <cell r="AY284">
            <v>426</v>
          </cell>
          <cell r="AZ284">
            <v>426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</row>
        <row r="285">
          <cell r="B285" t="str">
            <v>S544003</v>
          </cell>
          <cell r="C285" t="str">
            <v>广州欧尼克焊接科技有限公司</v>
          </cell>
          <cell r="D285">
            <v>0</v>
          </cell>
          <cell r="E285">
            <v>0</v>
          </cell>
          <cell r="F285" t="str">
            <v>老账</v>
          </cell>
          <cell r="G285">
            <v>0</v>
          </cell>
          <cell r="H285" t="str">
            <v>否</v>
          </cell>
        </row>
        <row r="285">
          <cell r="J285">
            <v>400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</row>
        <row r="285"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</row>
        <row r="285">
          <cell r="AX285">
            <v>0</v>
          </cell>
          <cell r="AY285">
            <v>400</v>
          </cell>
          <cell r="AZ285">
            <v>400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</row>
        <row r="286">
          <cell r="B286" t="str">
            <v>S431015</v>
          </cell>
          <cell r="C286" t="str">
            <v>上海边锋实业有限公司</v>
          </cell>
          <cell r="D286">
            <v>0</v>
          </cell>
          <cell r="E286">
            <v>0</v>
          </cell>
          <cell r="F286" t="str">
            <v>老账</v>
          </cell>
          <cell r="G286">
            <v>0</v>
          </cell>
          <cell r="H286" t="str">
            <v>否</v>
          </cell>
        </row>
        <row r="286">
          <cell r="J286">
            <v>360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</row>
        <row r="286"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</row>
        <row r="286">
          <cell r="AX286">
            <v>0</v>
          </cell>
          <cell r="AY286">
            <v>360</v>
          </cell>
          <cell r="AZ286">
            <v>360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</row>
        <row r="287">
          <cell r="B287" t="str">
            <v>S437027</v>
          </cell>
          <cell r="C287" t="str">
            <v>文登市凤凰婷装饰布有限公司</v>
          </cell>
          <cell r="D287">
            <v>0</v>
          </cell>
          <cell r="E287">
            <v>0</v>
          </cell>
          <cell r="F287" t="str">
            <v>老账</v>
          </cell>
          <cell r="G287">
            <v>0</v>
          </cell>
          <cell r="H287" t="str">
            <v>否</v>
          </cell>
        </row>
        <row r="287">
          <cell r="J287">
            <v>314.6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</row>
        <row r="287"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</row>
        <row r="287">
          <cell r="AX287">
            <v>0</v>
          </cell>
          <cell r="AY287">
            <v>314.6</v>
          </cell>
          <cell r="AZ287">
            <v>314.6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</row>
        <row r="288">
          <cell r="B288" t="str">
            <v>S532004</v>
          </cell>
          <cell r="C288" t="str">
            <v>苏州贝斯迪亚工具有限公司</v>
          </cell>
          <cell r="D288">
            <v>0</v>
          </cell>
          <cell r="E288">
            <v>0</v>
          </cell>
          <cell r="F288" t="str">
            <v>老账</v>
          </cell>
          <cell r="G288">
            <v>0</v>
          </cell>
          <cell r="H288" t="str">
            <v>否</v>
          </cell>
        </row>
        <row r="288">
          <cell r="J288">
            <v>312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</row>
        <row r="288"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</row>
        <row r="288">
          <cell r="AX288">
            <v>0</v>
          </cell>
          <cell r="AY288">
            <v>312</v>
          </cell>
          <cell r="AZ288">
            <v>312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</row>
        <row r="289">
          <cell r="B289" t="str">
            <v>S433013</v>
          </cell>
          <cell r="C289" t="str">
            <v>嘉兴市南湖区东栅街道嘉环中电子产品经营部</v>
          </cell>
          <cell r="D289" t="str">
            <v>后视镜</v>
          </cell>
          <cell r="E289" t="str">
            <v>后视镜</v>
          </cell>
          <cell r="F289" t="str">
            <v>老账</v>
          </cell>
          <cell r="G289">
            <v>0</v>
          </cell>
          <cell r="H289" t="str">
            <v>否</v>
          </cell>
        </row>
        <row r="289">
          <cell r="J289">
            <v>214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</row>
        <row r="289"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</row>
        <row r="289">
          <cell r="AX289">
            <v>0</v>
          </cell>
          <cell r="AY289">
            <v>214</v>
          </cell>
          <cell r="AZ289">
            <v>214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</row>
        <row r="290">
          <cell r="B290" t="str">
            <v>S413017</v>
          </cell>
          <cell r="C290" t="str">
            <v>沧州荣昊汽车配件有限公司</v>
          </cell>
          <cell r="D290">
            <v>0</v>
          </cell>
          <cell r="E290">
            <v>0</v>
          </cell>
          <cell r="F290" t="str">
            <v>老账</v>
          </cell>
          <cell r="G290">
            <v>0</v>
          </cell>
          <cell r="H290" t="str">
            <v>否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202.36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</row>
        <row r="290"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</row>
        <row r="290">
          <cell r="AX290">
            <v>0</v>
          </cell>
          <cell r="AY290">
            <v>202.36</v>
          </cell>
          <cell r="AZ290">
            <v>202.36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</row>
        <row r="291">
          <cell r="B291" t="str">
            <v>S413117</v>
          </cell>
          <cell r="C291" t="str">
            <v>霸州市自强汽车零部件厂</v>
          </cell>
          <cell r="D291">
            <v>0</v>
          </cell>
          <cell r="E291">
            <v>0</v>
          </cell>
          <cell r="F291" t="str">
            <v>老账</v>
          </cell>
          <cell r="G291">
            <v>0</v>
          </cell>
          <cell r="H291" t="str">
            <v>否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65.09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</row>
        <row r="291"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</row>
        <row r="291">
          <cell r="AX291">
            <v>0</v>
          </cell>
          <cell r="AY291">
            <v>65.09</v>
          </cell>
          <cell r="AZ291">
            <v>65.09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</row>
        <row r="292">
          <cell r="B292" t="str">
            <v>S411012</v>
          </cell>
          <cell r="C292" t="str">
            <v>北京旺博林包装材料有限公司</v>
          </cell>
          <cell r="D292" t="str">
            <v>座椅</v>
          </cell>
          <cell r="E292" t="str">
            <v>座椅</v>
          </cell>
          <cell r="F292" t="str">
            <v>老账</v>
          </cell>
          <cell r="G292">
            <v>90</v>
          </cell>
          <cell r="H292" t="str">
            <v>是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</row>
        <row r="292"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12628.11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</row>
        <row r="292">
          <cell r="AX292">
            <v>0</v>
          </cell>
          <cell r="AY292">
            <v>12628.11</v>
          </cell>
          <cell r="AZ292">
            <v>12628.11</v>
          </cell>
          <cell r="BA292">
            <v>0.8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</row>
        <row r="293">
          <cell r="B293" t="str">
            <v>S411005</v>
          </cell>
          <cell r="C293" t="str">
            <v>北京东方华康自动化有限公司</v>
          </cell>
          <cell r="D293" t="str">
            <v>座椅</v>
          </cell>
          <cell r="E293" t="e">
            <v>#N/A</v>
          </cell>
          <cell r="F293" t="str">
            <v>正常供货</v>
          </cell>
          <cell r="G293">
            <v>30</v>
          </cell>
          <cell r="H293" t="str">
            <v>否</v>
          </cell>
          <cell r="I293">
            <v>30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</row>
        <row r="293">
          <cell r="AG293">
            <v>0</v>
          </cell>
        </row>
        <row r="293"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</row>
        <row r="293">
          <cell r="AX293">
            <v>5102.09</v>
          </cell>
          <cell r="AY293">
            <v>5102.09</v>
          </cell>
          <cell r="AZ293">
            <v>10204.18</v>
          </cell>
          <cell r="BA293" t="e">
            <v>#N/A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</row>
        <row r="294">
          <cell r="B294" t="str">
            <v>S412011</v>
          </cell>
          <cell r="C294" t="str">
            <v>富港科技(天津)有限公司</v>
          </cell>
          <cell r="D294" t="str">
            <v>后视镜</v>
          </cell>
          <cell r="E294" t="str">
            <v>后视镜</v>
          </cell>
          <cell r="F294" t="str">
            <v>老账</v>
          </cell>
          <cell r="G294">
            <v>30</v>
          </cell>
          <cell r="H294" t="str">
            <v>否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</row>
        <row r="294"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1</v>
          </cell>
          <cell r="AX294">
            <v>0</v>
          </cell>
          <cell r="AY294">
            <v>1</v>
          </cell>
          <cell r="AZ294">
            <v>1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0.166666666666667</v>
          </cell>
        </row>
        <row r="295">
          <cell r="B295" t="str">
            <v>S444005</v>
          </cell>
          <cell r="C295" t="str">
            <v>佛山市立久光电科技有限公司</v>
          </cell>
          <cell r="D295" t="str">
            <v>后视镜</v>
          </cell>
          <cell r="E295" t="str">
            <v>后视镜</v>
          </cell>
          <cell r="F295" t="str">
            <v>老账</v>
          </cell>
          <cell r="G295">
            <v>60</v>
          </cell>
          <cell r="H295" t="str">
            <v>否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</row>
        <row r="295"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0.8</v>
          </cell>
          <cell r="AX295">
            <v>0</v>
          </cell>
          <cell r="AY295">
            <v>0.8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0.133333333333333</v>
          </cell>
        </row>
        <row r="296">
          <cell r="B296" t="str">
            <v>S533001</v>
          </cell>
          <cell r="C296" t="str">
            <v>宁波维成贸易有限公司</v>
          </cell>
          <cell r="D296" t="str">
            <v>后视镜</v>
          </cell>
          <cell r="E296" t="str">
            <v>后视镜</v>
          </cell>
          <cell r="F296" t="str">
            <v>老账</v>
          </cell>
          <cell r="G296">
            <v>0</v>
          </cell>
          <cell r="H296" t="str">
            <v>否</v>
          </cell>
        </row>
        <row r="296"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0.02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</row>
        <row r="296"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</row>
        <row r="296">
          <cell r="AX296">
            <v>0</v>
          </cell>
          <cell r="AY296">
            <v>0.02</v>
          </cell>
          <cell r="AZ296">
            <v>0.02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</row>
        <row r="297">
          <cell r="B297" t="str">
            <v>S431002</v>
          </cell>
          <cell r="C297" t="str">
            <v>易格斯（上海）拖链系统有限公司</v>
          </cell>
          <cell r="D297" t="str">
            <v>金属件</v>
          </cell>
          <cell r="E297" t="str">
            <v>金属件</v>
          </cell>
          <cell r="F297" t="str">
            <v>正常供货</v>
          </cell>
          <cell r="G297">
            <v>30</v>
          </cell>
          <cell r="H297" t="str">
            <v>否</v>
          </cell>
          <cell r="I297">
            <v>30</v>
          </cell>
          <cell r="J297">
            <v>3.63797880709171e-11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</row>
        <row r="297"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</row>
        <row r="297"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</row>
        <row r="297">
          <cell r="AQ297">
            <v>0</v>
          </cell>
          <cell r="AR297">
            <v>0</v>
          </cell>
        </row>
        <row r="297">
          <cell r="AT297">
            <v>230392.24</v>
          </cell>
          <cell r="AU297">
            <v>40499.2</v>
          </cell>
          <cell r="AV297">
            <v>147638.18</v>
          </cell>
        </row>
        <row r="297">
          <cell r="AX297">
            <v>0</v>
          </cell>
          <cell r="AY297">
            <v>418529.62</v>
          </cell>
          <cell r="AZ297">
            <v>418529.62</v>
          </cell>
          <cell r="BA297">
            <v>1</v>
          </cell>
          <cell r="BB297">
            <v>0</v>
          </cell>
          <cell r="BC297">
            <v>38398.7066666667</v>
          </cell>
          <cell r="BD297">
            <v>45148.5733333333</v>
          </cell>
          <cell r="BE297">
            <v>69754.9366666667</v>
          </cell>
          <cell r="BF297">
            <v>69754.9366666667</v>
          </cell>
        </row>
        <row r="298">
          <cell r="B298" t="str">
            <v>S413012</v>
          </cell>
          <cell r="C298" t="str">
            <v>沧州市任沧机电有限公司</v>
          </cell>
          <cell r="D298" t="str">
            <v>金属件</v>
          </cell>
          <cell r="E298" t="str">
            <v>金属件</v>
          </cell>
        </row>
        <row r="298">
          <cell r="G298">
            <v>0</v>
          </cell>
          <cell r="H298" t="str">
            <v>否</v>
          </cell>
          <cell r="I298">
            <v>30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</row>
        <row r="298"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</row>
        <row r="298"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41380</v>
          </cell>
          <cell r="AX298">
            <v>0</v>
          </cell>
          <cell r="AY298">
            <v>41380</v>
          </cell>
          <cell r="AZ298">
            <v>41380</v>
          </cell>
          <cell r="BA298">
            <v>1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6896.66666666667</v>
          </cell>
        </row>
        <row r="299">
          <cell r="B299" t="str">
            <v>S413046</v>
          </cell>
          <cell r="C299" t="str">
            <v>黄骅市恒基五金轴承工具有限公司</v>
          </cell>
          <cell r="D299">
            <v>0</v>
          </cell>
          <cell r="E299">
            <v>0</v>
          </cell>
        </row>
        <row r="299">
          <cell r="G299">
            <v>0</v>
          </cell>
          <cell r="H299" t="str">
            <v>否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</row>
        <row r="299"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</row>
        <row r="299"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</row>
        <row r="299"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</row>
        <row r="300">
          <cell r="B300" t="str">
            <v>S413091</v>
          </cell>
          <cell r="C300" t="str">
            <v>黄骅市供水公司</v>
          </cell>
          <cell r="D300">
            <v>0</v>
          </cell>
          <cell r="E300">
            <v>0</v>
          </cell>
          <cell r="F300" t="str">
            <v>管理</v>
          </cell>
          <cell r="G300">
            <v>0</v>
          </cell>
          <cell r="H300" t="str">
            <v>否</v>
          </cell>
        </row>
        <row r="300">
          <cell r="J300">
            <v>0</v>
          </cell>
          <cell r="K300">
            <v>0</v>
          </cell>
          <cell r="L300">
            <v>0</v>
          </cell>
        </row>
        <row r="300"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</row>
        <row r="300">
          <cell r="AI300">
            <v>0</v>
          </cell>
        </row>
        <row r="300"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</row>
        <row r="300"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4640.8</v>
          </cell>
          <cell r="AY300">
            <v>4640.8</v>
          </cell>
          <cell r="AZ300">
            <v>4640.8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</row>
        <row r="301">
          <cell r="B301" t="str">
            <v>S413019</v>
          </cell>
          <cell r="C301" t="str">
            <v>沧州超杰纺织品有限公司</v>
          </cell>
          <cell r="D301">
            <v>0</v>
          </cell>
          <cell r="E301">
            <v>0</v>
          </cell>
        </row>
        <row r="301">
          <cell r="G301">
            <v>0</v>
          </cell>
          <cell r="H301" t="str">
            <v>否</v>
          </cell>
        </row>
        <row r="301"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</row>
        <row r="301"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</row>
        <row r="301"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</row>
        <row r="301"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</row>
        <row r="302">
          <cell r="B302" t="str">
            <v>S513008</v>
          </cell>
          <cell r="C302" t="str">
            <v>黄骅市三江商贸有限公司</v>
          </cell>
          <cell r="D302">
            <v>0</v>
          </cell>
          <cell r="E302" t="str">
            <v>金属件</v>
          </cell>
          <cell r="F302" t="str">
            <v>零采</v>
          </cell>
          <cell r="G302">
            <v>0</v>
          </cell>
          <cell r="H302" t="str">
            <v>否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</row>
        <row r="302">
          <cell r="AE302">
            <v>0</v>
          </cell>
        </row>
        <row r="302"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</row>
        <row r="302">
          <cell r="AX302">
            <v>16908.5</v>
          </cell>
          <cell r="AY302">
            <v>16908.5</v>
          </cell>
          <cell r="AZ302">
            <v>16908.5</v>
          </cell>
          <cell r="BA302">
            <v>1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</row>
        <row r="303">
          <cell r="B303" t="str">
            <v>S432017</v>
          </cell>
          <cell r="C303" t="str">
            <v>苏州市荣威模具有限公司</v>
          </cell>
          <cell r="D303">
            <v>0</v>
          </cell>
          <cell r="E303" t="str">
            <v>金属件</v>
          </cell>
        </row>
        <row r="303">
          <cell r="G303">
            <v>0</v>
          </cell>
          <cell r="H303" t="str">
            <v>否</v>
          </cell>
        </row>
        <row r="303"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</row>
        <row r="303"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3"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1662170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</row>
        <row r="303">
          <cell r="AX303">
            <v>0</v>
          </cell>
          <cell r="AY303">
            <v>1662170</v>
          </cell>
          <cell r="AZ303">
            <v>1662170</v>
          </cell>
          <cell r="BA303">
            <v>1</v>
          </cell>
          <cell r="BB303">
            <v>277028.333333333</v>
          </cell>
          <cell r="BC303">
            <v>277028.333333333</v>
          </cell>
          <cell r="BD303">
            <v>277028.333333333</v>
          </cell>
          <cell r="BE303">
            <v>277028.333333333</v>
          </cell>
          <cell r="BF303">
            <v>277028.333333333</v>
          </cell>
        </row>
        <row r="304">
          <cell r="B304" t="str">
            <v>S444003</v>
          </cell>
          <cell r="C304" t="str">
            <v>广州熙锐自动化设备有限公司</v>
          </cell>
          <cell r="D304">
            <v>0</v>
          </cell>
          <cell r="E304" t="str">
            <v>金属件</v>
          </cell>
        </row>
        <row r="304">
          <cell r="G304">
            <v>0</v>
          </cell>
          <cell r="H304" t="str">
            <v>否</v>
          </cell>
        </row>
        <row r="304"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</row>
        <row r="304"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</row>
        <row r="304"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</row>
        <row r="304">
          <cell r="AX304">
            <v>0</v>
          </cell>
          <cell r="AY304">
            <v>0</v>
          </cell>
          <cell r="AZ304">
            <v>0</v>
          </cell>
          <cell r="BA304">
            <v>1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</row>
        <row r="305">
          <cell r="B305" t="str">
            <v>S513012</v>
          </cell>
          <cell r="C305" t="str">
            <v>黄骅市建华液压配件销售服务中心</v>
          </cell>
          <cell r="D305">
            <v>0</v>
          </cell>
          <cell r="E305">
            <v>0</v>
          </cell>
          <cell r="F305" t="str">
            <v>零采</v>
          </cell>
          <cell r="G305">
            <v>0</v>
          </cell>
          <cell r="H305" t="str">
            <v>否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</row>
        <row r="305"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</row>
        <row r="305"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</row>
        <row r="306">
          <cell r="B306" t="str">
            <v>S434006</v>
          </cell>
          <cell r="C306" t="str">
            <v>安徽汉升工业部件股份有限公司</v>
          </cell>
          <cell r="D306" t="str">
            <v>金属件</v>
          </cell>
          <cell r="E306" t="str">
            <v>金属件</v>
          </cell>
          <cell r="F306" t="str">
            <v>正常供货</v>
          </cell>
          <cell r="G306">
            <v>30</v>
          </cell>
          <cell r="H306" t="str">
            <v>否</v>
          </cell>
          <cell r="I306">
            <v>30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</row>
        <row r="306">
          <cell r="AI306">
            <v>0</v>
          </cell>
        </row>
        <row r="306"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1.28</v>
          </cell>
          <cell r="AU306">
            <v>19774.05</v>
          </cell>
          <cell r="AV306">
            <v>0</v>
          </cell>
        </row>
        <row r="306">
          <cell r="AX306">
            <v>9859.2</v>
          </cell>
          <cell r="AY306">
            <v>29634.53</v>
          </cell>
          <cell r="AZ306">
            <v>39493.73</v>
          </cell>
          <cell r="BA306">
            <v>1</v>
          </cell>
          <cell r="BB306">
            <v>0</v>
          </cell>
          <cell r="BC306">
            <v>0.213333333333333</v>
          </cell>
          <cell r="BD306">
            <v>3295.88833333333</v>
          </cell>
          <cell r="BE306">
            <v>3295.88833333333</v>
          </cell>
          <cell r="BF306">
            <v>3295.88833333333</v>
          </cell>
        </row>
        <row r="307">
          <cell r="B307" t="str">
            <v>S433002</v>
          </cell>
          <cell r="C307" t="str">
            <v>宁波瑞元模塑有限公司</v>
          </cell>
          <cell r="D307">
            <v>0</v>
          </cell>
          <cell r="E307">
            <v>0</v>
          </cell>
          <cell r="F307" t="str">
            <v>固定资产</v>
          </cell>
          <cell r="G307">
            <v>0</v>
          </cell>
          <cell r="H307" t="str">
            <v>否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</row>
        <row r="307"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</row>
        <row r="307"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</row>
        <row r="308">
          <cell r="B308" t="str">
            <v>S511007</v>
          </cell>
          <cell r="C308" t="str">
            <v>北京逸伦众程自动化控制设备有限公司</v>
          </cell>
          <cell r="D308" t="str">
            <v>后视镜</v>
          </cell>
          <cell r="E308" t="str">
            <v>后视镜</v>
          </cell>
        </row>
        <row r="308">
          <cell r="G308">
            <v>60</v>
          </cell>
          <cell r="H308" t="str">
            <v>否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</row>
        <row r="308"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</row>
        <row r="308"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</row>
        <row r="308"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</row>
        <row r="309">
          <cell r="B309" t="str">
            <v>S437028</v>
          </cell>
          <cell r="C309" t="str">
            <v>山东隆华新材料股份有限公司</v>
          </cell>
          <cell r="D309">
            <v>0</v>
          </cell>
          <cell r="E309">
            <v>0</v>
          </cell>
        </row>
        <row r="309">
          <cell r="G309">
            <v>0</v>
          </cell>
          <cell r="H309" t="str">
            <v>否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</row>
        <row r="309"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09"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</row>
        <row r="309"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</row>
        <row r="310">
          <cell r="B310" t="str">
            <v>S432008</v>
          </cell>
          <cell r="C310" t="str">
            <v>徐州华夏电子有限公司</v>
          </cell>
          <cell r="D310" t="str">
            <v>座椅/后视镜</v>
          </cell>
          <cell r="E310" t="str">
            <v>座椅/后视镜</v>
          </cell>
          <cell r="F310" t="str">
            <v>正常供货</v>
          </cell>
          <cell r="G310">
            <v>60</v>
          </cell>
          <cell r="H310" t="str">
            <v>否</v>
          </cell>
          <cell r="I310">
            <v>60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</row>
        <row r="310"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152780.23</v>
          </cell>
          <cell r="AR310">
            <v>0</v>
          </cell>
          <cell r="AS310">
            <v>89196.21</v>
          </cell>
          <cell r="AT310">
            <v>186822.11</v>
          </cell>
          <cell r="AU310">
            <v>55443.45</v>
          </cell>
          <cell r="AV310">
            <v>96331.37</v>
          </cell>
        </row>
        <row r="310">
          <cell r="AX310">
            <v>0</v>
          </cell>
          <cell r="AY310">
            <v>580573.37</v>
          </cell>
          <cell r="AZ310">
            <v>580573.37</v>
          </cell>
          <cell r="BA310">
            <v>0.8</v>
          </cell>
          <cell r="BB310">
            <v>40329.4066666667</v>
          </cell>
          <cell r="BC310">
            <v>71466.425</v>
          </cell>
          <cell r="BD310">
            <v>80707</v>
          </cell>
          <cell r="BE310">
            <v>96762.2283333333</v>
          </cell>
          <cell r="BF310">
            <v>71298.8566666667</v>
          </cell>
        </row>
        <row r="311">
          <cell r="B311" t="str">
            <v>S413106</v>
          </cell>
          <cell r="C311" t="str">
            <v>黄骅市博杰汽车部件有限公司</v>
          </cell>
          <cell r="D311">
            <v>0</v>
          </cell>
          <cell r="E311">
            <v>0</v>
          </cell>
        </row>
        <row r="311">
          <cell r="G311">
            <v>0</v>
          </cell>
          <cell r="H311" t="str">
            <v>否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</row>
        <row r="311"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1"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</row>
        <row r="311"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</row>
        <row r="312">
          <cell r="B312" t="str">
            <v>S513021</v>
          </cell>
          <cell r="C312" t="str">
            <v>沧州众智鑫成人力资源服务有限公司</v>
          </cell>
          <cell r="D312">
            <v>0</v>
          </cell>
          <cell r="E312">
            <v>0</v>
          </cell>
          <cell r="F312" t="str">
            <v>管理</v>
          </cell>
          <cell r="G312">
            <v>0</v>
          </cell>
          <cell r="H312" t="str">
            <v>否</v>
          </cell>
        </row>
        <row r="312">
          <cell r="J312">
            <v>0</v>
          </cell>
          <cell r="K312">
            <v>0</v>
          </cell>
          <cell r="L312">
            <v>0</v>
          </cell>
        </row>
        <row r="312"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2">
          <cell r="AE312">
            <v>0</v>
          </cell>
        </row>
        <row r="312">
          <cell r="AI312">
            <v>0</v>
          </cell>
        </row>
        <row r="312"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</row>
        <row r="313">
          <cell r="B313" t="str">
            <v>S413020</v>
          </cell>
          <cell r="C313" t="str">
            <v>沧州旭兴五金制品有限公司</v>
          </cell>
          <cell r="D313" t="str">
            <v>金属件/后视镜</v>
          </cell>
          <cell r="E313" t="str">
            <v>金属件/后视镜</v>
          </cell>
          <cell r="F313" t="str">
            <v>正常供货</v>
          </cell>
          <cell r="G313">
            <v>60</v>
          </cell>
          <cell r="H313" t="str">
            <v>否</v>
          </cell>
          <cell r="I313">
            <v>60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</row>
        <row r="313">
          <cell r="AI313">
            <v>0</v>
          </cell>
        </row>
        <row r="313">
          <cell r="AK313">
            <v>0</v>
          </cell>
          <cell r="AL313">
            <v>0</v>
          </cell>
        </row>
        <row r="313">
          <cell r="AO313">
            <v>0</v>
          </cell>
          <cell r="AP313">
            <v>8494.69</v>
          </cell>
          <cell r="AQ313">
            <v>1600</v>
          </cell>
          <cell r="AR313">
            <v>106189.08</v>
          </cell>
          <cell r="AS313">
            <v>65853.66</v>
          </cell>
          <cell r="AT313">
            <v>71329.5</v>
          </cell>
          <cell r="AU313">
            <v>0</v>
          </cell>
          <cell r="AV313">
            <v>0</v>
          </cell>
        </row>
        <row r="313">
          <cell r="AX313">
            <v>357332.64</v>
          </cell>
          <cell r="AY313">
            <v>610799.57</v>
          </cell>
          <cell r="AZ313">
            <v>253466.93</v>
          </cell>
          <cell r="BA313">
            <v>0.8</v>
          </cell>
          <cell r="BB313">
            <v>30356.2383333333</v>
          </cell>
          <cell r="BC313">
            <v>42244.4883333333</v>
          </cell>
          <cell r="BD313">
            <v>42244.4883333333</v>
          </cell>
          <cell r="BE313">
            <v>40828.7066666667</v>
          </cell>
          <cell r="BF313">
            <v>40562.04</v>
          </cell>
        </row>
        <row r="314">
          <cell r="B314" t="str">
            <v>S433006</v>
          </cell>
          <cell r="C314" t="str">
            <v>浙江佳龙电子有限公司</v>
          </cell>
          <cell r="D314" t="str">
            <v>后视镜</v>
          </cell>
          <cell r="E314" t="str">
            <v>后视镜</v>
          </cell>
          <cell r="F314" t="str">
            <v>老账</v>
          </cell>
          <cell r="G314">
            <v>90</v>
          </cell>
          <cell r="H314" t="str">
            <v>否</v>
          </cell>
          <cell r="I314">
            <v>30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4">
          <cell r="AB314">
            <v>0</v>
          </cell>
        </row>
        <row r="314"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</row>
        <row r="314"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6500</v>
          </cell>
          <cell r="AV314">
            <v>0</v>
          </cell>
        </row>
        <row r="314">
          <cell r="AX314">
            <v>6500</v>
          </cell>
          <cell r="AY314">
            <v>13000</v>
          </cell>
          <cell r="AZ314">
            <v>6500</v>
          </cell>
          <cell r="BA314">
            <v>0</v>
          </cell>
          <cell r="BB314">
            <v>0</v>
          </cell>
          <cell r="BC314">
            <v>0</v>
          </cell>
          <cell r="BD314">
            <v>1083.33333333333</v>
          </cell>
          <cell r="BE314">
            <v>1083.33333333333</v>
          </cell>
          <cell r="BF314">
            <v>1083.33333333333</v>
          </cell>
        </row>
        <row r="315">
          <cell r="B315" t="str">
            <v>S411018</v>
          </cell>
          <cell r="C315" t="str">
            <v>北京三浦易购科技有限公司</v>
          </cell>
          <cell r="D315" t="str">
            <v>金属件</v>
          </cell>
          <cell r="E315" t="str">
            <v>金属件</v>
          </cell>
          <cell r="F315" t="str">
            <v>正常供货</v>
          </cell>
          <cell r="G315">
            <v>60</v>
          </cell>
          <cell r="H315" t="str">
            <v>否</v>
          </cell>
          <cell r="I315">
            <v>90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</row>
        <row r="315">
          <cell r="AF315">
            <v>0</v>
          </cell>
        </row>
        <row r="315">
          <cell r="AL315">
            <v>0</v>
          </cell>
          <cell r="AM315">
            <v>0</v>
          </cell>
        </row>
        <row r="315">
          <cell r="AP315">
            <v>0</v>
          </cell>
          <cell r="AQ315">
            <v>0</v>
          </cell>
        </row>
        <row r="315">
          <cell r="AT315">
            <v>4898.09</v>
          </cell>
          <cell r="AU315">
            <v>0</v>
          </cell>
          <cell r="AV315">
            <v>16159</v>
          </cell>
          <cell r="AW315">
            <v>26442</v>
          </cell>
          <cell r="AX315">
            <v>0</v>
          </cell>
          <cell r="AY315">
            <v>47499.09</v>
          </cell>
          <cell r="AZ315">
            <v>21057.09</v>
          </cell>
          <cell r="BA315">
            <v>0.8</v>
          </cell>
          <cell r="BB315">
            <v>0</v>
          </cell>
          <cell r="BC315">
            <v>816.348333333333</v>
          </cell>
          <cell r="BD315">
            <v>816.348333333333</v>
          </cell>
          <cell r="BE315">
            <v>3509.515</v>
          </cell>
          <cell r="BF315">
            <v>7916.515</v>
          </cell>
        </row>
        <row r="316">
          <cell r="B316" t="str">
            <v>S512007</v>
          </cell>
          <cell r="C316" t="str">
            <v>天津宏达翔科技有限公司</v>
          </cell>
          <cell r="D316">
            <v>0</v>
          </cell>
          <cell r="E316">
            <v>0</v>
          </cell>
        </row>
        <row r="316">
          <cell r="G316">
            <v>0</v>
          </cell>
          <cell r="H316" t="str">
            <v>否</v>
          </cell>
        </row>
        <row r="316">
          <cell r="J316">
            <v>0</v>
          </cell>
          <cell r="K316">
            <v>0</v>
          </cell>
          <cell r="L316">
            <v>0</v>
          </cell>
        </row>
        <row r="316"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</row>
        <row r="316">
          <cell r="AI316">
            <v>0</v>
          </cell>
        </row>
        <row r="316"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</row>
        <row r="316"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</row>
        <row r="317">
          <cell r="B317" t="str">
            <v>S412004</v>
          </cell>
          <cell r="C317" t="str">
            <v>天津市朗力机械设备有限公司</v>
          </cell>
          <cell r="D317" t="str">
            <v>金属件</v>
          </cell>
          <cell r="E317" t="str">
            <v>金属件</v>
          </cell>
        </row>
        <row r="317">
          <cell r="G317">
            <v>0</v>
          </cell>
          <cell r="H317" t="str">
            <v>否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</row>
        <row r="317">
          <cell r="AI317">
            <v>0</v>
          </cell>
          <cell r="AJ317">
            <v>0</v>
          </cell>
        </row>
        <row r="317"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</row>
        <row r="317">
          <cell r="AX317">
            <v>0</v>
          </cell>
          <cell r="AY317">
            <v>0</v>
          </cell>
          <cell r="AZ317">
            <v>0</v>
          </cell>
          <cell r="BA317">
            <v>1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</row>
        <row r="318">
          <cell r="B318" t="str">
            <v>S431005</v>
          </cell>
          <cell r="C318" t="str">
            <v>上海三淮工业自动化有限公司</v>
          </cell>
          <cell r="D318">
            <v>0</v>
          </cell>
          <cell r="E318">
            <v>0</v>
          </cell>
        </row>
        <row r="318">
          <cell r="G318">
            <v>0</v>
          </cell>
          <cell r="H318" t="str">
            <v>否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</row>
        <row r="318"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</row>
        <row r="318"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</row>
        <row r="318"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</row>
        <row r="319">
          <cell r="B319" t="str">
            <v>S432018</v>
          </cell>
          <cell r="C319" t="str">
            <v>苏州安嘉自动化设备有限公司</v>
          </cell>
          <cell r="D319">
            <v>0</v>
          </cell>
          <cell r="E319" t="str">
            <v>金属件</v>
          </cell>
        </row>
        <row r="319">
          <cell r="G319">
            <v>0</v>
          </cell>
          <cell r="H319" t="str">
            <v>否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19"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</row>
        <row r="319"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</row>
        <row r="319">
          <cell r="AX319">
            <v>0</v>
          </cell>
          <cell r="AY319">
            <v>0</v>
          </cell>
          <cell r="AZ319">
            <v>0</v>
          </cell>
          <cell r="BA319">
            <v>1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</row>
        <row r="320">
          <cell r="B320" t="str">
            <v>S421004</v>
          </cell>
          <cell r="C320" t="str">
            <v>沈阳瑞驰表面技术有限公司</v>
          </cell>
          <cell r="D320" t="str">
            <v>后视镜</v>
          </cell>
          <cell r="E320" t="str">
            <v>后视镜</v>
          </cell>
        </row>
        <row r="320">
          <cell r="G320">
            <v>0</v>
          </cell>
          <cell r="H320" t="str">
            <v>否</v>
          </cell>
        </row>
        <row r="320"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</row>
        <row r="320"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</row>
        <row r="320">
          <cell r="AL320">
            <v>0</v>
          </cell>
        </row>
        <row r="320"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22500</v>
          </cell>
          <cell r="AV320">
            <v>0</v>
          </cell>
        </row>
        <row r="320">
          <cell r="AX320">
            <v>0</v>
          </cell>
          <cell r="AY320">
            <v>22500</v>
          </cell>
          <cell r="AZ320">
            <v>22500</v>
          </cell>
          <cell r="BA320">
            <v>0</v>
          </cell>
          <cell r="BB320">
            <v>0</v>
          </cell>
          <cell r="BC320">
            <v>0</v>
          </cell>
          <cell r="BD320">
            <v>3750</v>
          </cell>
          <cell r="BE320">
            <v>3750</v>
          </cell>
          <cell r="BF320">
            <v>3750</v>
          </cell>
        </row>
        <row r="321">
          <cell r="B321" t="str">
            <v>S412018</v>
          </cell>
          <cell r="C321" t="str">
            <v>穆勒纺织品（天津）有限公司</v>
          </cell>
          <cell r="D321" t="str">
            <v>座椅</v>
          </cell>
          <cell r="E321" t="str">
            <v>座椅</v>
          </cell>
        </row>
        <row r="321">
          <cell r="G321">
            <v>30</v>
          </cell>
          <cell r="H321" t="str">
            <v>否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</row>
        <row r="321">
          <cell r="AL321">
            <v>0</v>
          </cell>
        </row>
        <row r="321"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</row>
        <row r="321">
          <cell r="AX321">
            <v>0</v>
          </cell>
          <cell r="AY321">
            <v>0</v>
          </cell>
          <cell r="AZ321">
            <v>0</v>
          </cell>
          <cell r="BA321">
            <v>0.8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</row>
        <row r="322">
          <cell r="B322" t="str">
            <v>S513027</v>
          </cell>
          <cell r="C322" t="str">
            <v>黄骅市洪昌运输队</v>
          </cell>
          <cell r="D322">
            <v>0</v>
          </cell>
          <cell r="E322">
            <v>0</v>
          </cell>
        </row>
        <row r="322">
          <cell r="G322">
            <v>0</v>
          </cell>
          <cell r="H322" t="str">
            <v>否</v>
          </cell>
        </row>
        <row r="322"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</row>
        <row r="322"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</row>
        <row r="322"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</row>
        <row r="322"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</row>
        <row r="323">
          <cell r="B323" t="str">
            <v>S432028</v>
          </cell>
          <cell r="C323" t="str">
            <v>江阴宝曼电子科技有限公司</v>
          </cell>
          <cell r="D323" t="str">
            <v>后视镜</v>
          </cell>
          <cell r="E323" t="str">
            <v>后视镜</v>
          </cell>
        </row>
        <row r="323">
          <cell r="G323">
            <v>60</v>
          </cell>
          <cell r="H323" t="str">
            <v>否</v>
          </cell>
        </row>
        <row r="323"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</row>
        <row r="323"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</row>
        <row r="323"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</row>
        <row r="324">
          <cell r="B324" t="str">
            <v>S411003</v>
          </cell>
          <cell r="C324" t="str">
            <v>北京市京宁通海经贸有限公司</v>
          </cell>
          <cell r="D324" t="str">
            <v>座椅</v>
          </cell>
          <cell r="E324" t="str">
            <v>座椅</v>
          </cell>
        </row>
        <row r="324">
          <cell r="G324">
            <v>30</v>
          </cell>
          <cell r="H324" t="str">
            <v>否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</row>
        <row r="324">
          <cell r="AE324">
            <v>0</v>
          </cell>
          <cell r="AF324">
            <v>0</v>
          </cell>
        </row>
        <row r="324"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</row>
        <row r="324">
          <cell r="AX324">
            <v>0</v>
          </cell>
          <cell r="AY324">
            <v>0</v>
          </cell>
          <cell r="AZ324">
            <v>0</v>
          </cell>
          <cell r="BA324">
            <v>0.8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</row>
        <row r="325">
          <cell r="B325" t="str">
            <v>S531006</v>
          </cell>
          <cell r="C325" t="str">
            <v>上海快意信息科技有限公司</v>
          </cell>
          <cell r="D325">
            <v>0</v>
          </cell>
          <cell r="E325">
            <v>0</v>
          </cell>
        </row>
        <row r="325">
          <cell r="G325">
            <v>0</v>
          </cell>
          <cell r="H325" t="str">
            <v>否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5">
          <cell r="AI325">
            <v>0</v>
          </cell>
        </row>
        <row r="325"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</row>
        <row r="325"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</row>
        <row r="326">
          <cell r="B326" t="str">
            <v>S413142</v>
          </cell>
          <cell r="C326" t="str">
            <v>沧州凌迈五金制品有限公司</v>
          </cell>
          <cell r="D326" t="str">
            <v>后视镜</v>
          </cell>
          <cell r="E326" t="str">
            <v>后视镜</v>
          </cell>
        </row>
        <row r="326">
          <cell r="G326">
            <v>0</v>
          </cell>
          <cell r="H326" t="str">
            <v>是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</row>
        <row r="326">
          <cell r="AD326">
            <v>1968.78</v>
          </cell>
        </row>
        <row r="326">
          <cell r="AH326">
            <v>1553.61</v>
          </cell>
        </row>
        <row r="326"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</row>
        <row r="326">
          <cell r="AX326">
            <v>5108.47</v>
          </cell>
          <cell r="AY326">
            <v>8630.86</v>
          </cell>
          <cell r="AZ326">
            <v>8630.86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</row>
        <row r="327">
          <cell r="B327" t="str">
            <v>S444002</v>
          </cell>
          <cell r="C327" t="str">
            <v>广东盟力纺织科技有限公司</v>
          </cell>
          <cell r="D327" t="str">
            <v>座椅</v>
          </cell>
          <cell r="E327" t="str">
            <v>座椅</v>
          </cell>
          <cell r="F327" t="str">
            <v>正常供货</v>
          </cell>
          <cell r="G327">
            <v>30</v>
          </cell>
          <cell r="H327" t="str">
            <v>否</v>
          </cell>
          <cell r="I327">
            <v>30</v>
          </cell>
          <cell r="J327">
            <v>2.04636307898909e-12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</row>
        <row r="327"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</row>
        <row r="327"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10158.9</v>
          </cell>
          <cell r="AV327">
            <v>0</v>
          </cell>
          <cell r="AW327">
            <v>9172.93</v>
          </cell>
          <cell r="AX327">
            <v>0</v>
          </cell>
          <cell r="AY327">
            <v>19331.83</v>
          </cell>
          <cell r="AZ327">
            <v>19331.83</v>
          </cell>
          <cell r="BA327">
            <v>0.8</v>
          </cell>
          <cell r="BB327">
            <v>0</v>
          </cell>
          <cell r="BC327">
            <v>0</v>
          </cell>
          <cell r="BD327">
            <v>1693.15</v>
          </cell>
          <cell r="BE327">
            <v>1693.15</v>
          </cell>
          <cell r="BF327">
            <v>3221.97166666667</v>
          </cell>
        </row>
        <row r="328">
          <cell r="B328" t="str">
            <v>S413128</v>
          </cell>
          <cell r="C328" t="str">
            <v>霸州市振旭汽车配件有限公司</v>
          </cell>
          <cell r="D328">
            <v>0</v>
          </cell>
          <cell r="E328">
            <v>0</v>
          </cell>
        </row>
        <row r="328">
          <cell r="G328">
            <v>0</v>
          </cell>
          <cell r="H328" t="str">
            <v>否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</row>
        <row r="328"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</row>
        <row r="328"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</row>
        <row r="328"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</row>
        <row r="329">
          <cell r="B329" t="str">
            <v>S413130</v>
          </cell>
          <cell r="C329" t="str">
            <v>泊头市捷润五金制品有限公司</v>
          </cell>
          <cell r="D329" t="str">
            <v>金属件/座椅</v>
          </cell>
          <cell r="E329" t="str">
            <v>金属件/座椅</v>
          </cell>
          <cell r="F329" t="str">
            <v>正常供货</v>
          </cell>
          <cell r="G329">
            <v>60</v>
          </cell>
          <cell r="H329" t="str">
            <v>否</v>
          </cell>
          <cell r="I329">
            <v>60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</row>
        <row r="329"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</row>
        <row r="329">
          <cell r="AR329">
            <v>62309.57</v>
          </cell>
          <cell r="AS329">
            <v>138308.9</v>
          </cell>
          <cell r="AT329">
            <v>0</v>
          </cell>
          <cell r="AU329">
            <v>0</v>
          </cell>
          <cell r="AV329">
            <v>244533.1</v>
          </cell>
          <cell r="AW329">
            <v>258541.23</v>
          </cell>
          <cell r="AX329">
            <v>323943.28</v>
          </cell>
          <cell r="AY329">
            <v>1027636.08</v>
          </cell>
          <cell r="AZ329">
            <v>445151.57</v>
          </cell>
          <cell r="BA329">
            <v>1</v>
          </cell>
          <cell r="BB329">
            <v>33436.4116666667</v>
          </cell>
          <cell r="BC329">
            <v>33436.4116666667</v>
          </cell>
          <cell r="BD329">
            <v>33436.4116666667</v>
          </cell>
          <cell r="BE329">
            <v>74191.9283333333</v>
          </cell>
          <cell r="BF329">
            <v>117282.133333333</v>
          </cell>
        </row>
        <row r="330">
          <cell r="B330" t="str">
            <v>S511015</v>
          </cell>
          <cell r="C330" t="str">
            <v>北京广汇国际仓储服务有限公司</v>
          </cell>
          <cell r="D330">
            <v>0</v>
          </cell>
          <cell r="E330">
            <v>0</v>
          </cell>
          <cell r="F330" t="str">
            <v>销售（三方库已清户）</v>
          </cell>
          <cell r="G330">
            <v>0</v>
          </cell>
          <cell r="H330" t="str">
            <v>是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</row>
        <row r="330">
          <cell r="AG330">
            <v>36044.98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</row>
        <row r="330">
          <cell r="AX330">
            <v>0</v>
          </cell>
          <cell r="AY330">
            <v>36044.98</v>
          </cell>
          <cell r="AZ330">
            <v>36044.98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</row>
        <row r="331">
          <cell r="B331" t="str">
            <v>S442002</v>
          </cell>
          <cell r="C331" t="str">
            <v>湖北伟士通汽车零件有限公司</v>
          </cell>
          <cell r="D331" t="str">
            <v>金属件</v>
          </cell>
          <cell r="E331" t="str">
            <v>金属件</v>
          </cell>
          <cell r="F331" t="str">
            <v>正常供货</v>
          </cell>
          <cell r="G331">
            <v>90</v>
          </cell>
          <cell r="H331" t="str">
            <v>否</v>
          </cell>
          <cell r="I331">
            <v>90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3656.35</v>
          </cell>
          <cell r="AS331">
            <v>12326.04</v>
          </cell>
          <cell r="AT331">
            <v>0</v>
          </cell>
          <cell r="AU331">
            <v>12364.92</v>
          </cell>
          <cell r="AV331">
            <v>16434.72</v>
          </cell>
          <cell r="AW331">
            <v>24652.08</v>
          </cell>
          <cell r="AX331">
            <v>23716.44</v>
          </cell>
          <cell r="AY331">
            <v>93150.55</v>
          </cell>
          <cell r="AZ331">
            <v>28347.31</v>
          </cell>
          <cell r="BA331">
            <v>0.8</v>
          </cell>
          <cell r="BB331">
            <v>2663.73166666667</v>
          </cell>
          <cell r="BC331">
            <v>2663.73166666667</v>
          </cell>
          <cell r="BD331">
            <v>4724.55166666667</v>
          </cell>
          <cell r="BE331">
            <v>7463.67166666667</v>
          </cell>
          <cell r="BF331">
            <v>11572.3516666667</v>
          </cell>
        </row>
        <row r="332">
          <cell r="B332" t="str">
            <v>S433019</v>
          </cell>
          <cell r="C332" t="str">
            <v>杭州阳晨聚氨酯制品有限公司</v>
          </cell>
          <cell r="D332" t="str">
            <v>座椅</v>
          </cell>
          <cell r="E332" t="str">
            <v>座椅</v>
          </cell>
          <cell r="F332" t="str">
            <v>正常供货</v>
          </cell>
          <cell r="G332">
            <v>30</v>
          </cell>
          <cell r="H332" t="str">
            <v>否</v>
          </cell>
          <cell r="I332">
            <v>30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</row>
        <row r="332"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7021.65</v>
          </cell>
          <cell r="AQ332">
            <v>11100</v>
          </cell>
          <cell r="AR332">
            <v>114700.49</v>
          </cell>
          <cell r="AS332">
            <v>37000.16</v>
          </cell>
          <cell r="AT332">
            <v>0</v>
          </cell>
          <cell r="AU332">
            <v>74000.31</v>
          </cell>
          <cell r="AV332">
            <v>0</v>
          </cell>
        </row>
        <row r="332">
          <cell r="AX332">
            <v>0</v>
          </cell>
          <cell r="AY332">
            <v>243822.61</v>
          </cell>
          <cell r="AZ332">
            <v>243822.61</v>
          </cell>
          <cell r="BA332">
            <v>0.8</v>
          </cell>
          <cell r="BB332">
            <v>28303.7166666667</v>
          </cell>
          <cell r="BC332">
            <v>28303.7166666667</v>
          </cell>
          <cell r="BD332">
            <v>40637.1016666667</v>
          </cell>
          <cell r="BE332">
            <v>39466.8266666667</v>
          </cell>
          <cell r="BF332">
            <v>37616.8266666667</v>
          </cell>
        </row>
        <row r="333">
          <cell r="B333" t="str">
            <v>S411035</v>
          </cell>
          <cell r="C333" t="str">
            <v>北京明科通业国际贸易有限责任公司</v>
          </cell>
          <cell r="D333" t="str">
            <v>后视镜</v>
          </cell>
          <cell r="E333" t="str">
            <v>后视镜</v>
          </cell>
        </row>
        <row r="333">
          <cell r="G333">
            <v>90</v>
          </cell>
          <cell r="H333" t="str">
            <v>否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</row>
        <row r="333">
          <cell r="AF333">
            <v>0</v>
          </cell>
          <cell r="AG333">
            <v>0</v>
          </cell>
          <cell r="AH333">
            <v>0</v>
          </cell>
          <cell r="AI333">
            <v>0</v>
          </cell>
        </row>
        <row r="333"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</row>
        <row r="333"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</row>
        <row r="334">
          <cell r="B334" t="str">
            <v>S411036</v>
          </cell>
          <cell r="C334" t="str">
            <v>北京美好生活家居用品有限公司</v>
          </cell>
          <cell r="D334" t="str">
            <v>座椅</v>
          </cell>
          <cell r="E334" t="str">
            <v>座椅</v>
          </cell>
          <cell r="F334" t="str">
            <v>正常供货</v>
          </cell>
          <cell r="G334">
            <v>90</v>
          </cell>
          <cell r="H334" t="str">
            <v>否</v>
          </cell>
          <cell r="I334">
            <v>90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4">
          <cell r="AE334">
            <v>0</v>
          </cell>
          <cell r="AF334">
            <v>0</v>
          </cell>
          <cell r="AG334">
            <v>0</v>
          </cell>
        </row>
        <row r="334"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12266.19</v>
          </cell>
          <cell r="AQ334">
            <v>294100</v>
          </cell>
          <cell r="AR334">
            <v>412346.72</v>
          </cell>
          <cell r="AS334">
            <v>748410.25</v>
          </cell>
          <cell r="AT334">
            <v>170399.99</v>
          </cell>
          <cell r="AU334">
            <v>133762.62</v>
          </cell>
          <cell r="AV334">
            <v>261100.06</v>
          </cell>
          <cell r="AW334">
            <v>55209.77</v>
          </cell>
          <cell r="AX334">
            <v>286705.86</v>
          </cell>
          <cell r="AY334">
            <v>2374301.46</v>
          </cell>
          <cell r="AZ334">
            <v>1771285.77</v>
          </cell>
          <cell r="BA334">
            <v>0.8</v>
          </cell>
          <cell r="BB334">
            <v>244520.526666667</v>
          </cell>
          <cell r="BC334">
            <v>272920.525</v>
          </cell>
          <cell r="BD334">
            <v>295214.295</v>
          </cell>
          <cell r="BE334">
            <v>336686.606666667</v>
          </cell>
          <cell r="BF334">
            <v>296871.568333333</v>
          </cell>
        </row>
        <row r="335">
          <cell r="B335" t="str">
            <v>S413152</v>
          </cell>
          <cell r="C335" t="str">
            <v>远东嘉烨沧州科技有限公司</v>
          </cell>
          <cell r="D335" t="str">
            <v>后视镜</v>
          </cell>
          <cell r="E335" t="str">
            <v>后视镜</v>
          </cell>
          <cell r="F335" t="str">
            <v>老账</v>
          </cell>
          <cell r="G335">
            <v>30</v>
          </cell>
          <cell r="H335" t="str">
            <v>否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</row>
        <row r="335"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</row>
        <row r="335"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</row>
        <row r="335"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</row>
        <row r="336">
          <cell r="B336" t="str">
            <v>S513057</v>
          </cell>
          <cell r="C336" t="str">
            <v>赵战一</v>
          </cell>
          <cell r="D336">
            <v>0</v>
          </cell>
          <cell r="E336">
            <v>0</v>
          </cell>
        </row>
        <row r="336">
          <cell r="G336">
            <v>0</v>
          </cell>
          <cell r="H336" t="str">
            <v>否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</row>
        <row r="336">
          <cell r="AI336">
            <v>0</v>
          </cell>
        </row>
        <row r="336"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</row>
        <row r="336"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</row>
        <row r="337">
          <cell r="B337" t="str">
            <v>S513050</v>
          </cell>
          <cell r="C337" t="str">
            <v>河北信一净美物业服务有限公司</v>
          </cell>
          <cell r="D337">
            <v>0</v>
          </cell>
          <cell r="E337">
            <v>0</v>
          </cell>
          <cell r="F337" t="str">
            <v>管理</v>
          </cell>
          <cell r="G337">
            <v>0</v>
          </cell>
          <cell r="H337" t="str">
            <v>否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</row>
        <row r="337"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</row>
        <row r="337"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10800</v>
          </cell>
          <cell r="AY337">
            <v>10800</v>
          </cell>
          <cell r="AZ337">
            <v>10800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</row>
        <row r="338">
          <cell r="B338" t="str">
            <v>S513045</v>
          </cell>
          <cell r="C338" t="str">
            <v>河北渤海远达环境检测技术服务有限公司</v>
          </cell>
          <cell r="D338">
            <v>0</v>
          </cell>
          <cell r="E338">
            <v>0</v>
          </cell>
        </row>
        <row r="338">
          <cell r="G338">
            <v>0</v>
          </cell>
          <cell r="H338" t="str">
            <v>否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</row>
        <row r="338"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</row>
        <row r="338"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</row>
        <row r="338"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</row>
        <row r="339">
          <cell r="B339" t="str">
            <v>S413059</v>
          </cell>
          <cell r="C339" t="str">
            <v>黄骅市荣邦汽车部件有限公司</v>
          </cell>
          <cell r="D339" t="str">
            <v>座椅</v>
          </cell>
          <cell r="E339" t="str">
            <v>座椅</v>
          </cell>
        </row>
        <row r="339">
          <cell r="G339" t="str">
            <v>预付</v>
          </cell>
          <cell r="H339" t="str">
            <v>否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</row>
        <row r="339"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39"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</row>
        <row r="339">
          <cell r="AX339">
            <v>0</v>
          </cell>
          <cell r="AY339">
            <v>0</v>
          </cell>
          <cell r="AZ339">
            <v>0</v>
          </cell>
          <cell r="BA339">
            <v>0.8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</row>
        <row r="340">
          <cell r="B340" t="str">
            <v>S533002</v>
          </cell>
          <cell r="C340" t="str">
            <v>宁波正耀汽车电器有限公司</v>
          </cell>
          <cell r="D340" t="str">
            <v>后视镜</v>
          </cell>
          <cell r="E340" t="str">
            <v>后视镜</v>
          </cell>
        </row>
        <row r="340">
          <cell r="G340">
            <v>0</v>
          </cell>
          <cell r="H340" t="str">
            <v>否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</row>
        <row r="340"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</row>
        <row r="340"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</row>
        <row r="340"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</row>
        <row r="341">
          <cell r="B341" t="str">
            <v>S511010</v>
          </cell>
          <cell r="C341" t="str">
            <v>北京志同信达科技发展有限公司</v>
          </cell>
          <cell r="D341" t="str">
            <v>后视镜</v>
          </cell>
          <cell r="E341" t="str">
            <v>后视镜</v>
          </cell>
        </row>
        <row r="341">
          <cell r="G341">
            <v>30</v>
          </cell>
          <cell r="H341" t="str">
            <v>否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</row>
        <row r="341"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1"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</row>
        <row r="341"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</row>
        <row r="342">
          <cell r="B342" t="str">
            <v>S413110</v>
          </cell>
          <cell r="C342" t="str">
            <v>黄骅市金宝成钢材经销有限公司</v>
          </cell>
          <cell r="D342" t="str">
            <v>金属件</v>
          </cell>
          <cell r="E342" t="str">
            <v>金属件</v>
          </cell>
          <cell r="F342" t="str">
            <v>大宗物料</v>
          </cell>
          <cell r="G342">
            <v>0</v>
          </cell>
          <cell r="H342" t="str">
            <v>是</v>
          </cell>
          <cell r="I342">
            <v>30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</row>
        <row r="342"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10424.92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6700</v>
          </cell>
          <cell r="AR342">
            <v>0</v>
          </cell>
          <cell r="AS342">
            <v>0</v>
          </cell>
          <cell r="AT342">
            <v>3591</v>
          </cell>
          <cell r="AU342">
            <v>915</v>
          </cell>
          <cell r="AV342">
            <v>0</v>
          </cell>
          <cell r="AW342">
            <v>3832</v>
          </cell>
          <cell r="AX342">
            <v>0</v>
          </cell>
          <cell r="AY342">
            <v>25462.92</v>
          </cell>
          <cell r="AZ342">
            <v>25462.92</v>
          </cell>
          <cell r="BA342">
            <v>1</v>
          </cell>
          <cell r="BB342">
            <v>1116.66666666667</v>
          </cell>
          <cell r="BC342">
            <v>1715.16666666667</v>
          </cell>
          <cell r="BD342">
            <v>1867.66666666667</v>
          </cell>
          <cell r="BE342">
            <v>1867.66666666667</v>
          </cell>
          <cell r="BF342">
            <v>1389.66666666667</v>
          </cell>
        </row>
        <row r="343">
          <cell r="B343" t="str">
            <v>S513063</v>
          </cell>
          <cell r="C343" t="str">
            <v>石家庄松樾机械设备销售有限公司</v>
          </cell>
          <cell r="D343">
            <v>0</v>
          </cell>
          <cell r="E343">
            <v>0</v>
          </cell>
        </row>
        <row r="343">
          <cell r="G343">
            <v>0</v>
          </cell>
          <cell r="H343" t="str">
            <v>否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</row>
        <row r="343"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3"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</row>
        <row r="344">
          <cell r="B344" t="str">
            <v>S544006</v>
          </cell>
          <cell r="C344" t="str">
            <v>鹤山市润源化工有限公司</v>
          </cell>
          <cell r="D344">
            <v>0</v>
          </cell>
          <cell r="E344">
            <v>0</v>
          </cell>
        </row>
        <row r="344">
          <cell r="G344">
            <v>0</v>
          </cell>
          <cell r="H344" t="str">
            <v>否</v>
          </cell>
        </row>
        <row r="344"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</row>
        <row r="344"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4">
          <cell r="AL344">
            <v>0</v>
          </cell>
        </row>
        <row r="344"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</row>
        <row r="344"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</row>
        <row r="345">
          <cell r="B345" t="str">
            <v>S413062</v>
          </cell>
          <cell r="C345" t="str">
            <v>黄骅市友联嘉悦商贸有限公司</v>
          </cell>
          <cell r="D345" t="str">
            <v>后视镜</v>
          </cell>
          <cell r="E345" t="str">
            <v>后视镜</v>
          </cell>
        </row>
        <row r="345">
          <cell r="G345">
            <v>0</v>
          </cell>
          <cell r="H345" t="str">
            <v>否</v>
          </cell>
        </row>
        <row r="345"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</row>
        <row r="345"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5">
          <cell r="AL345">
            <v>0</v>
          </cell>
        </row>
        <row r="345"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</row>
        <row r="345"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</row>
        <row r="346">
          <cell r="B346" t="str">
            <v>S412025</v>
          </cell>
          <cell r="C346" t="str">
            <v>天津万塑新材料科技有限公司</v>
          </cell>
          <cell r="D346" t="str">
            <v>后视镜</v>
          </cell>
          <cell r="E346" t="str">
            <v>后视镜</v>
          </cell>
        </row>
        <row r="346">
          <cell r="G346">
            <v>0</v>
          </cell>
          <cell r="H346" t="str">
            <v>否</v>
          </cell>
        </row>
        <row r="346"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</row>
        <row r="346">
          <cell r="AD346">
            <v>0</v>
          </cell>
          <cell r="AE346">
            <v>0</v>
          </cell>
        </row>
        <row r="346">
          <cell r="AI346">
            <v>0</v>
          </cell>
        </row>
        <row r="346"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</row>
        <row r="346"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</row>
        <row r="347">
          <cell r="B347" t="str">
            <v>S422003</v>
          </cell>
          <cell r="C347" t="str">
            <v>长春亚大汽车零件制造有限公司</v>
          </cell>
          <cell r="D347">
            <v>0</v>
          </cell>
          <cell r="E347" t="str">
            <v>座椅</v>
          </cell>
        </row>
        <row r="347">
          <cell r="G347">
            <v>0</v>
          </cell>
          <cell r="H347" t="str">
            <v>否</v>
          </cell>
        </row>
        <row r="347"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</row>
        <row r="347"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7"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</row>
        <row r="347"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</row>
        <row r="348">
          <cell r="B348" t="str">
            <v>S444007</v>
          </cell>
          <cell r="C348" t="str">
            <v>广东新金山环保材料股份有限公司</v>
          </cell>
          <cell r="D348">
            <v>0</v>
          </cell>
          <cell r="E348" t="str">
            <v>座椅</v>
          </cell>
        </row>
        <row r="348">
          <cell r="G348">
            <v>0</v>
          </cell>
          <cell r="H348" t="str">
            <v>否</v>
          </cell>
        </row>
        <row r="348"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</row>
        <row r="348"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</row>
        <row r="348"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</row>
        <row r="348"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</row>
        <row r="349">
          <cell r="B349" t="str">
            <v>S413157</v>
          </cell>
          <cell r="C349" t="str">
            <v>衡水鑫智汽车零部件有限公司</v>
          </cell>
          <cell r="D349">
            <v>0</v>
          </cell>
          <cell r="E349" t="str">
            <v>座椅</v>
          </cell>
        </row>
        <row r="349">
          <cell r="G349">
            <v>0</v>
          </cell>
          <cell r="H349" t="str">
            <v>否</v>
          </cell>
          <cell r="I349">
            <v>30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</row>
        <row r="349">
          <cell r="AI349">
            <v>0</v>
          </cell>
        </row>
        <row r="349"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</row>
        <row r="349">
          <cell r="AX349">
            <v>0</v>
          </cell>
          <cell r="AY349">
            <v>0</v>
          </cell>
          <cell r="AZ349">
            <v>0</v>
          </cell>
          <cell r="BA349">
            <v>1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</row>
        <row r="350">
          <cell r="B350" t="str">
            <v>S531001</v>
          </cell>
          <cell r="C350" t="str">
            <v>上海腾基机械设备有限公司</v>
          </cell>
          <cell r="D350">
            <v>0</v>
          </cell>
          <cell r="E350">
            <v>0</v>
          </cell>
        </row>
        <row r="350">
          <cell r="G350">
            <v>0</v>
          </cell>
          <cell r="H350" t="str">
            <v>否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</row>
        <row r="350"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0"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</row>
        <row r="350"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</row>
        <row r="351">
          <cell r="B351" t="str">
            <v>S433025</v>
          </cell>
          <cell r="C351" t="str">
            <v>中广核俊尔新材料有限公司</v>
          </cell>
          <cell r="D351" t="str">
            <v>后视镜</v>
          </cell>
          <cell r="E351" t="str">
            <v>后视镜</v>
          </cell>
        </row>
        <row r="351">
          <cell r="G351">
            <v>0</v>
          </cell>
          <cell r="H351" t="str">
            <v>否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</row>
        <row r="351">
          <cell r="AF351">
            <v>0</v>
          </cell>
          <cell r="AG351">
            <v>0</v>
          </cell>
          <cell r="AH351">
            <v>0</v>
          </cell>
          <cell r="AI351">
            <v>0</v>
          </cell>
        </row>
        <row r="351"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</row>
        <row r="351"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</row>
        <row r="352">
          <cell r="B352" t="str">
            <v>S513013</v>
          </cell>
          <cell r="C352" t="str">
            <v>黄骅市龙腾五金机电门市部</v>
          </cell>
          <cell r="D352">
            <v>0</v>
          </cell>
          <cell r="E352" t="str">
            <v>金属件</v>
          </cell>
        </row>
        <row r="352">
          <cell r="G352">
            <v>0</v>
          </cell>
          <cell r="H352" t="str">
            <v>否</v>
          </cell>
        </row>
        <row r="352"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</row>
        <row r="352"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</row>
        <row r="352"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</row>
        <row r="352">
          <cell r="AX352">
            <v>0</v>
          </cell>
          <cell r="AY352">
            <v>0</v>
          </cell>
          <cell r="AZ352">
            <v>0</v>
          </cell>
          <cell r="BA352">
            <v>1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</row>
        <row r="353">
          <cell r="B353" t="str">
            <v>S432016</v>
          </cell>
          <cell r="C353" t="str">
            <v>美视伊汽车镜控（苏州）有限公司</v>
          </cell>
          <cell r="D353" t="str">
            <v>后视镜</v>
          </cell>
          <cell r="E353" t="str">
            <v>后视镜</v>
          </cell>
        </row>
        <row r="353">
          <cell r="G353">
            <v>30</v>
          </cell>
          <cell r="H353" t="str">
            <v>否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</row>
        <row r="353">
          <cell r="AI353">
            <v>0</v>
          </cell>
        </row>
        <row r="353">
          <cell r="AM353">
            <v>0</v>
          </cell>
          <cell r="AN353">
            <v>0</v>
          </cell>
          <cell r="AO353">
            <v>0</v>
          </cell>
          <cell r="AP353">
            <v>0</v>
          </cell>
        </row>
        <row r="353">
          <cell r="AR353">
            <v>0</v>
          </cell>
        </row>
        <row r="353">
          <cell r="AU353">
            <v>0</v>
          </cell>
          <cell r="AV353">
            <v>0</v>
          </cell>
          <cell r="AW353">
            <v>117147.1</v>
          </cell>
          <cell r="AX353">
            <v>116670.24</v>
          </cell>
          <cell r="AY353">
            <v>233817.34</v>
          </cell>
          <cell r="AZ353">
            <v>350487.58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19524.5166666667</v>
          </cell>
        </row>
        <row r="354">
          <cell r="B354" t="str">
            <v>S411008</v>
          </cell>
          <cell r="C354" t="str">
            <v>北京瑞德佑业科技有限公司</v>
          </cell>
          <cell r="D354" t="str">
            <v>后视镜</v>
          </cell>
          <cell r="E354" t="str">
            <v>后视镜</v>
          </cell>
        </row>
        <row r="354">
          <cell r="G354">
            <v>30</v>
          </cell>
          <cell r="H354" t="str">
            <v>否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</row>
        <row r="354">
          <cell r="AI354">
            <v>0</v>
          </cell>
        </row>
        <row r="354"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</row>
        <row r="354"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</row>
        <row r="355">
          <cell r="B355" t="str">
            <v>S513047</v>
          </cell>
          <cell r="C355" t="str">
            <v>黄骅市宝丽洁家政有限公司</v>
          </cell>
          <cell r="D355">
            <v>0</v>
          </cell>
          <cell r="E355">
            <v>0</v>
          </cell>
        </row>
        <row r="355">
          <cell r="G355">
            <v>0</v>
          </cell>
          <cell r="H355" t="str">
            <v>否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</row>
        <row r="355"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</row>
        <row r="355">
          <cell r="AL355">
            <v>0</v>
          </cell>
        </row>
        <row r="355"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</row>
        <row r="355"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</row>
        <row r="356">
          <cell r="B356" t="str">
            <v>S513004</v>
          </cell>
          <cell r="C356" t="str">
            <v>任丘市焊材厂</v>
          </cell>
          <cell r="D356" t="str">
            <v>金属件</v>
          </cell>
          <cell r="E356" t="str">
            <v>金属件</v>
          </cell>
          <cell r="F356" t="str">
            <v>大宗物料</v>
          </cell>
          <cell r="G356">
            <v>0</v>
          </cell>
          <cell r="H356" t="str">
            <v>否</v>
          </cell>
          <cell r="I356">
            <v>30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</row>
        <row r="356">
          <cell r="AI356">
            <v>0</v>
          </cell>
        </row>
        <row r="356"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</row>
        <row r="356">
          <cell r="AX356">
            <v>58850</v>
          </cell>
          <cell r="AY356">
            <v>58850</v>
          </cell>
          <cell r="AZ356">
            <v>58850</v>
          </cell>
          <cell r="BA356">
            <v>1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</row>
        <row r="357">
          <cell r="B357" t="str">
            <v>S411026</v>
          </cell>
          <cell r="C357" t="str">
            <v>北京怀安知恒机电设备有限公司</v>
          </cell>
          <cell r="D357">
            <v>0</v>
          </cell>
          <cell r="E357">
            <v>0</v>
          </cell>
        </row>
        <row r="357">
          <cell r="G357">
            <v>0</v>
          </cell>
          <cell r="H357" t="str">
            <v>否</v>
          </cell>
        </row>
        <row r="357"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</row>
        <row r="357">
          <cell r="AG357">
            <v>0</v>
          </cell>
          <cell r="AH357">
            <v>0</v>
          </cell>
          <cell r="AI357">
            <v>0</v>
          </cell>
        </row>
        <row r="357"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11200</v>
          </cell>
          <cell r="AT357">
            <v>0</v>
          </cell>
          <cell r="AU357">
            <v>0</v>
          </cell>
          <cell r="AV357">
            <v>0</v>
          </cell>
        </row>
        <row r="357">
          <cell r="AX357">
            <v>0</v>
          </cell>
          <cell r="AY357">
            <v>11200</v>
          </cell>
          <cell r="AZ357">
            <v>11200</v>
          </cell>
          <cell r="BA357">
            <v>0</v>
          </cell>
          <cell r="BB357">
            <v>1866.66666666667</v>
          </cell>
          <cell r="BC357">
            <v>1866.66666666667</v>
          </cell>
          <cell r="BD357">
            <v>1866.66666666667</v>
          </cell>
          <cell r="BE357">
            <v>1866.66666666667</v>
          </cell>
          <cell r="BF357">
            <v>1866.66666666667</v>
          </cell>
        </row>
        <row r="358">
          <cell r="B358" t="str">
            <v>S432032</v>
          </cell>
          <cell r="C358" t="str">
            <v>明阳科技（苏州）股份有限公司</v>
          </cell>
          <cell r="D358" t="str">
            <v>座椅</v>
          </cell>
          <cell r="E358" t="str">
            <v>座椅</v>
          </cell>
          <cell r="F358" t="str">
            <v>正常供货</v>
          </cell>
          <cell r="G358">
            <v>60</v>
          </cell>
          <cell r="H358" t="str">
            <v>否</v>
          </cell>
          <cell r="I358">
            <v>60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</row>
        <row r="358">
          <cell r="AE358">
            <v>0</v>
          </cell>
          <cell r="AF358">
            <v>0</v>
          </cell>
          <cell r="AG358">
            <v>0</v>
          </cell>
        </row>
        <row r="358"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</row>
        <row r="358">
          <cell r="AX358">
            <v>0</v>
          </cell>
          <cell r="AY358">
            <v>0</v>
          </cell>
          <cell r="AZ358">
            <v>0</v>
          </cell>
          <cell r="BA358">
            <v>1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</row>
        <row r="359">
          <cell r="B359" t="str">
            <v>S544002</v>
          </cell>
          <cell r="C359" t="str">
            <v>东莞市兴亿塑胶原料有限公司</v>
          </cell>
          <cell r="D359" t="str">
            <v>后视镜</v>
          </cell>
          <cell r="E359" t="str">
            <v>后视镜</v>
          </cell>
        </row>
        <row r="359">
          <cell r="G359">
            <v>0</v>
          </cell>
          <cell r="H359" t="str">
            <v>否</v>
          </cell>
        </row>
        <row r="359"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</row>
        <row r="359"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</row>
        <row r="359"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</row>
        <row r="359"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</row>
        <row r="360">
          <cell r="B360" t="str">
            <v>S411009</v>
          </cell>
          <cell r="C360" t="str">
            <v>北京兴塑化工产品有限公司</v>
          </cell>
          <cell r="D360" t="str">
            <v>后视镜</v>
          </cell>
          <cell r="E360" t="str">
            <v>后视镜</v>
          </cell>
        </row>
        <row r="360">
          <cell r="G360">
            <v>0</v>
          </cell>
          <cell r="H360" t="str">
            <v>否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</row>
        <row r="360">
          <cell r="AF360">
            <v>0</v>
          </cell>
          <cell r="AG360">
            <v>0</v>
          </cell>
          <cell r="AH360">
            <v>0</v>
          </cell>
          <cell r="AI360">
            <v>0</v>
          </cell>
        </row>
        <row r="360"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</row>
        <row r="360"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</row>
        <row r="361">
          <cell r="B361" t="str">
            <v>S413135</v>
          </cell>
          <cell r="C361" t="str">
            <v>黄骅市东鑫车镜厂</v>
          </cell>
          <cell r="D361" t="str">
            <v>后视镜</v>
          </cell>
          <cell r="E361" t="str">
            <v>后视镜</v>
          </cell>
        </row>
        <row r="361">
          <cell r="G361">
            <v>0</v>
          </cell>
          <cell r="H361" t="str">
            <v>否</v>
          </cell>
        </row>
        <row r="361"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</row>
        <row r="361"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</row>
        <row r="361"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</row>
        <row r="361"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</row>
        <row r="362">
          <cell r="B362" t="str">
            <v>S533005</v>
          </cell>
          <cell r="C362" t="str">
            <v>台州市博睿环保科技有限公司</v>
          </cell>
          <cell r="D362">
            <v>0</v>
          </cell>
          <cell r="E362">
            <v>0</v>
          </cell>
        </row>
        <row r="362">
          <cell r="G362">
            <v>0</v>
          </cell>
          <cell r="H362" t="str">
            <v>否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</row>
        <row r="362"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2"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</row>
        <row r="362"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</row>
        <row r="363">
          <cell r="B363" t="str">
            <v>S437002</v>
          </cell>
          <cell r="C363" t="str">
            <v>中国重汽集团济南商用车有限公司</v>
          </cell>
          <cell r="D363">
            <v>0</v>
          </cell>
          <cell r="E363">
            <v>0</v>
          </cell>
        </row>
        <row r="363">
          <cell r="G363">
            <v>0</v>
          </cell>
          <cell r="H363" t="str">
            <v>否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</row>
        <row r="363"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3"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</row>
        <row r="363"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</row>
        <row r="364">
          <cell r="B364" t="str">
            <v>S413121</v>
          </cell>
          <cell r="C364" t="str">
            <v>河北佳铸金属制品有限公司</v>
          </cell>
          <cell r="D364" t="str">
            <v>金属件</v>
          </cell>
          <cell r="E364" t="str">
            <v>金属件</v>
          </cell>
        </row>
        <row r="364">
          <cell r="G364">
            <v>0</v>
          </cell>
          <cell r="H364" t="str">
            <v>否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</row>
        <row r="364">
          <cell r="AE364">
            <v>0</v>
          </cell>
        </row>
        <row r="364">
          <cell r="AI364">
            <v>0</v>
          </cell>
        </row>
        <row r="364"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</row>
        <row r="364">
          <cell r="AX364">
            <v>0</v>
          </cell>
          <cell r="AY364">
            <v>0</v>
          </cell>
          <cell r="AZ364">
            <v>0</v>
          </cell>
          <cell r="BA364">
            <v>1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</row>
        <row r="365">
          <cell r="B365" t="str">
            <v>S437046</v>
          </cell>
          <cell r="C365" t="str">
            <v>青岛中新华美塑料有限公司</v>
          </cell>
          <cell r="D365" t="str">
            <v>后视镜</v>
          </cell>
          <cell r="E365" t="str">
            <v>后视镜</v>
          </cell>
          <cell r="F365" t="str">
            <v>大宗物料</v>
          </cell>
          <cell r="G365">
            <v>0</v>
          </cell>
          <cell r="H365" t="str">
            <v>否</v>
          </cell>
          <cell r="I365">
            <v>30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</row>
        <row r="365">
          <cell r="AE365">
            <v>0</v>
          </cell>
        </row>
        <row r="365">
          <cell r="AI365">
            <v>0</v>
          </cell>
        </row>
        <row r="365"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</row>
        <row r="365"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</row>
        <row r="366">
          <cell r="B366" t="str">
            <v>S411033</v>
          </cell>
          <cell r="C366" t="str">
            <v>北京德坤顺利金属制品加工部</v>
          </cell>
          <cell r="D366">
            <v>0</v>
          </cell>
          <cell r="E366">
            <v>0</v>
          </cell>
        </row>
        <row r="366">
          <cell r="G366">
            <v>0</v>
          </cell>
          <cell r="H366" t="str">
            <v>否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</row>
        <row r="366"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6"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</row>
        <row r="366"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</row>
        <row r="367">
          <cell r="B367" t="str">
            <v>S412032</v>
          </cell>
          <cell r="C367" t="str">
            <v>天津东和汽车零部件有限公司</v>
          </cell>
          <cell r="D367" t="str">
            <v>后视镜</v>
          </cell>
          <cell r="E367" t="str">
            <v>后视镜</v>
          </cell>
        </row>
        <row r="367">
          <cell r="G367">
            <v>0</v>
          </cell>
          <cell r="H367" t="str">
            <v>否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</row>
        <row r="367">
          <cell r="AF367">
            <v>0</v>
          </cell>
          <cell r="AG367">
            <v>0</v>
          </cell>
          <cell r="AH367">
            <v>0</v>
          </cell>
          <cell r="AI367">
            <v>0</v>
          </cell>
        </row>
        <row r="367">
          <cell r="AL367">
            <v>0</v>
          </cell>
        </row>
        <row r="367"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</row>
        <row r="367"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</row>
        <row r="368">
          <cell r="B368" t="str">
            <v>S412038</v>
          </cell>
          <cell r="C368" t="str">
            <v>天津禄川科技开发有限公司</v>
          </cell>
          <cell r="D368" t="str">
            <v>后视镜</v>
          </cell>
          <cell r="E368" t="str">
            <v>后视镜</v>
          </cell>
        </row>
        <row r="368">
          <cell r="G368">
            <v>0</v>
          </cell>
          <cell r="H368" t="str">
            <v>否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</row>
        <row r="368"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8"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</row>
        <row r="369">
          <cell r="B369" t="str">
            <v>S437034</v>
          </cell>
          <cell r="C369" t="str">
            <v>潍坊振晟汽车零部件有限公司</v>
          </cell>
          <cell r="D369" t="str">
            <v>座椅</v>
          </cell>
          <cell r="E369" t="str">
            <v>座椅</v>
          </cell>
          <cell r="F369" t="str">
            <v>正常供货</v>
          </cell>
          <cell r="G369">
            <v>60</v>
          </cell>
          <cell r="H369" t="str">
            <v>是</v>
          </cell>
          <cell r="I369">
            <v>60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</row>
        <row r="369">
          <cell r="AK369">
            <v>0</v>
          </cell>
          <cell r="AL369">
            <v>15408.62</v>
          </cell>
          <cell r="AM369">
            <v>0</v>
          </cell>
          <cell r="AN369">
            <v>22988.61</v>
          </cell>
          <cell r="AO369">
            <v>0</v>
          </cell>
          <cell r="AP369">
            <v>13300</v>
          </cell>
          <cell r="AQ369">
            <v>23200</v>
          </cell>
          <cell r="AR369">
            <v>0</v>
          </cell>
          <cell r="AS369">
            <v>31333.43</v>
          </cell>
          <cell r="AT369">
            <v>0</v>
          </cell>
          <cell r="AU369">
            <v>0</v>
          </cell>
          <cell r="AV369">
            <v>0</v>
          </cell>
        </row>
        <row r="369">
          <cell r="AX369">
            <v>0</v>
          </cell>
          <cell r="AY369">
            <v>106230.66</v>
          </cell>
          <cell r="AZ369">
            <v>106230.66</v>
          </cell>
          <cell r="BA369">
            <v>0.8</v>
          </cell>
          <cell r="BB369">
            <v>15137.0066666667</v>
          </cell>
          <cell r="BC369">
            <v>11305.5716666667</v>
          </cell>
          <cell r="BD369">
            <v>11305.5716666667</v>
          </cell>
          <cell r="BE369">
            <v>9088.905</v>
          </cell>
          <cell r="BF369">
            <v>5222.23833333333</v>
          </cell>
        </row>
        <row r="370">
          <cell r="B370" t="str">
            <v>S431021</v>
          </cell>
          <cell r="C370" t="str">
            <v>上海金山张泾五金弹簧有限公司</v>
          </cell>
          <cell r="D370" t="str">
            <v>后视镜</v>
          </cell>
          <cell r="E370" t="str">
            <v>后视镜</v>
          </cell>
        </row>
        <row r="370">
          <cell r="G370">
            <v>30</v>
          </cell>
          <cell r="H370" t="str">
            <v>否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</row>
        <row r="370"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0"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</row>
        <row r="370"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</row>
        <row r="371">
          <cell r="B371" t="str">
            <v>S412033</v>
          </cell>
          <cell r="C371" t="str">
            <v>天津宇德科技发展有限公司</v>
          </cell>
          <cell r="D371">
            <v>0</v>
          </cell>
          <cell r="E371">
            <v>0</v>
          </cell>
        </row>
        <row r="371">
          <cell r="G371">
            <v>0</v>
          </cell>
          <cell r="H371" t="str">
            <v>否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</row>
        <row r="371"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1"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</row>
        <row r="371"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</row>
        <row r="372">
          <cell r="B372" t="str">
            <v>S412030</v>
          </cell>
          <cell r="C372" t="str">
            <v>天津市丰鑫科技发展有限公司</v>
          </cell>
          <cell r="D372" t="str">
            <v>金属件</v>
          </cell>
          <cell r="E372" t="str">
            <v>金属件</v>
          </cell>
        </row>
        <row r="372">
          <cell r="G372">
            <v>0</v>
          </cell>
          <cell r="H372" t="str">
            <v>否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</row>
        <row r="372"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</row>
        <row r="372"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</row>
        <row r="372">
          <cell r="AX372">
            <v>0</v>
          </cell>
          <cell r="AY372">
            <v>0</v>
          </cell>
          <cell r="AZ372">
            <v>0</v>
          </cell>
          <cell r="BA372">
            <v>1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</row>
        <row r="373">
          <cell r="B373" t="str">
            <v>S536005</v>
          </cell>
          <cell r="C373" t="str">
            <v>康硕（江西)智能制造有限公司</v>
          </cell>
          <cell r="D373">
            <v>0</v>
          </cell>
          <cell r="E373">
            <v>0</v>
          </cell>
        </row>
        <row r="373">
          <cell r="G373">
            <v>0</v>
          </cell>
          <cell r="H373" t="str">
            <v>否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</row>
        <row r="373"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3"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</row>
        <row r="373"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</row>
        <row r="374">
          <cell r="B374" t="str">
            <v>S561002</v>
          </cell>
          <cell r="C374" t="str">
            <v>西安嘉怡天恒精密技术股份有限公司</v>
          </cell>
          <cell r="D374">
            <v>0</v>
          </cell>
          <cell r="E374">
            <v>0</v>
          </cell>
          <cell r="F374" t="str">
            <v>老账</v>
          </cell>
          <cell r="G374">
            <v>0</v>
          </cell>
          <cell r="H374" t="str">
            <v>是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</row>
        <row r="374"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</row>
        <row r="374">
          <cell r="AL374">
            <v>8100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</row>
        <row r="374">
          <cell r="AX374">
            <v>0</v>
          </cell>
          <cell r="AY374">
            <v>8100</v>
          </cell>
          <cell r="AZ374">
            <v>8100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</row>
        <row r="375">
          <cell r="B375" t="str">
            <v>S513052</v>
          </cell>
          <cell r="C375" t="str">
            <v>黄骅新智环保技术有限公司</v>
          </cell>
          <cell r="D375">
            <v>0</v>
          </cell>
          <cell r="E375">
            <v>0</v>
          </cell>
        </row>
        <row r="375">
          <cell r="G375">
            <v>0</v>
          </cell>
          <cell r="H375" t="str">
            <v>否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</row>
        <row r="375"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</row>
        <row r="375"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</row>
        <row r="375"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</row>
        <row r="376">
          <cell r="B376" t="str">
            <v>S431020</v>
          </cell>
          <cell r="C376" t="str">
            <v>上海鸿扬工贸有限公司</v>
          </cell>
          <cell r="D376" t="str">
            <v>后视镜</v>
          </cell>
          <cell r="E376" t="str">
            <v>后视镜</v>
          </cell>
          <cell r="F376" t="str">
            <v>老账</v>
          </cell>
          <cell r="G376">
            <v>90</v>
          </cell>
          <cell r="H376" t="str">
            <v>否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</row>
        <row r="376"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4520</v>
          </cell>
          <cell r="AV376">
            <v>0</v>
          </cell>
        </row>
        <row r="376">
          <cell r="AX376">
            <v>0</v>
          </cell>
          <cell r="AY376">
            <v>4520</v>
          </cell>
          <cell r="AZ376">
            <v>4520</v>
          </cell>
          <cell r="BA376">
            <v>0</v>
          </cell>
          <cell r="BB376">
            <v>0</v>
          </cell>
          <cell r="BC376">
            <v>0</v>
          </cell>
          <cell r="BD376">
            <v>753.333333333333</v>
          </cell>
          <cell r="BE376">
            <v>753.333333333333</v>
          </cell>
          <cell r="BF376">
            <v>753.333333333333</v>
          </cell>
        </row>
        <row r="377">
          <cell r="B377" t="str">
            <v>S412002</v>
          </cell>
          <cell r="C377" t="str">
            <v>天津市精美特表面技术有限公司</v>
          </cell>
          <cell r="D377" t="str">
            <v>后视镜</v>
          </cell>
          <cell r="E377" t="str">
            <v>后视镜</v>
          </cell>
        </row>
        <row r="377">
          <cell r="G377">
            <v>0</v>
          </cell>
          <cell r="H377" t="str">
            <v>否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</row>
        <row r="377">
          <cell r="AG377">
            <v>0</v>
          </cell>
          <cell r="AH377">
            <v>0</v>
          </cell>
          <cell r="AI377">
            <v>0</v>
          </cell>
        </row>
        <row r="377"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</row>
        <row r="377"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</row>
        <row r="378">
          <cell r="B378" t="str">
            <v>S412006</v>
          </cell>
          <cell r="C378" t="str">
            <v>天津市天龙得冷成型部品有限公司</v>
          </cell>
          <cell r="D378">
            <v>0</v>
          </cell>
          <cell r="E378" t="str">
            <v>座椅/金属件</v>
          </cell>
        </row>
        <row r="378">
          <cell r="G378">
            <v>0</v>
          </cell>
          <cell r="H378" t="str">
            <v>否</v>
          </cell>
          <cell r="I378">
            <v>90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</row>
        <row r="378">
          <cell r="AF378">
            <v>0</v>
          </cell>
          <cell r="AG378">
            <v>0</v>
          </cell>
          <cell r="AH378">
            <v>0</v>
          </cell>
          <cell r="AI378">
            <v>0</v>
          </cell>
        </row>
        <row r="378"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4731.88</v>
          </cell>
          <cell r="AT378">
            <v>0</v>
          </cell>
          <cell r="AU378">
            <v>0</v>
          </cell>
          <cell r="AV378">
            <v>0</v>
          </cell>
        </row>
        <row r="378">
          <cell r="AX378">
            <v>0</v>
          </cell>
          <cell r="AY378">
            <v>4731.88</v>
          </cell>
          <cell r="AZ378">
            <v>4731.88</v>
          </cell>
          <cell r="BA378">
            <v>1</v>
          </cell>
          <cell r="BB378">
            <v>788.646666666667</v>
          </cell>
          <cell r="BC378">
            <v>788.646666666667</v>
          </cell>
          <cell r="BD378">
            <v>788.646666666667</v>
          </cell>
          <cell r="BE378">
            <v>788.646666666667</v>
          </cell>
          <cell r="BF378">
            <v>788.646666666667</v>
          </cell>
        </row>
        <row r="379">
          <cell r="B379" t="str">
            <v>S412026</v>
          </cell>
          <cell r="C379" t="str">
            <v>天津腾达永恒科技发展有限公司</v>
          </cell>
          <cell r="D379" t="str">
            <v>后视镜</v>
          </cell>
          <cell r="E379" t="str">
            <v>后视镜</v>
          </cell>
          <cell r="F379" t="str">
            <v>老账</v>
          </cell>
          <cell r="G379">
            <v>30</v>
          </cell>
          <cell r="H379" t="str">
            <v>否</v>
          </cell>
        </row>
        <row r="379"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</row>
        <row r="379"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79"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</row>
        <row r="379">
          <cell r="AS379">
            <v>6393.43</v>
          </cell>
          <cell r="AT379">
            <v>0</v>
          </cell>
          <cell r="AU379">
            <v>45372.12</v>
          </cell>
          <cell r="AV379">
            <v>0</v>
          </cell>
          <cell r="AW379">
            <v>17930.03</v>
          </cell>
          <cell r="AX379">
            <v>0</v>
          </cell>
          <cell r="AY379">
            <v>69695.58</v>
          </cell>
          <cell r="AZ379">
            <v>69695.58</v>
          </cell>
          <cell r="BA379">
            <v>0</v>
          </cell>
          <cell r="BB379">
            <v>1065.57166666667</v>
          </cell>
          <cell r="BC379">
            <v>1065.57166666667</v>
          </cell>
          <cell r="BD379">
            <v>8627.59166666667</v>
          </cell>
          <cell r="BE379">
            <v>8627.59166666667</v>
          </cell>
          <cell r="BF379">
            <v>11615.93</v>
          </cell>
        </row>
        <row r="380">
          <cell r="B380" t="str">
            <v>S413024</v>
          </cell>
          <cell r="C380" t="str">
            <v>南皮县国名冲压件厂</v>
          </cell>
          <cell r="D380" t="str">
            <v>后视镜</v>
          </cell>
          <cell r="E380" t="str">
            <v>后视镜</v>
          </cell>
        </row>
        <row r="380">
          <cell r="G380">
            <v>0</v>
          </cell>
          <cell r="H380" t="str">
            <v>否</v>
          </cell>
        </row>
        <row r="380"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</row>
        <row r="380"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2900.49</v>
          </cell>
        </row>
        <row r="380">
          <cell r="AX380">
            <v>0</v>
          </cell>
          <cell r="AY380">
            <v>2900.49</v>
          </cell>
          <cell r="AZ380">
            <v>2900.49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483.415</v>
          </cell>
          <cell r="BF380">
            <v>483.415</v>
          </cell>
        </row>
        <row r="381">
          <cell r="B381" t="str">
            <v>S413109</v>
          </cell>
          <cell r="C381" t="str">
            <v>河北盛德燃气有限公司</v>
          </cell>
          <cell r="D381">
            <v>0</v>
          </cell>
          <cell r="E381">
            <v>0</v>
          </cell>
          <cell r="F381" t="str">
            <v>管理</v>
          </cell>
          <cell r="G381">
            <v>0</v>
          </cell>
          <cell r="H381" t="str">
            <v>否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</row>
        <row r="381">
          <cell r="AF381">
            <v>0</v>
          </cell>
          <cell r="AG381">
            <v>0</v>
          </cell>
          <cell r="AH381">
            <v>0</v>
          </cell>
          <cell r="AI381">
            <v>0</v>
          </cell>
        </row>
        <row r="381"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</row>
        <row r="382">
          <cell r="B382" t="str">
            <v>S413111</v>
          </cell>
          <cell r="C382" t="str">
            <v>国网河北省电力有限公司沧州供电分公司</v>
          </cell>
          <cell r="D382">
            <v>0</v>
          </cell>
          <cell r="E382">
            <v>0</v>
          </cell>
        </row>
        <row r="382">
          <cell r="G382">
            <v>0</v>
          </cell>
          <cell r="H382" t="str">
            <v>否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</row>
        <row r="382"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2"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</row>
        <row r="383">
          <cell r="B383" t="str">
            <v>S413154</v>
          </cell>
          <cell r="C383" t="str">
            <v>文安县众盛塑料制品厂</v>
          </cell>
          <cell r="D383" t="str">
            <v>座椅</v>
          </cell>
          <cell r="E383" t="str">
            <v>座椅</v>
          </cell>
        </row>
        <row r="383">
          <cell r="G383">
            <v>0</v>
          </cell>
          <cell r="H383" t="str">
            <v>否</v>
          </cell>
        </row>
        <row r="383"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</row>
        <row r="383"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</row>
        <row r="383"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</row>
        <row r="383">
          <cell r="AX383">
            <v>0</v>
          </cell>
          <cell r="AY383">
            <v>0</v>
          </cell>
          <cell r="AZ383">
            <v>0</v>
          </cell>
          <cell r="BA383">
            <v>0.8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</row>
        <row r="384">
          <cell r="B384" t="str">
            <v>S432005</v>
          </cell>
          <cell r="C384" t="str">
            <v>佛吉亚（无锡）座椅部件有限公司</v>
          </cell>
          <cell r="D384" t="str">
            <v>金属件</v>
          </cell>
          <cell r="E384" t="str">
            <v>金属件</v>
          </cell>
          <cell r="F384" t="str">
            <v>正常供货</v>
          </cell>
          <cell r="G384">
            <v>60</v>
          </cell>
          <cell r="H384" t="str">
            <v>否</v>
          </cell>
          <cell r="I384">
            <v>60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</row>
        <row r="384">
          <cell r="AD384">
            <v>0</v>
          </cell>
          <cell r="AE384">
            <v>0</v>
          </cell>
        </row>
        <row r="384">
          <cell r="AM384">
            <v>0</v>
          </cell>
          <cell r="AN384">
            <v>0</v>
          </cell>
        </row>
        <row r="384">
          <cell r="AP384">
            <v>0</v>
          </cell>
          <cell r="AQ384">
            <v>0</v>
          </cell>
          <cell r="AR384">
            <v>0</v>
          </cell>
          <cell r="AS384">
            <v>96465.06</v>
          </cell>
          <cell r="AT384">
            <v>0</v>
          </cell>
          <cell r="AU384">
            <v>263642.56</v>
          </cell>
          <cell r="AV384">
            <v>1215825.76</v>
          </cell>
          <cell r="AW384">
            <v>897183.84</v>
          </cell>
          <cell r="AX384">
            <v>618173.28</v>
          </cell>
          <cell r="AY384">
            <v>3091290.5</v>
          </cell>
          <cell r="AZ384">
            <v>1575933.38</v>
          </cell>
          <cell r="BA384">
            <v>0.8</v>
          </cell>
          <cell r="BB384">
            <v>16077.51</v>
          </cell>
          <cell r="BC384">
            <v>16077.51</v>
          </cell>
          <cell r="BD384">
            <v>60017.9366666667</v>
          </cell>
          <cell r="BE384">
            <v>262655.563333333</v>
          </cell>
          <cell r="BF384">
            <v>412186.203333333</v>
          </cell>
        </row>
        <row r="385">
          <cell r="B385" t="str">
            <v>S432026</v>
          </cell>
          <cell r="C385" t="str">
            <v>昆山市鸿毅达精密模具有限公司</v>
          </cell>
          <cell r="D385">
            <v>0</v>
          </cell>
          <cell r="E385">
            <v>0</v>
          </cell>
        </row>
        <row r="385">
          <cell r="G385">
            <v>0</v>
          </cell>
          <cell r="H385" t="str">
            <v>否</v>
          </cell>
        </row>
        <row r="385"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</row>
        <row r="385"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</row>
        <row r="385"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</row>
        <row r="385"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</row>
        <row r="386">
          <cell r="B386" t="str">
            <v>S437001</v>
          </cell>
          <cell r="C386" t="str">
            <v>中国重汽集团济南卡车股份有限公司</v>
          </cell>
          <cell r="D386">
            <v>0</v>
          </cell>
          <cell r="E386">
            <v>0</v>
          </cell>
        </row>
        <row r="386">
          <cell r="G386">
            <v>0</v>
          </cell>
          <cell r="H386" t="str">
            <v>否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</row>
        <row r="386"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</row>
        <row r="386"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</row>
        <row r="386"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</row>
        <row r="387">
          <cell r="B387" t="str">
            <v>S437035</v>
          </cell>
          <cell r="C387" t="str">
            <v>诸城市弘和源商贸有限公司</v>
          </cell>
          <cell r="D387" t="str">
            <v>座椅</v>
          </cell>
          <cell r="E387" t="str">
            <v>座椅</v>
          </cell>
          <cell r="F387" t="str">
            <v>正常供货</v>
          </cell>
          <cell r="G387">
            <v>0</v>
          </cell>
          <cell r="H387" t="str">
            <v>否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</row>
        <row r="387"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</row>
        <row r="387"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7">
          <cell r="AP387">
            <v>0</v>
          </cell>
          <cell r="AQ387">
            <v>0</v>
          </cell>
          <cell r="AR387">
            <v>0</v>
          </cell>
          <cell r="AS387">
            <v>0.46</v>
          </cell>
          <cell r="AT387">
            <v>0</v>
          </cell>
          <cell r="AU387">
            <v>0</v>
          </cell>
          <cell r="AV387">
            <v>0</v>
          </cell>
        </row>
        <row r="387">
          <cell r="AX387">
            <v>0</v>
          </cell>
          <cell r="AY387">
            <v>0.46</v>
          </cell>
          <cell r="AZ387">
            <v>0.46</v>
          </cell>
          <cell r="BA387">
            <v>0.8</v>
          </cell>
          <cell r="BB387">
            <v>0.0766666666666667</v>
          </cell>
          <cell r="BC387">
            <v>0.0766666666666667</v>
          </cell>
          <cell r="BD387">
            <v>0.0766666666666667</v>
          </cell>
          <cell r="BE387">
            <v>0.0766666666666667</v>
          </cell>
          <cell r="BF387">
            <v>0.0766666666666667</v>
          </cell>
        </row>
        <row r="388">
          <cell r="B388" t="str">
            <v>S511012</v>
          </cell>
          <cell r="C388" t="str">
            <v>北京京东世纪信息技术有限公司</v>
          </cell>
          <cell r="D388">
            <v>0</v>
          </cell>
          <cell r="E388">
            <v>0</v>
          </cell>
          <cell r="F388" t="str">
            <v>管理</v>
          </cell>
          <cell r="G388">
            <v>0</v>
          </cell>
          <cell r="H388" t="str">
            <v>否</v>
          </cell>
        </row>
        <row r="388"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</row>
        <row r="388">
          <cell r="AF388">
            <v>0</v>
          </cell>
          <cell r="AG388">
            <v>0</v>
          </cell>
          <cell r="AH388">
            <v>0</v>
          </cell>
          <cell r="AI388">
            <v>0</v>
          </cell>
        </row>
        <row r="388"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</row>
        <row r="389">
          <cell r="B389" t="str">
            <v>S512009</v>
          </cell>
          <cell r="C389" t="str">
            <v>天津克威迩机械设备有限公司</v>
          </cell>
          <cell r="D389">
            <v>0</v>
          </cell>
          <cell r="E389">
            <v>0</v>
          </cell>
        </row>
        <row r="389">
          <cell r="G389">
            <v>0</v>
          </cell>
          <cell r="H389" t="str">
            <v>否</v>
          </cell>
        </row>
        <row r="389"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</row>
        <row r="389"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89"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</row>
        <row r="389"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</row>
        <row r="390">
          <cell r="B390" t="str">
            <v>S513002</v>
          </cell>
          <cell r="C390" t="str">
            <v>河北光德精密机械股份有限公司</v>
          </cell>
          <cell r="D390" t="str">
            <v>后视镜</v>
          </cell>
          <cell r="E390" t="str">
            <v>后视镜</v>
          </cell>
        </row>
        <row r="390">
          <cell r="G390">
            <v>30</v>
          </cell>
          <cell r="H390" t="str">
            <v>否</v>
          </cell>
        </row>
        <row r="390"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</row>
        <row r="390"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</row>
        <row r="390"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</row>
        <row r="390"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</row>
        <row r="391">
          <cell r="B391" t="str">
            <v>S513029</v>
          </cell>
          <cell r="C391" t="str">
            <v>黄骅信誉楼百货集团有限公司黄骅信誉楼商厦</v>
          </cell>
          <cell r="D391">
            <v>0</v>
          </cell>
          <cell r="E391">
            <v>0</v>
          </cell>
        </row>
        <row r="391">
          <cell r="G391">
            <v>0</v>
          </cell>
          <cell r="H391" t="str">
            <v>否</v>
          </cell>
        </row>
        <row r="391"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</row>
        <row r="391">
          <cell r="AF391">
            <v>0</v>
          </cell>
          <cell r="AG391">
            <v>0</v>
          </cell>
          <cell r="AH391">
            <v>0</v>
          </cell>
          <cell r="AI391">
            <v>0</v>
          </cell>
        </row>
        <row r="391"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</row>
        <row r="391"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</row>
        <row r="392">
          <cell r="B392" t="str">
            <v>S513054</v>
          </cell>
          <cell r="C392" t="str">
            <v>黄骅市金盾保安服务有限公司</v>
          </cell>
          <cell r="D392">
            <v>0</v>
          </cell>
          <cell r="E392">
            <v>0</v>
          </cell>
          <cell r="F392" t="str">
            <v>管理</v>
          </cell>
          <cell r="G392">
            <v>0</v>
          </cell>
          <cell r="H392" t="str">
            <v>否</v>
          </cell>
        </row>
        <row r="392"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2">
          <cell r="AB392">
            <v>0</v>
          </cell>
          <cell r="AC392">
            <v>0</v>
          </cell>
          <cell r="AD392">
            <v>0</v>
          </cell>
          <cell r="AE392">
            <v>0</v>
          </cell>
        </row>
        <row r="392">
          <cell r="AH392">
            <v>0</v>
          </cell>
          <cell r="AI392">
            <v>0</v>
          </cell>
        </row>
        <row r="392"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12500</v>
          </cell>
          <cell r="AY392">
            <v>12500</v>
          </cell>
          <cell r="AZ392">
            <v>12500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</row>
        <row r="393">
          <cell r="B393" t="str">
            <v>S513079</v>
          </cell>
          <cell r="C393" t="str">
            <v>泊头市兴东高温油泵制造有限责任公司</v>
          </cell>
          <cell r="D393">
            <v>0</v>
          </cell>
          <cell r="E393">
            <v>0</v>
          </cell>
        </row>
        <row r="393">
          <cell r="G393">
            <v>0</v>
          </cell>
          <cell r="H393" t="str">
            <v>否</v>
          </cell>
        </row>
        <row r="393"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</row>
        <row r="393"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</row>
        <row r="393"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</row>
        <row r="393"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</row>
        <row r="394">
          <cell r="B394" t="str">
            <v>S513080</v>
          </cell>
          <cell r="C394" t="str">
            <v>霸州市宏达五金塑料制品厂</v>
          </cell>
          <cell r="D394">
            <v>0</v>
          </cell>
          <cell r="E394">
            <v>0</v>
          </cell>
        </row>
        <row r="394">
          <cell r="G394">
            <v>0</v>
          </cell>
          <cell r="H394" t="str">
            <v>否</v>
          </cell>
        </row>
        <row r="394"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</row>
        <row r="394"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4"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</row>
        <row r="394"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</row>
        <row r="395">
          <cell r="B395" t="str">
            <v>S513081</v>
          </cell>
          <cell r="C395" t="str">
            <v>石家庄跨越物流有限公司</v>
          </cell>
          <cell r="D395" t="str">
            <v>金属件/座椅/后视镜</v>
          </cell>
          <cell r="E395" t="str">
            <v>金属件/座椅/后视镜</v>
          </cell>
          <cell r="F395" t="str">
            <v>销售（运输）</v>
          </cell>
          <cell r="G395">
            <v>60</v>
          </cell>
          <cell r="H395" t="str">
            <v>否</v>
          </cell>
          <cell r="I395">
            <v>60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</row>
        <row r="395">
          <cell r="AF395">
            <v>0</v>
          </cell>
          <cell r="AG395">
            <v>0</v>
          </cell>
        </row>
        <row r="395">
          <cell r="AJ395">
            <v>0</v>
          </cell>
          <cell r="AK395">
            <v>0</v>
          </cell>
        </row>
        <row r="395"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</row>
        <row r="395">
          <cell r="AX395">
            <v>0</v>
          </cell>
          <cell r="AY395">
            <v>0</v>
          </cell>
          <cell r="AZ395">
            <v>0</v>
          </cell>
          <cell r="BA395">
            <v>0.8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</row>
        <row r="396">
          <cell r="B396" t="str">
            <v>S513108</v>
          </cell>
          <cell r="C396" t="str">
            <v>河北德邦物流有限公司</v>
          </cell>
          <cell r="D396">
            <v>0</v>
          </cell>
          <cell r="E396" t="str">
            <v>销售</v>
          </cell>
        </row>
        <row r="396">
          <cell r="G396">
            <v>0</v>
          </cell>
          <cell r="H396" t="str">
            <v>否</v>
          </cell>
        </row>
        <row r="396"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</row>
        <row r="396"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6"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</row>
        <row r="397">
          <cell r="B397" t="str">
            <v>S513109</v>
          </cell>
          <cell r="C397" t="str">
            <v>沙河市博泰汽车销售有限公司</v>
          </cell>
          <cell r="D397">
            <v>0</v>
          </cell>
          <cell r="E397">
            <v>0</v>
          </cell>
        </row>
        <row r="397">
          <cell r="G397">
            <v>0</v>
          </cell>
          <cell r="H397" t="str">
            <v>否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</row>
        <row r="397"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</row>
        <row r="397"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</row>
        <row r="397"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</row>
        <row r="398">
          <cell r="B398" t="str">
            <v>S513110</v>
          </cell>
          <cell r="C398" t="str">
            <v>曲阳县润杨汽车贸易有限公司</v>
          </cell>
          <cell r="D398">
            <v>0</v>
          </cell>
          <cell r="E398">
            <v>0</v>
          </cell>
        </row>
        <row r="398">
          <cell r="G398">
            <v>0</v>
          </cell>
          <cell r="H398" t="str">
            <v>否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</row>
        <row r="398"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</row>
        <row r="398"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</row>
        <row r="398"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</row>
        <row r="399">
          <cell r="B399" t="str">
            <v>S532007</v>
          </cell>
          <cell r="C399" t="str">
            <v>和和机械（张家港）有限公司</v>
          </cell>
          <cell r="D399">
            <v>0</v>
          </cell>
          <cell r="E399">
            <v>0</v>
          </cell>
        </row>
        <row r="399">
          <cell r="G399">
            <v>0</v>
          </cell>
          <cell r="H399" t="str">
            <v>否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</row>
        <row r="399"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399"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</row>
        <row r="399"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</row>
        <row r="400">
          <cell r="B400" t="str">
            <v>S532012</v>
          </cell>
          <cell r="C400" t="str">
            <v>苏州市跃进汽车修配厂</v>
          </cell>
          <cell r="D400">
            <v>0</v>
          </cell>
          <cell r="E400">
            <v>0</v>
          </cell>
        </row>
        <row r="400">
          <cell r="G400">
            <v>0</v>
          </cell>
          <cell r="H400" t="str">
            <v>否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</row>
        <row r="400"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</row>
        <row r="400"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</row>
        <row r="400"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</row>
        <row r="401">
          <cell r="B401" t="str">
            <v>S537005</v>
          </cell>
          <cell r="C401" t="str">
            <v>滨州齐德化工有限公司</v>
          </cell>
          <cell r="D401">
            <v>0</v>
          </cell>
          <cell r="E401">
            <v>0</v>
          </cell>
        </row>
        <row r="401">
          <cell r="G401">
            <v>0</v>
          </cell>
          <cell r="H401" t="str">
            <v>否</v>
          </cell>
        </row>
        <row r="401"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</row>
        <row r="401"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1"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</row>
        <row r="401"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</row>
        <row r="402">
          <cell r="B402" t="str">
            <v>S537007</v>
          </cell>
          <cell r="C402" t="str">
            <v>青岛宸屹信息科技有限公司</v>
          </cell>
          <cell r="D402">
            <v>0</v>
          </cell>
          <cell r="E402">
            <v>0</v>
          </cell>
        </row>
        <row r="402">
          <cell r="G402">
            <v>0</v>
          </cell>
          <cell r="H402" t="str">
            <v>否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</row>
        <row r="402"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</row>
        <row r="402"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</row>
        <row r="402"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</row>
        <row r="403">
          <cell r="B403" t="str">
            <v>S543003</v>
          </cell>
          <cell r="C403" t="str">
            <v>郴州铧宇汽车销售服务有限公司</v>
          </cell>
          <cell r="D403">
            <v>0</v>
          </cell>
          <cell r="E403">
            <v>0</v>
          </cell>
        </row>
        <row r="403">
          <cell r="G403">
            <v>0</v>
          </cell>
          <cell r="H403" t="str">
            <v>否</v>
          </cell>
        </row>
        <row r="403"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</row>
        <row r="403"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</row>
        <row r="403"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</row>
        <row r="403"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</row>
        <row r="404">
          <cell r="B404" t="str">
            <v>S412007</v>
          </cell>
          <cell r="C404" t="str">
            <v>天津易沃德工业装备有限公司</v>
          </cell>
          <cell r="D404">
            <v>0</v>
          </cell>
          <cell r="E404">
            <v>0</v>
          </cell>
        </row>
        <row r="404">
          <cell r="G404">
            <v>0</v>
          </cell>
          <cell r="H404" t="str">
            <v>否</v>
          </cell>
        </row>
        <row r="404"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</row>
        <row r="404"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</row>
        <row r="404"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</row>
        <row r="404"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</row>
        <row r="405">
          <cell r="B405" t="str">
            <v>S412031</v>
          </cell>
          <cell r="C405" t="str">
            <v>天津正元天成科技发展有限公司</v>
          </cell>
          <cell r="D405">
            <v>0</v>
          </cell>
          <cell r="E405">
            <v>0</v>
          </cell>
        </row>
        <row r="405">
          <cell r="G405">
            <v>0</v>
          </cell>
          <cell r="H405" t="str">
            <v>否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</row>
        <row r="405">
          <cell r="AF405">
            <v>0</v>
          </cell>
          <cell r="AG405">
            <v>0</v>
          </cell>
          <cell r="AH405">
            <v>0</v>
          </cell>
          <cell r="AI405">
            <v>0</v>
          </cell>
        </row>
        <row r="405"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</row>
        <row r="405"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</row>
        <row r="406">
          <cell r="B406" t="str">
            <v>S413002</v>
          </cell>
          <cell r="C406" t="str">
            <v>唐山市丰润区报喜坨扁钢厂</v>
          </cell>
          <cell r="D406" t="str">
            <v>金属件</v>
          </cell>
          <cell r="E406" t="str">
            <v>金属件</v>
          </cell>
        </row>
        <row r="406">
          <cell r="G406">
            <v>0</v>
          </cell>
          <cell r="H406" t="str">
            <v>否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</row>
        <row r="406"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</row>
        <row r="406"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</row>
        <row r="406">
          <cell r="AX406">
            <v>0</v>
          </cell>
          <cell r="AY406">
            <v>0</v>
          </cell>
          <cell r="AZ406">
            <v>0</v>
          </cell>
          <cell r="BA406">
            <v>1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</row>
        <row r="407">
          <cell r="B407" t="str">
            <v>S413164</v>
          </cell>
          <cell r="C407" t="str">
            <v>黄骅市国贸物资有限公司</v>
          </cell>
          <cell r="D407" t="str">
            <v>金属件</v>
          </cell>
          <cell r="E407" t="str">
            <v>金属件</v>
          </cell>
        </row>
        <row r="407">
          <cell r="G407">
            <v>0</v>
          </cell>
          <cell r="H407" t="str">
            <v>否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</row>
        <row r="407"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</row>
        <row r="407"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</row>
        <row r="407">
          <cell r="AX407">
            <v>0</v>
          </cell>
          <cell r="AY407">
            <v>0</v>
          </cell>
          <cell r="AZ407">
            <v>0</v>
          </cell>
          <cell r="BA407">
            <v>1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</row>
        <row r="408">
          <cell r="B408" t="str">
            <v>S413165</v>
          </cell>
          <cell r="C408" t="str">
            <v>献县鹏凯金属制品有限公司</v>
          </cell>
          <cell r="D408" t="str">
            <v>后视镜</v>
          </cell>
          <cell r="E408" t="str">
            <v>后视镜</v>
          </cell>
        </row>
        <row r="408">
          <cell r="G408">
            <v>0</v>
          </cell>
          <cell r="H408" t="str">
            <v>否</v>
          </cell>
        </row>
        <row r="408"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</row>
        <row r="408"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</row>
        <row r="408"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</row>
        <row r="409">
          <cell r="B409" t="str">
            <v>S413166</v>
          </cell>
          <cell r="C409" t="str">
            <v>盐山县大华五金销售有限公司</v>
          </cell>
          <cell r="D409" t="str">
            <v>金属件</v>
          </cell>
          <cell r="E409" t="str">
            <v>金属件</v>
          </cell>
        </row>
        <row r="409">
          <cell r="G409">
            <v>0</v>
          </cell>
          <cell r="H409" t="str">
            <v>否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</row>
        <row r="409"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</row>
        <row r="409"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</row>
        <row r="409">
          <cell r="AX409">
            <v>0</v>
          </cell>
          <cell r="AY409">
            <v>0</v>
          </cell>
          <cell r="AZ409">
            <v>0</v>
          </cell>
          <cell r="BA409">
            <v>1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</row>
        <row r="410">
          <cell r="B410" t="str">
            <v>S432030</v>
          </cell>
          <cell r="C410" t="str">
            <v>无锡市宏伟彩印包装有限公司</v>
          </cell>
          <cell r="D410" t="str">
            <v>后视镜</v>
          </cell>
          <cell r="E410" t="str">
            <v>后视镜</v>
          </cell>
        </row>
        <row r="410">
          <cell r="G410">
            <v>0</v>
          </cell>
          <cell r="H410" t="str">
            <v>否</v>
          </cell>
        </row>
        <row r="410"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</row>
        <row r="410"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</row>
        <row r="410"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</row>
        <row r="410"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</row>
        <row r="411">
          <cell r="B411" t="str">
            <v>S434007</v>
          </cell>
          <cell r="C411" t="str">
            <v>滁州岳众汽车零部件有限公司</v>
          </cell>
          <cell r="D411">
            <v>0</v>
          </cell>
          <cell r="E411" t="str">
            <v>金属件</v>
          </cell>
        </row>
        <row r="411">
          <cell r="G411">
            <v>0</v>
          </cell>
          <cell r="H411" t="str">
            <v>否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</row>
        <row r="411"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1"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</row>
        <row r="411">
          <cell r="AX411">
            <v>0</v>
          </cell>
          <cell r="AY411">
            <v>0</v>
          </cell>
          <cell r="AZ411">
            <v>0</v>
          </cell>
          <cell r="BA411">
            <v>1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</row>
        <row r="412">
          <cell r="B412" t="str">
            <v>S511023</v>
          </cell>
          <cell r="C412" t="str">
            <v>北京迅捷通物流有限公司</v>
          </cell>
          <cell r="D412">
            <v>0</v>
          </cell>
          <cell r="E412">
            <v>0</v>
          </cell>
        </row>
        <row r="412">
          <cell r="G412">
            <v>0</v>
          </cell>
          <cell r="H412" t="str">
            <v>否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</row>
        <row r="412"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</row>
        <row r="412"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</row>
        <row r="412"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</row>
        <row r="413">
          <cell r="B413" t="str">
            <v>S512002</v>
          </cell>
          <cell r="C413" t="str">
            <v>天津市盛荣欣益科技有限公司</v>
          </cell>
          <cell r="D413" t="str">
            <v>后视镜</v>
          </cell>
          <cell r="E413" t="str">
            <v>后视镜</v>
          </cell>
        </row>
        <row r="413">
          <cell r="G413">
            <v>0</v>
          </cell>
          <cell r="H413" t="str">
            <v>否</v>
          </cell>
        </row>
        <row r="413"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</row>
        <row r="413"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</row>
        <row r="413"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</row>
        <row r="413"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</row>
        <row r="414">
          <cell r="B414" t="str">
            <v>S512016</v>
          </cell>
          <cell r="C414" t="str">
            <v>同道精英（天津）信息技术有限公司</v>
          </cell>
          <cell r="D414">
            <v>0</v>
          </cell>
          <cell r="E414">
            <v>0</v>
          </cell>
        </row>
        <row r="414">
          <cell r="G414">
            <v>0</v>
          </cell>
          <cell r="H414" t="str">
            <v>否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</row>
        <row r="414"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</row>
        <row r="414"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</row>
        <row r="414"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</row>
        <row r="415">
          <cell r="B415" t="str">
            <v>S513030</v>
          </cell>
          <cell r="C415" t="str">
            <v>中国石油化工股份有限公司河北沧州石油分公司</v>
          </cell>
          <cell r="D415">
            <v>0</v>
          </cell>
          <cell r="E415">
            <v>0</v>
          </cell>
        </row>
        <row r="415">
          <cell r="G415">
            <v>0</v>
          </cell>
          <cell r="H415" t="str">
            <v>否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5"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5"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</row>
        <row r="415"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</row>
        <row r="416">
          <cell r="B416" t="str">
            <v>S513046</v>
          </cell>
          <cell r="C416" t="str">
            <v>黄骅市嘉轩安装工程有限公司</v>
          </cell>
          <cell r="D416">
            <v>0</v>
          </cell>
          <cell r="E416">
            <v>0</v>
          </cell>
        </row>
        <row r="416">
          <cell r="G416">
            <v>0</v>
          </cell>
          <cell r="H416" t="str">
            <v>否</v>
          </cell>
        </row>
        <row r="416"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</row>
        <row r="416"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6"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</row>
        <row r="416"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</row>
        <row r="417">
          <cell r="B417" t="str">
            <v>S513078</v>
          </cell>
          <cell r="C417" t="str">
            <v>石家庄海运帆机电设备有限公司</v>
          </cell>
          <cell r="D417">
            <v>0</v>
          </cell>
          <cell r="E417">
            <v>0</v>
          </cell>
        </row>
        <row r="417">
          <cell r="G417">
            <v>0</v>
          </cell>
          <cell r="H417" t="str">
            <v>否</v>
          </cell>
        </row>
        <row r="417"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</row>
        <row r="417"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7"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</row>
        <row r="417"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</row>
        <row r="418">
          <cell r="B418" t="str">
            <v>S513092</v>
          </cell>
          <cell r="C418" t="str">
            <v>张家口圣屹汽车销售服务有限公司</v>
          </cell>
          <cell r="D418">
            <v>0</v>
          </cell>
          <cell r="E418">
            <v>0</v>
          </cell>
        </row>
        <row r="418">
          <cell r="G418">
            <v>0</v>
          </cell>
          <cell r="H418" t="str">
            <v>否</v>
          </cell>
        </row>
        <row r="418"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</row>
        <row r="418"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</row>
        <row r="418"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</row>
        <row r="418"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</row>
        <row r="419">
          <cell r="B419" t="str">
            <v>S513096</v>
          </cell>
          <cell r="C419" t="str">
            <v>遵化市双益汽车修理厂</v>
          </cell>
          <cell r="D419">
            <v>0</v>
          </cell>
          <cell r="E419">
            <v>0</v>
          </cell>
        </row>
        <row r="419">
          <cell r="G419">
            <v>0</v>
          </cell>
          <cell r="H419" t="str">
            <v>否</v>
          </cell>
        </row>
        <row r="419"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</row>
        <row r="419"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19"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</row>
        <row r="419"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</row>
        <row r="420">
          <cell r="B420" t="str">
            <v>S513097</v>
          </cell>
          <cell r="C420" t="str">
            <v>乐亭县剑锋汽车维修服务有限公司</v>
          </cell>
          <cell r="D420">
            <v>0</v>
          </cell>
          <cell r="E420">
            <v>0</v>
          </cell>
        </row>
        <row r="420">
          <cell r="G420">
            <v>0</v>
          </cell>
          <cell r="H420" t="str">
            <v>否</v>
          </cell>
        </row>
        <row r="420"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</row>
        <row r="420"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0"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</row>
        <row r="420"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</row>
        <row r="421">
          <cell r="B421" t="str">
            <v>S513106</v>
          </cell>
          <cell r="C421" t="str">
            <v>玉田县利华汽车修理厂</v>
          </cell>
          <cell r="D421">
            <v>0</v>
          </cell>
          <cell r="E421">
            <v>0</v>
          </cell>
        </row>
        <row r="421">
          <cell r="G421">
            <v>0</v>
          </cell>
          <cell r="H421" t="str">
            <v>否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</row>
        <row r="421"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</row>
        <row r="421"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</row>
        <row r="421"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</row>
        <row r="422">
          <cell r="B422" t="str">
            <v>S513112</v>
          </cell>
          <cell r="C422" t="str">
            <v>唐山市丰南区昱安汽车销售服务有限公司</v>
          </cell>
          <cell r="D422">
            <v>0</v>
          </cell>
          <cell r="E422">
            <v>0</v>
          </cell>
        </row>
        <row r="422">
          <cell r="G422">
            <v>0</v>
          </cell>
          <cell r="H422" t="str">
            <v>否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</row>
        <row r="422"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</row>
        <row r="422"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</row>
        <row r="422"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</row>
        <row r="423">
          <cell r="B423" t="str">
            <v>S513114</v>
          </cell>
          <cell r="C423" t="str">
            <v>黄骅市未来信息技术有限公司</v>
          </cell>
          <cell r="D423">
            <v>0</v>
          </cell>
          <cell r="E423">
            <v>0</v>
          </cell>
        </row>
        <row r="423">
          <cell r="G423">
            <v>0</v>
          </cell>
          <cell r="H423" t="str">
            <v>否</v>
          </cell>
        </row>
        <row r="423"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</row>
        <row r="423"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</row>
        <row r="423"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</row>
        <row r="423"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</row>
        <row r="424">
          <cell r="B424" t="str">
            <v>S513115</v>
          </cell>
          <cell r="C424" t="str">
            <v>黄骅市博元农业科技有限公司</v>
          </cell>
          <cell r="D424">
            <v>0</v>
          </cell>
          <cell r="E424">
            <v>0</v>
          </cell>
        </row>
        <row r="424">
          <cell r="G424">
            <v>0</v>
          </cell>
          <cell r="H424" t="str">
            <v>否</v>
          </cell>
        </row>
        <row r="424"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</row>
        <row r="424"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</row>
        <row r="424"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</row>
        <row r="424"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</row>
        <row r="425">
          <cell r="B425" t="str">
            <v>S513116</v>
          </cell>
          <cell r="C425" t="str">
            <v>黄骅市渤海路理想照像服务部</v>
          </cell>
          <cell r="D425">
            <v>0</v>
          </cell>
          <cell r="E425">
            <v>0</v>
          </cell>
        </row>
        <row r="425">
          <cell r="G425">
            <v>0</v>
          </cell>
          <cell r="H425" t="str">
            <v>否</v>
          </cell>
        </row>
        <row r="425"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</row>
        <row r="425"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</row>
        <row r="425"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</row>
        <row r="425"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</row>
        <row r="426">
          <cell r="B426" t="str">
            <v>S513118</v>
          </cell>
          <cell r="C426" t="str">
            <v>衡水鑫磊劳务派遣有限公司</v>
          </cell>
          <cell r="D426">
            <v>0</v>
          </cell>
          <cell r="E426">
            <v>0</v>
          </cell>
        </row>
        <row r="426">
          <cell r="G426">
            <v>0</v>
          </cell>
          <cell r="H426" t="str">
            <v>否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</row>
        <row r="426">
          <cell r="AF426">
            <v>0</v>
          </cell>
          <cell r="AG426">
            <v>0</v>
          </cell>
          <cell r="AH426">
            <v>0</v>
          </cell>
          <cell r="AI426">
            <v>0</v>
          </cell>
        </row>
        <row r="426"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</row>
        <row r="426"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</row>
        <row r="427">
          <cell r="B427" t="str">
            <v>S514005</v>
          </cell>
          <cell r="C427" t="str">
            <v>山西驰鹏汽车销售有限公司</v>
          </cell>
          <cell r="D427">
            <v>0</v>
          </cell>
          <cell r="E427">
            <v>0</v>
          </cell>
        </row>
        <row r="427">
          <cell r="G427">
            <v>0</v>
          </cell>
          <cell r="H427" t="str">
            <v>否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</row>
        <row r="427"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7"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</row>
        <row r="427"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</row>
        <row r="428">
          <cell r="B428" t="str">
            <v>S531009</v>
          </cell>
          <cell r="C428" t="str">
            <v>上海鸿安锦翔汽车服务有限公司</v>
          </cell>
          <cell r="D428">
            <v>0</v>
          </cell>
          <cell r="E428">
            <v>0</v>
          </cell>
        </row>
        <row r="428">
          <cell r="G428">
            <v>0</v>
          </cell>
          <cell r="H428" t="str">
            <v>否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</row>
        <row r="428"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  <row r="428"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</row>
        <row r="428"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</row>
        <row r="429">
          <cell r="B429" t="str">
            <v>S532010</v>
          </cell>
          <cell r="C429" t="str">
            <v>南通易人汽车贸易服务有限公司</v>
          </cell>
          <cell r="D429">
            <v>0</v>
          </cell>
          <cell r="E429">
            <v>0</v>
          </cell>
        </row>
        <row r="429">
          <cell r="G429">
            <v>0</v>
          </cell>
          <cell r="H429" t="str">
            <v>否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</row>
        <row r="429"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</row>
        <row r="429"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</row>
        <row r="429"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</row>
        <row r="430">
          <cell r="B430" t="str">
            <v>S532013</v>
          </cell>
          <cell r="C430" t="str">
            <v>武汉华天博亿工贸有限公司</v>
          </cell>
          <cell r="D430">
            <v>0</v>
          </cell>
          <cell r="E430">
            <v>0</v>
          </cell>
        </row>
        <row r="430">
          <cell r="G430">
            <v>0</v>
          </cell>
          <cell r="H430" t="str">
            <v>否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</row>
        <row r="430"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</row>
        <row r="430"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</row>
        <row r="430"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</row>
        <row r="431">
          <cell r="B431" t="str">
            <v>S533009</v>
          </cell>
          <cell r="C431" t="str">
            <v>嘉兴市金禾汽车维修服务有限公司</v>
          </cell>
          <cell r="D431">
            <v>0</v>
          </cell>
          <cell r="E431">
            <v>0</v>
          </cell>
        </row>
        <row r="431">
          <cell r="G431">
            <v>0</v>
          </cell>
          <cell r="H431" t="str">
            <v>否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</row>
        <row r="431"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</row>
        <row r="431"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</row>
        <row r="431"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</row>
        <row r="432">
          <cell r="B432" t="str">
            <v>S534003</v>
          </cell>
          <cell r="C432" t="str">
            <v>芜湖市仁和富通汽车修理厂</v>
          </cell>
          <cell r="D432">
            <v>0</v>
          </cell>
          <cell r="E432">
            <v>0</v>
          </cell>
        </row>
        <row r="432">
          <cell r="G432">
            <v>0</v>
          </cell>
          <cell r="H432" t="str">
            <v>否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</row>
        <row r="432"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</row>
        <row r="432"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</row>
        <row r="432"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</row>
        <row r="433">
          <cell r="B433" t="str">
            <v>S534006</v>
          </cell>
          <cell r="C433" t="str">
            <v>六安安瑞汽车销售有限公司</v>
          </cell>
          <cell r="D433">
            <v>0</v>
          </cell>
          <cell r="E433">
            <v>0</v>
          </cell>
        </row>
        <row r="433">
          <cell r="G433">
            <v>0</v>
          </cell>
          <cell r="H433" t="str">
            <v>否</v>
          </cell>
        </row>
        <row r="433"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</row>
        <row r="433"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</row>
        <row r="433"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</row>
        <row r="433"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</row>
        <row r="434">
          <cell r="B434" t="str">
            <v>S535003</v>
          </cell>
          <cell r="C434" t="str">
            <v>漳浦天泽塑胶制品有限公司</v>
          </cell>
          <cell r="D434">
            <v>0</v>
          </cell>
          <cell r="E434">
            <v>0</v>
          </cell>
        </row>
        <row r="434">
          <cell r="G434">
            <v>0</v>
          </cell>
          <cell r="H434" t="str">
            <v>否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</row>
        <row r="434"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</row>
        <row r="434"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</row>
        <row r="434"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</row>
        <row r="435">
          <cell r="B435" t="str">
            <v>S537006</v>
          </cell>
          <cell r="C435" t="str">
            <v>潍坊众乐邦人力资源有限公司</v>
          </cell>
          <cell r="D435">
            <v>0</v>
          </cell>
          <cell r="E435">
            <v>0</v>
          </cell>
        </row>
        <row r="435">
          <cell r="G435">
            <v>0</v>
          </cell>
          <cell r="H435" t="str">
            <v>否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</row>
        <row r="435">
          <cell r="AF435">
            <v>0</v>
          </cell>
          <cell r="AG435">
            <v>0</v>
          </cell>
          <cell r="AH435">
            <v>0</v>
          </cell>
          <cell r="AI435">
            <v>0</v>
          </cell>
        </row>
        <row r="435"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</row>
        <row r="435"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</row>
        <row r="436">
          <cell r="B436" t="str">
            <v>S537013</v>
          </cell>
          <cell r="C436" t="str">
            <v>文登区康泰汽车修理部</v>
          </cell>
          <cell r="D436">
            <v>0</v>
          </cell>
          <cell r="E436">
            <v>0</v>
          </cell>
        </row>
        <row r="436">
          <cell r="G436">
            <v>0</v>
          </cell>
          <cell r="H436" t="str">
            <v>否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</row>
        <row r="436"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</row>
        <row r="436"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</row>
        <row r="436"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</row>
        <row r="437">
          <cell r="B437" t="str">
            <v>S537014</v>
          </cell>
          <cell r="C437" t="str">
            <v>山东原和人力资源有限公司</v>
          </cell>
          <cell r="D437">
            <v>0</v>
          </cell>
          <cell r="E437">
            <v>0</v>
          </cell>
        </row>
        <row r="437">
          <cell r="G437">
            <v>0</v>
          </cell>
          <cell r="H437" t="str">
            <v>否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</row>
        <row r="437"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</row>
        <row r="437"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</row>
        <row r="437"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</row>
        <row r="438">
          <cell r="B438" t="str">
            <v>S543004</v>
          </cell>
          <cell r="C438" t="str">
            <v>西峡县德赢汽车销售服务有限公司</v>
          </cell>
          <cell r="D438">
            <v>0</v>
          </cell>
          <cell r="E438">
            <v>0</v>
          </cell>
        </row>
        <row r="438">
          <cell r="G438">
            <v>0</v>
          </cell>
          <cell r="H438" t="str">
            <v>否</v>
          </cell>
        </row>
        <row r="438"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</row>
        <row r="438"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</row>
        <row r="438"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</row>
        <row r="438"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</row>
        <row r="439">
          <cell r="B439" t="str">
            <v>S545001</v>
          </cell>
          <cell r="C439" t="str">
            <v>柳州凡天汽车销售服务有限公司</v>
          </cell>
          <cell r="D439">
            <v>0</v>
          </cell>
          <cell r="E439">
            <v>0</v>
          </cell>
        </row>
        <row r="439">
          <cell r="G439">
            <v>0</v>
          </cell>
          <cell r="H439" t="str">
            <v>否</v>
          </cell>
        </row>
        <row r="439"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39"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</row>
        <row r="439"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</row>
        <row r="439"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</row>
        <row r="440">
          <cell r="B440" t="str">
            <v>S561005</v>
          </cell>
          <cell r="C440" t="str">
            <v>西安汉信自动识别技术有限公司</v>
          </cell>
          <cell r="D440">
            <v>0</v>
          </cell>
          <cell r="E440">
            <v>0</v>
          </cell>
        </row>
        <row r="440">
          <cell r="G440">
            <v>0</v>
          </cell>
          <cell r="H440" t="str">
            <v>否</v>
          </cell>
        </row>
        <row r="440"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0"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</row>
        <row r="440"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</row>
        <row r="440"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</row>
        <row r="441">
          <cell r="B441" t="str">
            <v>S412035</v>
          </cell>
          <cell r="C441" t="str">
            <v>天津海纳钢铁有限公司</v>
          </cell>
          <cell r="D441" t="str">
            <v>金属件</v>
          </cell>
          <cell r="E441" t="str">
            <v>金属件</v>
          </cell>
        </row>
        <row r="441">
          <cell r="G441">
            <v>0</v>
          </cell>
          <cell r="H441" t="str">
            <v>否</v>
          </cell>
        </row>
        <row r="441"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</row>
        <row r="441"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</row>
        <row r="441"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</row>
        <row r="441">
          <cell r="AX441">
            <v>0</v>
          </cell>
          <cell r="AY441">
            <v>0</v>
          </cell>
          <cell r="AZ441">
            <v>0</v>
          </cell>
          <cell r="BA441">
            <v>1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</row>
        <row r="442">
          <cell r="B442" t="str">
            <v>S413145</v>
          </cell>
          <cell r="C442" t="str">
            <v>霸州市霸州镇鑫创五金塑料厂</v>
          </cell>
          <cell r="D442" t="str">
            <v>座椅</v>
          </cell>
          <cell r="E442" t="str">
            <v>座椅</v>
          </cell>
          <cell r="F442" t="str">
            <v>正常供货</v>
          </cell>
          <cell r="G442">
            <v>60</v>
          </cell>
          <cell r="H442" t="str">
            <v>是</v>
          </cell>
          <cell r="I442">
            <v>60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</row>
        <row r="442"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466.6</v>
          </cell>
          <cell r="AO442">
            <v>17727.84</v>
          </cell>
          <cell r="AP442">
            <v>20300</v>
          </cell>
          <cell r="AQ442">
            <v>17400</v>
          </cell>
          <cell r="AR442">
            <v>43147.86</v>
          </cell>
          <cell r="AS442">
            <v>29919.32</v>
          </cell>
          <cell r="AT442">
            <v>15318.49</v>
          </cell>
          <cell r="AU442">
            <v>10943.34</v>
          </cell>
          <cell r="AV442">
            <v>0</v>
          </cell>
          <cell r="AW442">
            <v>61089.79</v>
          </cell>
          <cell r="AX442">
            <v>13600</v>
          </cell>
          <cell r="AY442">
            <v>229913.24</v>
          </cell>
          <cell r="AZ442">
            <v>155223.45</v>
          </cell>
          <cell r="BA442">
            <v>0.8</v>
          </cell>
          <cell r="BB442">
            <v>21493.6033333333</v>
          </cell>
          <cell r="BC442">
            <v>23968.9183333333</v>
          </cell>
          <cell r="BD442">
            <v>22838.1683333333</v>
          </cell>
          <cell r="BE442">
            <v>19454.835</v>
          </cell>
          <cell r="BF442">
            <v>26736.4666666667</v>
          </cell>
        </row>
        <row r="443">
          <cell r="B443" t="str">
            <v>S511019</v>
          </cell>
          <cell r="C443" t="str">
            <v>中企永联数据交换技术(北京)有限公司</v>
          </cell>
          <cell r="D443">
            <v>0</v>
          </cell>
          <cell r="E443">
            <v>0</v>
          </cell>
        </row>
        <row r="443">
          <cell r="G443">
            <v>0</v>
          </cell>
          <cell r="H443" t="str">
            <v>否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</row>
        <row r="443">
          <cell r="AF443">
            <v>0</v>
          </cell>
          <cell r="AG443">
            <v>0</v>
          </cell>
          <cell r="AH443">
            <v>0</v>
          </cell>
          <cell r="AI443">
            <v>0</v>
          </cell>
        </row>
        <row r="443"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</row>
        <row r="443"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</row>
        <row r="444">
          <cell r="B444" t="str">
            <v>S511021</v>
          </cell>
          <cell r="C444" t="str">
            <v>平安养老保险股份有限公司北京分公司</v>
          </cell>
          <cell r="D444">
            <v>0</v>
          </cell>
          <cell r="E444">
            <v>0</v>
          </cell>
        </row>
        <row r="444">
          <cell r="G444">
            <v>0</v>
          </cell>
          <cell r="H444" t="str">
            <v>否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</row>
        <row r="444"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</row>
        <row r="444"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</row>
        <row r="444"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</row>
        <row r="445">
          <cell r="B445" t="str">
            <v>S511022</v>
          </cell>
          <cell r="C445" t="str">
            <v>北京华德世纪科技发展有限公司</v>
          </cell>
          <cell r="D445">
            <v>0</v>
          </cell>
          <cell r="E445">
            <v>0</v>
          </cell>
        </row>
        <row r="445">
          <cell r="G445">
            <v>0</v>
          </cell>
          <cell r="H445" t="str">
            <v>否</v>
          </cell>
        </row>
        <row r="445"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</row>
        <row r="445"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</row>
        <row r="445"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</row>
        <row r="445"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</row>
        <row r="446">
          <cell r="B446" t="str">
            <v>S511024</v>
          </cell>
          <cell r="C446" t="str">
            <v>北京市长安律师事务所</v>
          </cell>
          <cell r="D446">
            <v>0</v>
          </cell>
          <cell r="E446">
            <v>0</v>
          </cell>
        </row>
        <row r="446">
          <cell r="G446">
            <v>0</v>
          </cell>
          <cell r="H446" t="str">
            <v>否</v>
          </cell>
        </row>
        <row r="446"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</row>
        <row r="446"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</row>
        <row r="446"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</row>
        <row r="446"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</row>
        <row r="447">
          <cell r="B447" t="str">
            <v>S513100</v>
          </cell>
          <cell r="C447" t="str">
            <v>保定中汇汽车贸易有限公司</v>
          </cell>
          <cell r="D447">
            <v>0</v>
          </cell>
          <cell r="E447">
            <v>0</v>
          </cell>
        </row>
        <row r="447">
          <cell r="G447">
            <v>0</v>
          </cell>
          <cell r="H447" t="str">
            <v>否</v>
          </cell>
        </row>
        <row r="447"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</row>
        <row r="447"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</row>
        <row r="447"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</row>
        <row r="447"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</row>
        <row r="448">
          <cell r="B448" t="str">
            <v>S513103</v>
          </cell>
          <cell r="C448" t="str">
            <v>邢台市鼎力恒汽车销售有限公司</v>
          </cell>
          <cell r="D448">
            <v>0</v>
          </cell>
          <cell r="E448">
            <v>0</v>
          </cell>
        </row>
        <row r="448">
          <cell r="G448">
            <v>0</v>
          </cell>
          <cell r="H448" t="str">
            <v>否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</row>
        <row r="448"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</row>
        <row r="448"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</row>
        <row r="448"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</row>
        <row r="449">
          <cell r="B449" t="str">
            <v>S513119</v>
          </cell>
          <cell r="C449" t="str">
            <v>黄骅市英强装卸搬运队</v>
          </cell>
          <cell r="D449">
            <v>0</v>
          </cell>
          <cell r="E449">
            <v>0</v>
          </cell>
        </row>
        <row r="449">
          <cell r="G449">
            <v>0</v>
          </cell>
          <cell r="H449" t="str">
            <v>否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</row>
        <row r="449"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</row>
        <row r="449"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</row>
        <row r="449"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</row>
        <row r="450">
          <cell r="B450" t="str">
            <v>S513120</v>
          </cell>
          <cell r="C450" t="str">
            <v>黄骅市大强商贸有限公司</v>
          </cell>
          <cell r="D450">
            <v>0</v>
          </cell>
          <cell r="E450">
            <v>0</v>
          </cell>
        </row>
        <row r="450">
          <cell r="G450">
            <v>0</v>
          </cell>
          <cell r="H450" t="str">
            <v>否</v>
          </cell>
        </row>
        <row r="450"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</row>
        <row r="450"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</row>
        <row r="450"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</row>
        <row r="450"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</row>
        <row r="451">
          <cell r="B451" t="str">
            <v>S513123</v>
          </cell>
          <cell r="C451" t="str">
            <v>黄骅市奇润运输队</v>
          </cell>
          <cell r="D451">
            <v>0</v>
          </cell>
          <cell r="E451">
            <v>0</v>
          </cell>
        </row>
        <row r="451">
          <cell r="G451">
            <v>0</v>
          </cell>
          <cell r="H451" t="str">
            <v>否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</row>
        <row r="451"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</row>
        <row r="451"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</row>
        <row r="452">
          <cell r="B452" t="str">
            <v>S513124</v>
          </cell>
          <cell r="C452" t="str">
            <v>河北凯昌祥汽车销售服务有限公司</v>
          </cell>
          <cell r="D452">
            <v>0</v>
          </cell>
          <cell r="E452">
            <v>0</v>
          </cell>
        </row>
        <row r="452">
          <cell r="G452">
            <v>0</v>
          </cell>
          <cell r="H452" t="str">
            <v>否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2"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</row>
        <row r="452"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</row>
        <row r="452"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</row>
        <row r="453">
          <cell r="B453" t="str">
            <v>S513125</v>
          </cell>
          <cell r="C453" t="str">
            <v>黄骅市壹本文化传媒有限公司</v>
          </cell>
          <cell r="D453">
            <v>0</v>
          </cell>
          <cell r="E453">
            <v>0</v>
          </cell>
        </row>
        <row r="453">
          <cell r="G453">
            <v>0</v>
          </cell>
          <cell r="H453" t="str">
            <v>否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</row>
        <row r="453"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</row>
        <row r="453"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</row>
        <row r="453"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</row>
        <row r="454">
          <cell r="B454" t="str">
            <v>S513126</v>
          </cell>
          <cell r="C454" t="str">
            <v>河北荣华吉运汽车销售服务有限公司</v>
          </cell>
          <cell r="D454">
            <v>0</v>
          </cell>
          <cell r="E454">
            <v>0</v>
          </cell>
        </row>
        <row r="454">
          <cell r="G454">
            <v>0</v>
          </cell>
          <cell r="H454" t="str">
            <v>否</v>
          </cell>
        </row>
        <row r="454"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</row>
        <row r="454"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</row>
        <row r="454"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</row>
        <row r="454"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</row>
        <row r="455">
          <cell r="B455" t="str">
            <v>S513128</v>
          </cell>
          <cell r="C455" t="str">
            <v>黄骅市兴骏汽车维修门市部</v>
          </cell>
          <cell r="D455">
            <v>0</v>
          </cell>
          <cell r="E455">
            <v>0</v>
          </cell>
        </row>
        <row r="455">
          <cell r="G455">
            <v>0</v>
          </cell>
          <cell r="H455" t="str">
            <v>否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</row>
        <row r="455"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</row>
        <row r="455"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</row>
        <row r="455"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</row>
        <row r="456">
          <cell r="B456" t="str">
            <v>S514010</v>
          </cell>
          <cell r="C456" t="str">
            <v>山西汇瑞达汽车销售服务有限公司</v>
          </cell>
          <cell r="D456">
            <v>0</v>
          </cell>
          <cell r="E456">
            <v>0</v>
          </cell>
        </row>
        <row r="456">
          <cell r="G456">
            <v>0</v>
          </cell>
          <cell r="H456" t="str">
            <v>否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</row>
        <row r="456"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</row>
        <row r="456"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</row>
        <row r="456"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</row>
        <row r="457">
          <cell r="B457" t="str">
            <v>S521004</v>
          </cell>
          <cell r="C457" t="str">
            <v>辽阳奥德新重型汽车修配厂</v>
          </cell>
          <cell r="D457">
            <v>0</v>
          </cell>
          <cell r="E457">
            <v>0</v>
          </cell>
        </row>
        <row r="457">
          <cell r="G457">
            <v>0</v>
          </cell>
          <cell r="H457" t="str">
            <v>否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</row>
        <row r="457"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</row>
        <row r="457"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</row>
        <row r="457"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</row>
        <row r="458">
          <cell r="B458" t="str">
            <v>S521005</v>
          </cell>
          <cell r="C458" t="str">
            <v>盘锦圣翔汽车销售服务有限公司</v>
          </cell>
          <cell r="D458">
            <v>0</v>
          </cell>
          <cell r="E458">
            <v>0</v>
          </cell>
        </row>
        <row r="458">
          <cell r="G458">
            <v>0</v>
          </cell>
          <cell r="H458" t="str">
            <v>否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</row>
        <row r="458"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</row>
        <row r="458"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</row>
        <row r="458"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</row>
        <row r="459">
          <cell r="B459" t="str">
            <v>S521007</v>
          </cell>
          <cell r="C459" t="str">
            <v>鞍山沈动重工有限公司</v>
          </cell>
          <cell r="D459">
            <v>0</v>
          </cell>
          <cell r="E459">
            <v>0</v>
          </cell>
        </row>
        <row r="459">
          <cell r="G459">
            <v>0</v>
          </cell>
          <cell r="H459" t="str">
            <v>否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</row>
        <row r="459"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</row>
        <row r="459"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</row>
        <row r="459"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</row>
        <row r="460">
          <cell r="B460" t="str">
            <v>S521008</v>
          </cell>
          <cell r="C460" t="str">
            <v>辽宁动力能源装备集团有限公司</v>
          </cell>
          <cell r="D460">
            <v>0</v>
          </cell>
          <cell r="E460">
            <v>0</v>
          </cell>
        </row>
        <row r="460">
          <cell r="G460">
            <v>0</v>
          </cell>
          <cell r="H460" t="str">
            <v>否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</row>
        <row r="460"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</row>
        <row r="460"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</row>
        <row r="460"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</row>
        <row r="461">
          <cell r="B461" t="str">
            <v>S521009</v>
          </cell>
          <cell r="C461" t="str">
            <v>辽宁星朋科技实业有限公司</v>
          </cell>
          <cell r="D461">
            <v>0</v>
          </cell>
          <cell r="E461">
            <v>0</v>
          </cell>
        </row>
        <row r="461">
          <cell r="G461">
            <v>0</v>
          </cell>
          <cell r="H461" t="str">
            <v>否</v>
          </cell>
        </row>
        <row r="461"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</row>
        <row r="461"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</row>
        <row r="461"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</row>
        <row r="461"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</row>
        <row r="462">
          <cell r="B462" t="str">
            <v>S523001</v>
          </cell>
          <cell r="C462" t="str">
            <v>明水鑫隆汽车销售有限公司</v>
          </cell>
          <cell r="D462">
            <v>0</v>
          </cell>
          <cell r="E462">
            <v>0</v>
          </cell>
        </row>
        <row r="462">
          <cell r="G462">
            <v>0</v>
          </cell>
          <cell r="H462" t="str">
            <v>否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</row>
        <row r="462"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</row>
        <row r="462"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</row>
        <row r="462"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</row>
        <row r="463">
          <cell r="B463" t="str">
            <v>S532008</v>
          </cell>
          <cell r="C463" t="str">
            <v>无锡市西运汽车修配厂</v>
          </cell>
          <cell r="D463">
            <v>0</v>
          </cell>
          <cell r="E463">
            <v>0</v>
          </cell>
        </row>
        <row r="463">
          <cell r="G463">
            <v>0</v>
          </cell>
          <cell r="H463" t="str">
            <v>否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</row>
        <row r="463"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</row>
        <row r="463"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</row>
        <row r="463"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</row>
        <row r="464">
          <cell r="B464" t="str">
            <v>S532015</v>
          </cell>
          <cell r="C464" t="str">
            <v>镇江市中亚汽车销售服务有限公司镇江中亚</v>
          </cell>
          <cell r="D464">
            <v>0</v>
          </cell>
          <cell r="E464">
            <v>0</v>
          </cell>
        </row>
        <row r="464">
          <cell r="G464">
            <v>0</v>
          </cell>
          <cell r="H464" t="str">
            <v>否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</row>
        <row r="464"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</row>
        <row r="464"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</row>
        <row r="464"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</row>
        <row r="465">
          <cell r="B465" t="str">
            <v>S532018</v>
          </cell>
          <cell r="C465" t="str">
            <v>扬州市佑名汽车服务有限公司</v>
          </cell>
          <cell r="D465">
            <v>0</v>
          </cell>
          <cell r="E465">
            <v>0</v>
          </cell>
        </row>
        <row r="465">
          <cell r="G465">
            <v>0</v>
          </cell>
          <cell r="H465" t="str">
            <v>否</v>
          </cell>
        </row>
        <row r="465"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</row>
        <row r="465"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</row>
        <row r="465"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</row>
        <row r="465"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</row>
        <row r="466">
          <cell r="B466" t="str">
            <v>S532019</v>
          </cell>
          <cell r="C466" t="str">
            <v>泗洪胜安汽车修理有限公司</v>
          </cell>
          <cell r="D466">
            <v>0</v>
          </cell>
          <cell r="E466">
            <v>0</v>
          </cell>
        </row>
        <row r="466">
          <cell r="G466">
            <v>0</v>
          </cell>
          <cell r="H466" t="str">
            <v>否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</row>
        <row r="466"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</row>
        <row r="466"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</row>
        <row r="466"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</row>
        <row r="467">
          <cell r="B467" t="str">
            <v>S533008</v>
          </cell>
          <cell r="C467" t="str">
            <v>台州市路桥胜盟汽车服务有限公司</v>
          </cell>
          <cell r="D467">
            <v>0</v>
          </cell>
          <cell r="E467">
            <v>0</v>
          </cell>
        </row>
        <row r="467">
          <cell r="G467">
            <v>0</v>
          </cell>
          <cell r="H467" t="str">
            <v>否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</row>
        <row r="467"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</row>
        <row r="467"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</row>
        <row r="467"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</row>
        <row r="468">
          <cell r="B468" t="str">
            <v>S534005</v>
          </cell>
          <cell r="C468" t="str">
            <v>合肥志达汽车配件有限责任公司</v>
          </cell>
          <cell r="D468">
            <v>0</v>
          </cell>
          <cell r="E468">
            <v>0</v>
          </cell>
        </row>
        <row r="468">
          <cell r="G468">
            <v>0</v>
          </cell>
          <cell r="H468" t="str">
            <v>否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</row>
        <row r="468"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</row>
        <row r="468"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</row>
        <row r="468"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</row>
        <row r="469">
          <cell r="B469" t="str">
            <v>S534008</v>
          </cell>
          <cell r="C469" t="str">
            <v>蚌埠市通利汽车销售有限公司</v>
          </cell>
          <cell r="D469">
            <v>0</v>
          </cell>
          <cell r="E469">
            <v>0</v>
          </cell>
        </row>
        <row r="469">
          <cell r="G469">
            <v>0</v>
          </cell>
          <cell r="H469" t="str">
            <v>否</v>
          </cell>
        </row>
        <row r="469"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</row>
        <row r="469"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</row>
        <row r="469"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</row>
        <row r="469"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</row>
        <row r="470">
          <cell r="B470" t="str">
            <v>S535004</v>
          </cell>
          <cell r="C470" t="str">
            <v>厦门市驰宇汽车维修有限公司</v>
          </cell>
          <cell r="D470">
            <v>0</v>
          </cell>
          <cell r="E470">
            <v>0</v>
          </cell>
        </row>
        <row r="470">
          <cell r="G470">
            <v>0</v>
          </cell>
          <cell r="H470" t="str">
            <v>否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</row>
        <row r="470"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</row>
        <row r="470"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</row>
        <row r="470"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</row>
        <row r="471">
          <cell r="B471" t="str">
            <v>S535005</v>
          </cell>
          <cell r="C471" t="str">
            <v>厦门锋润汽车服务有限公司</v>
          </cell>
          <cell r="D471">
            <v>0</v>
          </cell>
          <cell r="E471">
            <v>0</v>
          </cell>
        </row>
        <row r="471">
          <cell r="G471">
            <v>0</v>
          </cell>
          <cell r="H471" t="str">
            <v>否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</row>
        <row r="471"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</row>
        <row r="471"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</row>
        <row r="471"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</row>
        <row r="472">
          <cell r="B472" t="str">
            <v>S536006</v>
          </cell>
          <cell r="C472" t="str">
            <v>南城县恒通汽车服务有限公司</v>
          </cell>
          <cell r="D472">
            <v>0</v>
          </cell>
          <cell r="E472">
            <v>0</v>
          </cell>
        </row>
        <row r="472">
          <cell r="G472">
            <v>0</v>
          </cell>
          <cell r="H472" t="str">
            <v>否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</row>
        <row r="472"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</row>
        <row r="472"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</row>
        <row r="472"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</row>
        <row r="473">
          <cell r="B473" t="str">
            <v>S537010</v>
          </cell>
          <cell r="C473" t="str">
            <v>临沂瑞启汽车销售服务有限公司</v>
          </cell>
          <cell r="D473">
            <v>0</v>
          </cell>
          <cell r="E473">
            <v>0</v>
          </cell>
        </row>
        <row r="473">
          <cell r="G473">
            <v>0</v>
          </cell>
          <cell r="H473" t="str">
            <v>否</v>
          </cell>
        </row>
        <row r="473"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</row>
        <row r="473"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</row>
        <row r="473"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</row>
        <row r="473"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</row>
        <row r="474">
          <cell r="B474" t="str">
            <v>S537011</v>
          </cell>
          <cell r="C474" t="str">
            <v>金乡县众鑫汽车维修服务有限公司</v>
          </cell>
          <cell r="D474">
            <v>0</v>
          </cell>
          <cell r="E474">
            <v>0</v>
          </cell>
        </row>
        <row r="474">
          <cell r="G474">
            <v>0</v>
          </cell>
          <cell r="H474" t="str">
            <v>否</v>
          </cell>
        </row>
        <row r="474"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</row>
        <row r="474"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</row>
        <row r="474"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</row>
        <row r="474"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</row>
        <row r="475">
          <cell r="B475" t="str">
            <v>S537017</v>
          </cell>
          <cell r="C475" t="str">
            <v>潍坊鑫腾物流有限公司</v>
          </cell>
          <cell r="D475">
            <v>0</v>
          </cell>
          <cell r="E475">
            <v>0</v>
          </cell>
        </row>
        <row r="475">
          <cell r="G475">
            <v>0</v>
          </cell>
          <cell r="H475" t="str">
            <v>否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5"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</row>
        <row r="475"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</row>
        <row r="475"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</row>
        <row r="476">
          <cell r="B476" t="str">
            <v>S537018</v>
          </cell>
          <cell r="C476" t="str">
            <v>济宁盛鑫汽车销售有限公司</v>
          </cell>
          <cell r="D476">
            <v>0</v>
          </cell>
          <cell r="E476">
            <v>0</v>
          </cell>
        </row>
        <row r="476">
          <cell r="G476">
            <v>0</v>
          </cell>
          <cell r="H476" t="str">
            <v>否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6"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</row>
        <row r="476"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</row>
        <row r="476"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</row>
        <row r="477">
          <cell r="B477" t="str">
            <v>S537019</v>
          </cell>
          <cell r="C477" t="str">
            <v>潍坊市汇众汽车销售服务有限公司汽车修理厂</v>
          </cell>
          <cell r="D477">
            <v>0</v>
          </cell>
          <cell r="E477">
            <v>0</v>
          </cell>
        </row>
        <row r="477">
          <cell r="G477">
            <v>0</v>
          </cell>
          <cell r="H477" t="str">
            <v>否</v>
          </cell>
        </row>
        <row r="477"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</row>
        <row r="477"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</row>
        <row r="477"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</row>
        <row r="477"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</row>
        <row r="478">
          <cell r="B478" t="str">
            <v>S537020</v>
          </cell>
          <cell r="C478" t="str">
            <v>章丘思锐佳顺物流有限公司</v>
          </cell>
          <cell r="D478">
            <v>0</v>
          </cell>
          <cell r="E478">
            <v>0</v>
          </cell>
        </row>
        <row r="478">
          <cell r="G478">
            <v>0</v>
          </cell>
          <cell r="H478" t="str">
            <v>否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</row>
        <row r="478"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</row>
        <row r="478"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</row>
        <row r="478"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</row>
        <row r="479">
          <cell r="B479" t="str">
            <v>S537023</v>
          </cell>
          <cell r="C479" t="str">
            <v>梁山县一通汽车维修服务有限公司</v>
          </cell>
          <cell r="D479">
            <v>0</v>
          </cell>
          <cell r="E479">
            <v>0</v>
          </cell>
        </row>
        <row r="479">
          <cell r="G479">
            <v>0</v>
          </cell>
          <cell r="H479" t="str">
            <v>否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</row>
        <row r="479"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</row>
        <row r="479"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</row>
        <row r="479"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</row>
        <row r="480">
          <cell r="B480" t="str">
            <v>S541004</v>
          </cell>
          <cell r="C480" t="str">
            <v>沁阳市鑫达汽车修理有限公司</v>
          </cell>
          <cell r="D480">
            <v>0</v>
          </cell>
          <cell r="E480">
            <v>0</v>
          </cell>
        </row>
        <row r="480">
          <cell r="G480">
            <v>0</v>
          </cell>
          <cell r="H480" t="str">
            <v>否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</row>
        <row r="480"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</row>
        <row r="480"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</row>
        <row r="480"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</row>
        <row r="481">
          <cell r="B481" t="str">
            <v>S541008</v>
          </cell>
          <cell r="C481" t="str">
            <v>驻马店天翔机电有限公司</v>
          </cell>
          <cell r="D481">
            <v>0</v>
          </cell>
          <cell r="E481">
            <v>0</v>
          </cell>
        </row>
        <row r="481">
          <cell r="G481">
            <v>0</v>
          </cell>
          <cell r="H481" t="str">
            <v>否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</row>
        <row r="481"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</row>
        <row r="481"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</row>
        <row r="481"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</row>
        <row r="482">
          <cell r="B482" t="str">
            <v>S541010</v>
          </cell>
          <cell r="C482" t="str">
            <v>平顶山市永惠汽车维修服务有限公司</v>
          </cell>
          <cell r="D482">
            <v>0</v>
          </cell>
          <cell r="E482">
            <v>0</v>
          </cell>
        </row>
        <row r="482">
          <cell r="G482">
            <v>0</v>
          </cell>
          <cell r="H482" t="str">
            <v>否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</row>
        <row r="482"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</row>
        <row r="482"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</row>
        <row r="482"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</row>
        <row r="483">
          <cell r="B483" t="str">
            <v>S541011</v>
          </cell>
          <cell r="C483" t="str">
            <v>河南正聚明汽车贸易有限公司</v>
          </cell>
          <cell r="D483">
            <v>0</v>
          </cell>
          <cell r="E483">
            <v>0</v>
          </cell>
        </row>
        <row r="483">
          <cell r="G483">
            <v>0</v>
          </cell>
          <cell r="H483" t="str">
            <v>否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</row>
        <row r="483"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</row>
        <row r="483"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</row>
        <row r="483"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</row>
        <row r="484">
          <cell r="B484" t="str">
            <v>S542002</v>
          </cell>
          <cell r="C484" t="str">
            <v>武汉万坚汽车服务有限公司</v>
          </cell>
          <cell r="D484">
            <v>0</v>
          </cell>
          <cell r="E484">
            <v>0</v>
          </cell>
        </row>
        <row r="484">
          <cell r="G484">
            <v>0</v>
          </cell>
          <cell r="H484" t="str">
            <v>否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</row>
        <row r="484"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</row>
        <row r="484"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</row>
        <row r="484"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</row>
        <row r="485">
          <cell r="B485" t="str">
            <v>S551004</v>
          </cell>
          <cell r="C485" t="str">
            <v>攀枝花市京福汽车销售服务有限公司</v>
          </cell>
          <cell r="D485">
            <v>0</v>
          </cell>
          <cell r="E485">
            <v>0</v>
          </cell>
        </row>
        <row r="485">
          <cell r="G485">
            <v>0</v>
          </cell>
          <cell r="H485" t="str">
            <v>否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</row>
        <row r="485"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</row>
        <row r="485"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</row>
        <row r="485"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</row>
        <row r="486">
          <cell r="B486" t="str">
            <v>S551006</v>
          </cell>
          <cell r="C486" t="str">
            <v>冕宁县泸沽海侠汽车修理厂</v>
          </cell>
          <cell r="D486">
            <v>0</v>
          </cell>
          <cell r="E486">
            <v>0</v>
          </cell>
        </row>
        <row r="486">
          <cell r="G486">
            <v>0</v>
          </cell>
          <cell r="H486" t="str">
            <v>否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</row>
        <row r="486"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</row>
        <row r="486"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</row>
        <row r="486"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</row>
        <row r="487">
          <cell r="B487" t="str">
            <v>S551007</v>
          </cell>
          <cell r="C487" t="str">
            <v>荥经县颐顺汽车贸易服务有限公司</v>
          </cell>
          <cell r="D487">
            <v>0</v>
          </cell>
          <cell r="E487">
            <v>0</v>
          </cell>
        </row>
        <row r="487">
          <cell r="G487">
            <v>0</v>
          </cell>
          <cell r="H487" t="str">
            <v>否</v>
          </cell>
        </row>
        <row r="487"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</row>
        <row r="487"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</row>
        <row r="487"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</row>
        <row r="487"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</row>
        <row r="488">
          <cell r="B488" t="str">
            <v>S562005</v>
          </cell>
          <cell r="C488" t="str">
            <v>甘肃德晟汽车贸易有限公司</v>
          </cell>
          <cell r="D488">
            <v>0</v>
          </cell>
          <cell r="E488">
            <v>0</v>
          </cell>
        </row>
        <row r="488">
          <cell r="G488">
            <v>0</v>
          </cell>
          <cell r="H488" t="str">
            <v>否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</row>
        <row r="488">
          <cell r="AE488">
            <v>0</v>
          </cell>
          <cell r="AF488">
            <v>0</v>
          </cell>
        </row>
        <row r="488">
          <cell r="AH488">
            <v>0</v>
          </cell>
          <cell r="AI488">
            <v>0</v>
          </cell>
        </row>
        <row r="488"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</row>
        <row r="488"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</row>
        <row r="489">
          <cell r="B489" t="str">
            <v>S563001</v>
          </cell>
          <cell r="C489" t="str">
            <v>青海荣雄汽车销售服务有限公司</v>
          </cell>
          <cell r="D489">
            <v>0</v>
          </cell>
          <cell r="E489">
            <v>0</v>
          </cell>
        </row>
        <row r="489">
          <cell r="G489">
            <v>0</v>
          </cell>
          <cell r="H489" t="str">
            <v>否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</row>
        <row r="489">
          <cell r="AE489">
            <v>0</v>
          </cell>
          <cell r="AF489">
            <v>0</v>
          </cell>
        </row>
        <row r="489">
          <cell r="AH489">
            <v>0</v>
          </cell>
          <cell r="AI489">
            <v>0</v>
          </cell>
        </row>
        <row r="489"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</row>
        <row r="489"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</row>
        <row r="490">
          <cell r="B490" t="str">
            <v>S565002</v>
          </cell>
          <cell r="C490" t="str">
            <v>伊宁市兴杨汽修厂</v>
          </cell>
          <cell r="D490">
            <v>0</v>
          </cell>
          <cell r="E490">
            <v>0</v>
          </cell>
        </row>
        <row r="490">
          <cell r="G490">
            <v>0</v>
          </cell>
          <cell r="H490" t="str">
            <v>否</v>
          </cell>
        </row>
        <row r="490"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</row>
        <row r="490">
          <cell r="AE490">
            <v>0</v>
          </cell>
          <cell r="AF490">
            <v>0</v>
          </cell>
        </row>
        <row r="490">
          <cell r="AH490">
            <v>0</v>
          </cell>
          <cell r="AI490">
            <v>0</v>
          </cell>
        </row>
        <row r="490"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</row>
        <row r="490"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</row>
        <row r="491">
          <cell r="B491" t="str">
            <v>S411032</v>
          </cell>
          <cell r="C491" t="str">
            <v>国家知识产权局专利局</v>
          </cell>
          <cell r="D491">
            <v>0</v>
          </cell>
          <cell r="E491">
            <v>0</v>
          </cell>
        </row>
        <row r="491">
          <cell r="G491">
            <v>0</v>
          </cell>
          <cell r="H491" t="str">
            <v>否</v>
          </cell>
        </row>
        <row r="491"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</row>
        <row r="491"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</row>
        <row r="491"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</row>
        <row r="491"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</row>
        <row r="492">
          <cell r="B492" t="str">
            <v>S412034</v>
          </cell>
          <cell r="C492" t="str">
            <v>天津市鑫晟亨通商贸有限公司</v>
          </cell>
          <cell r="D492" t="str">
            <v>金属件</v>
          </cell>
          <cell r="E492" t="str">
            <v>金属件</v>
          </cell>
        </row>
        <row r="492">
          <cell r="G492">
            <v>0</v>
          </cell>
          <cell r="H492" t="str">
            <v>否</v>
          </cell>
        </row>
        <row r="492"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</row>
        <row r="492"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</row>
        <row r="492"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</row>
        <row r="492">
          <cell r="AX492">
            <v>0</v>
          </cell>
          <cell r="AY492">
            <v>0</v>
          </cell>
          <cell r="AZ492">
            <v>0</v>
          </cell>
          <cell r="BA492">
            <v>1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</row>
        <row r="493">
          <cell r="B493" t="str">
            <v>S413137</v>
          </cell>
          <cell r="C493" t="str">
            <v>河北秦安安全科技股份有限公司</v>
          </cell>
          <cell r="D493">
            <v>0</v>
          </cell>
          <cell r="E493">
            <v>0</v>
          </cell>
        </row>
        <row r="493">
          <cell r="G493">
            <v>0</v>
          </cell>
          <cell r="H493" t="str">
            <v>否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</row>
        <row r="493"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</row>
        <row r="493"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</row>
        <row r="493"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</row>
        <row r="494">
          <cell r="B494" t="str">
            <v>S431028</v>
          </cell>
          <cell r="C494" t="str">
            <v>上海越航启塑化有限公司</v>
          </cell>
          <cell r="D494" t="str">
            <v>后视镜</v>
          </cell>
          <cell r="E494" t="str">
            <v>后视镜</v>
          </cell>
        </row>
        <row r="494">
          <cell r="G494">
            <v>0</v>
          </cell>
          <cell r="H494" t="str">
            <v>否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</row>
        <row r="494"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</row>
        <row r="494">
          <cell r="AM494">
            <v>0</v>
          </cell>
        </row>
        <row r="494"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</row>
        <row r="495">
          <cell r="B495" t="str">
            <v>S437047</v>
          </cell>
          <cell r="C495" t="str">
            <v>青岛美泰塑胶有限公司</v>
          </cell>
          <cell r="D495">
            <v>0</v>
          </cell>
          <cell r="E495">
            <v>0</v>
          </cell>
        </row>
        <row r="495">
          <cell r="G495">
            <v>0</v>
          </cell>
          <cell r="H495" t="str">
            <v>否</v>
          </cell>
        </row>
        <row r="495"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</row>
        <row r="495"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</row>
        <row r="495"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</row>
        <row r="495"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</row>
        <row r="496">
          <cell r="B496" t="str">
            <v>S511025</v>
          </cell>
          <cell r="C496" t="str">
            <v>北京泰纳特斯汽车零部件有限公司</v>
          </cell>
          <cell r="D496">
            <v>0</v>
          </cell>
          <cell r="E496">
            <v>0</v>
          </cell>
          <cell r="F496" t="str">
            <v>老账</v>
          </cell>
          <cell r="G496">
            <v>0</v>
          </cell>
          <cell r="H496" t="str">
            <v>否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</row>
        <row r="496"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</row>
        <row r="496"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</row>
        <row r="496"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</row>
        <row r="497">
          <cell r="B497" t="str">
            <v>S512011</v>
          </cell>
          <cell r="C497" t="str">
            <v>天津市启光科技有限公司</v>
          </cell>
          <cell r="D497">
            <v>0</v>
          </cell>
          <cell r="E497">
            <v>0</v>
          </cell>
        </row>
        <row r="497">
          <cell r="G497">
            <v>0</v>
          </cell>
          <cell r="H497" t="str">
            <v>否</v>
          </cell>
        </row>
        <row r="497"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</row>
        <row r="497"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</row>
        <row r="497"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</row>
        <row r="497"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</row>
        <row r="498">
          <cell r="B498" t="str">
            <v>S513088</v>
          </cell>
          <cell r="C498" t="str">
            <v>邢台上联汽车销售有限公司</v>
          </cell>
          <cell r="D498">
            <v>0</v>
          </cell>
          <cell r="E498">
            <v>0</v>
          </cell>
        </row>
        <row r="498">
          <cell r="G498">
            <v>0</v>
          </cell>
          <cell r="H498" t="str">
            <v>否</v>
          </cell>
        </row>
        <row r="498"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</row>
        <row r="498"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</row>
        <row r="498"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</row>
        <row r="498"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</row>
        <row r="499">
          <cell r="B499" t="str">
            <v>S513099</v>
          </cell>
          <cell r="C499" t="str">
            <v>涉县昌鑫汽车销售服务有限公司</v>
          </cell>
          <cell r="D499">
            <v>0</v>
          </cell>
          <cell r="E499">
            <v>0</v>
          </cell>
        </row>
        <row r="499">
          <cell r="G499">
            <v>0</v>
          </cell>
          <cell r="H499" t="str">
            <v>否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</row>
        <row r="499"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</row>
        <row r="499"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</row>
        <row r="499"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</row>
        <row r="500">
          <cell r="B500" t="str">
            <v>S513101</v>
          </cell>
          <cell r="C500" t="str">
            <v>河北创伟物贸有限公司</v>
          </cell>
          <cell r="D500">
            <v>0</v>
          </cell>
          <cell r="E500">
            <v>0</v>
          </cell>
        </row>
        <row r="500">
          <cell r="G500">
            <v>0</v>
          </cell>
          <cell r="H500" t="str">
            <v>否</v>
          </cell>
        </row>
        <row r="500"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</row>
        <row r="500"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</row>
        <row r="500"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</row>
        <row r="500"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</row>
        <row r="501">
          <cell r="B501" t="str">
            <v>S513105</v>
          </cell>
          <cell r="C501" t="str">
            <v>昌黎县驰丰汽车销售有限公司</v>
          </cell>
          <cell r="D501">
            <v>0</v>
          </cell>
          <cell r="E501">
            <v>0</v>
          </cell>
        </row>
        <row r="501">
          <cell r="G501">
            <v>0</v>
          </cell>
          <cell r="H501" t="str">
            <v>否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</row>
        <row r="501"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</row>
        <row r="501"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</row>
        <row r="501"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</row>
        <row r="502">
          <cell r="B502" t="str">
            <v>S513107</v>
          </cell>
          <cell r="C502" t="str">
            <v>秦皇岛市重汽汽车配件有限公司汽车维护厂</v>
          </cell>
          <cell r="D502">
            <v>0</v>
          </cell>
          <cell r="E502">
            <v>0</v>
          </cell>
        </row>
        <row r="502">
          <cell r="G502">
            <v>0</v>
          </cell>
          <cell r="H502" t="str">
            <v>否</v>
          </cell>
        </row>
        <row r="502"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</row>
        <row r="502"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</row>
        <row r="502"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</row>
        <row r="502"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</row>
        <row r="503">
          <cell r="B503" t="str">
            <v>S513127</v>
          </cell>
          <cell r="C503" t="str">
            <v>馆陶县广丰汽车贸易有限公司</v>
          </cell>
          <cell r="D503">
            <v>0</v>
          </cell>
          <cell r="E503">
            <v>0</v>
          </cell>
        </row>
        <row r="503">
          <cell r="G503">
            <v>0</v>
          </cell>
          <cell r="H503" t="str">
            <v>否</v>
          </cell>
        </row>
        <row r="503"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</row>
        <row r="503"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</row>
        <row r="503"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</row>
        <row r="503"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</row>
        <row r="504">
          <cell r="B504" t="str">
            <v>S513132</v>
          </cell>
          <cell r="C504" t="str">
            <v>临城县志云汽车维修服务有限公司</v>
          </cell>
          <cell r="D504">
            <v>0</v>
          </cell>
          <cell r="E504">
            <v>0</v>
          </cell>
        </row>
        <row r="504">
          <cell r="G504">
            <v>0</v>
          </cell>
          <cell r="H504" t="str">
            <v>否</v>
          </cell>
        </row>
        <row r="504"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</row>
        <row r="504"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</row>
        <row r="504"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</row>
        <row r="504"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</row>
        <row r="505">
          <cell r="B505" t="str">
            <v>S513133</v>
          </cell>
          <cell r="C505" t="str">
            <v>邯郸市永年区现方汽车修理厂</v>
          </cell>
          <cell r="D505">
            <v>0</v>
          </cell>
          <cell r="E505">
            <v>0</v>
          </cell>
        </row>
        <row r="505">
          <cell r="G505">
            <v>0</v>
          </cell>
          <cell r="H505" t="str">
            <v>否</v>
          </cell>
        </row>
        <row r="505"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</row>
        <row r="505"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</row>
        <row r="505"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</row>
        <row r="505"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</row>
        <row r="506">
          <cell r="B506" t="str">
            <v>S513134</v>
          </cell>
          <cell r="C506" t="str">
            <v>黄骅市东风仪器仪表经销处</v>
          </cell>
          <cell r="D506">
            <v>0</v>
          </cell>
          <cell r="E506">
            <v>0</v>
          </cell>
        </row>
        <row r="506">
          <cell r="G506">
            <v>0</v>
          </cell>
          <cell r="H506" t="str">
            <v>否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</row>
        <row r="506"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</row>
        <row r="506"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</row>
        <row r="506"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</row>
        <row r="507">
          <cell r="B507" t="str">
            <v>S513136</v>
          </cell>
          <cell r="C507" t="str">
            <v>河北新林坡孵化器股份有限公司</v>
          </cell>
          <cell r="D507">
            <v>0</v>
          </cell>
          <cell r="E507">
            <v>0</v>
          </cell>
        </row>
        <row r="507">
          <cell r="G507">
            <v>0</v>
          </cell>
          <cell r="H507" t="str">
            <v>否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</row>
        <row r="507"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</row>
        <row r="507"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</row>
        <row r="507"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</row>
        <row r="508">
          <cell r="B508" t="str">
            <v>S513140</v>
          </cell>
          <cell r="C508" t="str">
            <v>黄骅市祥海废品回收有限公司</v>
          </cell>
          <cell r="D508">
            <v>0</v>
          </cell>
          <cell r="E508">
            <v>0</v>
          </cell>
        </row>
        <row r="508">
          <cell r="G508">
            <v>0</v>
          </cell>
          <cell r="H508" t="str">
            <v>否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</row>
        <row r="508"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</row>
        <row r="508"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</row>
        <row r="508"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</row>
        <row r="509">
          <cell r="B509" t="str">
            <v>S513141</v>
          </cell>
          <cell r="C509" t="str">
            <v>黄骅市众泰模具厂</v>
          </cell>
          <cell r="D509">
            <v>0</v>
          </cell>
          <cell r="E509">
            <v>0</v>
          </cell>
        </row>
        <row r="509">
          <cell r="G509">
            <v>0</v>
          </cell>
          <cell r="H509" t="str">
            <v>否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</row>
        <row r="509"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</row>
        <row r="509"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</row>
        <row r="509"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</row>
        <row r="510">
          <cell r="B510" t="str">
            <v>S513142</v>
          </cell>
          <cell r="C510" t="str">
            <v>黄骅市双骏模具有限公司</v>
          </cell>
          <cell r="D510">
            <v>0</v>
          </cell>
          <cell r="E510">
            <v>0</v>
          </cell>
        </row>
        <row r="510">
          <cell r="G510">
            <v>0</v>
          </cell>
          <cell r="H510" t="str">
            <v>否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</row>
        <row r="510"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0"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</row>
        <row r="510"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</row>
        <row r="511">
          <cell r="B511" t="str">
            <v>S514002</v>
          </cell>
          <cell r="C511" t="str">
            <v>曲沃重义汽车服务有限公司</v>
          </cell>
          <cell r="D511">
            <v>0</v>
          </cell>
          <cell r="E511">
            <v>0</v>
          </cell>
        </row>
        <row r="511">
          <cell r="G511">
            <v>0</v>
          </cell>
          <cell r="H511" t="str">
            <v>否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</row>
        <row r="511"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</row>
        <row r="511"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</row>
        <row r="511"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</row>
        <row r="512">
          <cell r="B512" t="str">
            <v>S531010</v>
          </cell>
          <cell r="C512" t="str">
            <v>上海钢联电子商务股份有限公司</v>
          </cell>
          <cell r="D512">
            <v>0</v>
          </cell>
          <cell r="E512">
            <v>0</v>
          </cell>
        </row>
        <row r="512">
          <cell r="G512">
            <v>0</v>
          </cell>
          <cell r="H512" t="str">
            <v>否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</row>
        <row r="512"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</row>
        <row r="512"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</row>
        <row r="512"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</row>
        <row r="513">
          <cell r="B513" t="str">
            <v>S532006</v>
          </cell>
          <cell r="C513" t="str">
            <v>唐兴压缩技术(昆山)有限公司</v>
          </cell>
          <cell r="D513">
            <v>0</v>
          </cell>
          <cell r="E513">
            <v>0</v>
          </cell>
          <cell r="F513" t="str">
            <v>老账</v>
          </cell>
          <cell r="G513">
            <v>0</v>
          </cell>
          <cell r="H513" t="str">
            <v>是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</row>
        <row r="513">
          <cell r="AE513">
            <v>0</v>
          </cell>
          <cell r="AF513">
            <v>0</v>
          </cell>
          <cell r="AG513">
            <v>0</v>
          </cell>
          <cell r="AH513">
            <v>13980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</row>
        <row r="513">
          <cell r="AX513">
            <v>0</v>
          </cell>
          <cell r="AY513">
            <v>13980</v>
          </cell>
          <cell r="AZ513">
            <v>13980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</row>
        <row r="514">
          <cell r="B514" t="str">
            <v>S532014</v>
          </cell>
          <cell r="C514" t="str">
            <v>扬州顺汇机械有限公司</v>
          </cell>
          <cell r="D514">
            <v>0</v>
          </cell>
          <cell r="E514">
            <v>0</v>
          </cell>
        </row>
        <row r="514">
          <cell r="G514">
            <v>0</v>
          </cell>
          <cell r="H514" t="str">
            <v>否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</row>
        <row r="514"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</row>
        <row r="514"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</row>
        <row r="514"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</row>
        <row r="515">
          <cell r="B515" t="str">
            <v>S532016</v>
          </cell>
          <cell r="C515" t="str">
            <v>宁波奥启精密温控技术有限公司</v>
          </cell>
          <cell r="D515">
            <v>0</v>
          </cell>
          <cell r="E515" t="str">
            <v>座椅</v>
          </cell>
        </row>
        <row r="515">
          <cell r="G515">
            <v>0</v>
          </cell>
          <cell r="H515" t="str">
            <v>否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</row>
        <row r="515"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</row>
        <row r="515"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</row>
        <row r="515"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</row>
        <row r="516">
          <cell r="B516" t="str">
            <v>S532017</v>
          </cell>
          <cell r="C516" t="str">
            <v>苏州尚氏数控科技有限公司</v>
          </cell>
          <cell r="D516">
            <v>0</v>
          </cell>
          <cell r="E516">
            <v>0</v>
          </cell>
        </row>
        <row r="516">
          <cell r="G516">
            <v>0</v>
          </cell>
          <cell r="H516" t="str">
            <v>否</v>
          </cell>
        </row>
        <row r="516"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</row>
        <row r="516"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</row>
        <row r="516"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</row>
        <row r="516"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</row>
        <row r="517">
          <cell r="B517" t="str">
            <v>S534002</v>
          </cell>
          <cell r="C517" t="str">
            <v>凤阳县金鹰汽车修理有限公司</v>
          </cell>
          <cell r="D517">
            <v>0</v>
          </cell>
          <cell r="E517">
            <v>0</v>
          </cell>
        </row>
        <row r="517">
          <cell r="G517">
            <v>0</v>
          </cell>
          <cell r="H517" t="str">
            <v>否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</row>
        <row r="517"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</row>
        <row r="517"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</row>
        <row r="517"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</row>
        <row r="518">
          <cell r="B518" t="str">
            <v>S537015</v>
          </cell>
          <cell r="C518" t="str">
            <v>潍坊光升人力资源有限公司</v>
          </cell>
          <cell r="D518">
            <v>0</v>
          </cell>
          <cell r="E518">
            <v>0</v>
          </cell>
        </row>
        <row r="518">
          <cell r="G518">
            <v>0</v>
          </cell>
          <cell r="H518" t="str">
            <v>否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8"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</row>
        <row r="518"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</row>
        <row r="518"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</row>
        <row r="519">
          <cell r="B519" t="str">
            <v>S537022</v>
          </cell>
          <cell r="C519" t="str">
            <v>山东亿豪汽车销售服务有限公司</v>
          </cell>
          <cell r="D519">
            <v>0</v>
          </cell>
          <cell r="E519">
            <v>0</v>
          </cell>
        </row>
        <row r="519">
          <cell r="G519">
            <v>0</v>
          </cell>
          <cell r="H519" t="str">
            <v>否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</row>
        <row r="519"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</row>
        <row r="519"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</row>
        <row r="519"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</row>
        <row r="520">
          <cell r="B520" t="str">
            <v>S537024</v>
          </cell>
          <cell r="C520" t="str">
            <v>枣庄同鑫源汽车销售有限公司</v>
          </cell>
          <cell r="D520">
            <v>0</v>
          </cell>
          <cell r="E520">
            <v>0</v>
          </cell>
        </row>
        <row r="520">
          <cell r="G520">
            <v>0</v>
          </cell>
          <cell r="H520" t="str">
            <v>否</v>
          </cell>
        </row>
        <row r="520"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</row>
        <row r="520"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</row>
        <row r="520"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</row>
        <row r="520"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</row>
        <row r="521">
          <cell r="B521" t="str">
            <v>S537025</v>
          </cell>
          <cell r="C521" t="str">
            <v>山东捷曼机械贸易有限公司</v>
          </cell>
          <cell r="D521">
            <v>0</v>
          </cell>
          <cell r="E521">
            <v>0</v>
          </cell>
        </row>
        <row r="521">
          <cell r="G521">
            <v>0</v>
          </cell>
          <cell r="H521" t="str">
            <v>否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</row>
        <row r="521"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</row>
        <row r="521"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</row>
        <row r="521"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</row>
        <row r="522">
          <cell r="B522" t="str">
            <v>S537027</v>
          </cell>
          <cell r="C522" t="str">
            <v>山东隆众信息技术有限公司</v>
          </cell>
          <cell r="D522">
            <v>0</v>
          </cell>
          <cell r="E522">
            <v>0</v>
          </cell>
        </row>
        <row r="522">
          <cell r="G522">
            <v>0</v>
          </cell>
          <cell r="H522" t="str">
            <v>否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</row>
        <row r="522"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</row>
        <row r="522"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</row>
        <row r="522"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</row>
        <row r="523">
          <cell r="B523" t="str">
            <v>S541002</v>
          </cell>
          <cell r="C523" t="str">
            <v>林州市万通汽车贸易有限责任公司</v>
          </cell>
          <cell r="D523">
            <v>0</v>
          </cell>
          <cell r="E523">
            <v>0</v>
          </cell>
        </row>
        <row r="523">
          <cell r="G523">
            <v>0</v>
          </cell>
          <cell r="H523" t="str">
            <v>否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</row>
        <row r="523"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</row>
        <row r="523"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</row>
        <row r="523"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</row>
        <row r="524">
          <cell r="B524" t="str">
            <v>S541007</v>
          </cell>
          <cell r="C524" t="str">
            <v>博爱县凯达汽车修理厂</v>
          </cell>
          <cell r="D524">
            <v>0</v>
          </cell>
          <cell r="E524">
            <v>0</v>
          </cell>
        </row>
        <row r="524">
          <cell r="G524">
            <v>0</v>
          </cell>
          <cell r="H524" t="str">
            <v>否</v>
          </cell>
        </row>
        <row r="524"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</row>
        <row r="524"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</row>
        <row r="524"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</row>
        <row r="524"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</row>
        <row r="525">
          <cell r="B525" t="str">
            <v>S541012</v>
          </cell>
          <cell r="C525" t="str">
            <v>开封市南关区凯伟汽车特约维修站</v>
          </cell>
          <cell r="D525">
            <v>0</v>
          </cell>
          <cell r="E525">
            <v>0</v>
          </cell>
        </row>
        <row r="525">
          <cell r="G525">
            <v>0</v>
          </cell>
          <cell r="H525" t="str">
            <v>否</v>
          </cell>
        </row>
        <row r="525"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</row>
        <row r="525"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</row>
        <row r="525"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</row>
        <row r="525"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</row>
        <row r="526">
          <cell r="B526" t="str">
            <v>S544008</v>
          </cell>
          <cell r="C526" t="str">
            <v>广州四达电气科技有限公司</v>
          </cell>
          <cell r="D526">
            <v>0</v>
          </cell>
          <cell r="E526">
            <v>0</v>
          </cell>
        </row>
        <row r="526">
          <cell r="G526">
            <v>0</v>
          </cell>
          <cell r="H526" t="str">
            <v>否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</row>
        <row r="526"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</row>
        <row r="526"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</row>
        <row r="526"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</row>
        <row r="527">
          <cell r="B527" t="str">
            <v>S552001</v>
          </cell>
          <cell r="C527" t="str">
            <v>贵州亿福汽车销售服务有限公司</v>
          </cell>
          <cell r="D527">
            <v>0</v>
          </cell>
          <cell r="E527">
            <v>0</v>
          </cell>
        </row>
        <row r="527">
          <cell r="G527">
            <v>0</v>
          </cell>
          <cell r="H527" t="str">
            <v>否</v>
          </cell>
        </row>
        <row r="527"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</row>
        <row r="527"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</row>
        <row r="527"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</row>
        <row r="527"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</row>
        <row r="528">
          <cell r="B528" t="str">
            <v>S553002</v>
          </cell>
          <cell r="C528" t="str">
            <v>昆明博海汽车服务有限公司</v>
          </cell>
          <cell r="D528">
            <v>0</v>
          </cell>
          <cell r="E528">
            <v>0</v>
          </cell>
        </row>
        <row r="528">
          <cell r="G528">
            <v>0</v>
          </cell>
          <cell r="H528" t="str">
            <v>否</v>
          </cell>
        </row>
        <row r="528"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</row>
        <row r="528"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</row>
        <row r="528"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</row>
        <row r="528"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</row>
        <row r="529">
          <cell r="B529" t="str">
            <v>S565001</v>
          </cell>
          <cell r="C529" t="str">
            <v>新疆德聚欣汽车服务有限公司</v>
          </cell>
          <cell r="D529">
            <v>0</v>
          </cell>
          <cell r="E529">
            <v>0</v>
          </cell>
        </row>
        <row r="529">
          <cell r="G529">
            <v>0</v>
          </cell>
          <cell r="H529" t="str">
            <v>否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</row>
        <row r="529">
          <cell r="AE529">
            <v>0</v>
          </cell>
          <cell r="AF529">
            <v>0</v>
          </cell>
        </row>
        <row r="529">
          <cell r="AH529">
            <v>0</v>
          </cell>
          <cell r="AI529">
            <v>0</v>
          </cell>
        </row>
        <row r="529"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</row>
        <row r="529"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</row>
        <row r="530">
          <cell r="B530" t="str">
            <v>S512014</v>
          </cell>
          <cell r="C530" t="str">
            <v>天津市勃辉模具有限公司</v>
          </cell>
          <cell r="D530">
            <v>0</v>
          </cell>
          <cell r="E530">
            <v>0</v>
          </cell>
          <cell r="F530" t="str">
            <v>固定资产</v>
          </cell>
          <cell r="G530">
            <v>0</v>
          </cell>
          <cell r="H530" t="str">
            <v>否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</row>
        <row r="530"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</row>
        <row r="530"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</row>
        <row r="531">
          <cell r="B531" t="str">
            <v>S544010</v>
          </cell>
          <cell r="C531" t="str">
            <v>深圳市速杰精密模型有限公司</v>
          </cell>
          <cell r="D531">
            <v>0</v>
          </cell>
          <cell r="E531">
            <v>0</v>
          </cell>
        </row>
        <row r="531">
          <cell r="G531">
            <v>0</v>
          </cell>
          <cell r="H531" t="str">
            <v>否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</row>
        <row r="531"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</row>
        <row r="531"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</row>
        <row r="531"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</row>
        <row r="532">
          <cell r="B532" t="str">
            <v>S513161</v>
          </cell>
          <cell r="C532" t="str">
            <v>黄骅市优农麦品商贸有限公司</v>
          </cell>
          <cell r="D532">
            <v>0</v>
          </cell>
          <cell r="E532">
            <v>0</v>
          </cell>
        </row>
        <row r="532">
          <cell r="G532">
            <v>0</v>
          </cell>
          <cell r="H532" t="str">
            <v>否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</row>
        <row r="532">
          <cell r="AI532">
            <v>0</v>
          </cell>
        </row>
        <row r="532"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</row>
        <row r="532"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</row>
        <row r="533">
          <cell r="B533" t="str">
            <v>S413176</v>
          </cell>
          <cell r="C533" t="str">
            <v>黄骅市华盛五金机电有限公司</v>
          </cell>
          <cell r="D533" t="str">
            <v>金属件</v>
          </cell>
          <cell r="E533" t="str">
            <v>金属件</v>
          </cell>
        </row>
        <row r="533">
          <cell r="G533">
            <v>0</v>
          </cell>
          <cell r="H533" t="str">
            <v>否</v>
          </cell>
        </row>
        <row r="533"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</row>
        <row r="533"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</row>
        <row r="533">
          <cell r="AX533">
            <v>0</v>
          </cell>
          <cell r="AY533">
            <v>0</v>
          </cell>
          <cell r="AZ533">
            <v>0</v>
          </cell>
          <cell r="BA533">
            <v>1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</row>
        <row r="534">
          <cell r="B534" t="str">
            <v>S432039</v>
          </cell>
          <cell r="C534" t="str">
            <v>吴江市拓研电子材料有限公司</v>
          </cell>
          <cell r="D534" t="str">
            <v>金属件/座椅</v>
          </cell>
          <cell r="E534" t="str">
            <v>金属件/座椅</v>
          </cell>
          <cell r="F534" t="str">
            <v>正常供货</v>
          </cell>
          <cell r="G534">
            <v>0</v>
          </cell>
          <cell r="H534" t="str">
            <v>否</v>
          </cell>
        </row>
        <row r="534">
          <cell r="AI534">
            <v>0</v>
          </cell>
        </row>
        <row r="534"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</row>
        <row r="534">
          <cell r="AX534">
            <v>0</v>
          </cell>
          <cell r="AY534">
            <v>0</v>
          </cell>
          <cell r="AZ534">
            <v>0</v>
          </cell>
          <cell r="BA534">
            <v>1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</row>
        <row r="535">
          <cell r="B535" t="str">
            <v>S461001</v>
          </cell>
          <cell r="C535" t="str">
            <v>西安海容塑料制品有限责任公司</v>
          </cell>
          <cell r="D535" t="str">
            <v>金属件/座椅</v>
          </cell>
          <cell r="E535" t="str">
            <v>金属件/座椅</v>
          </cell>
        </row>
        <row r="535">
          <cell r="G535">
            <v>0</v>
          </cell>
          <cell r="H535" t="str">
            <v>否</v>
          </cell>
        </row>
        <row r="535">
          <cell r="AI535">
            <v>0</v>
          </cell>
        </row>
        <row r="535"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</row>
        <row r="535">
          <cell r="AX535">
            <v>0</v>
          </cell>
          <cell r="AY535">
            <v>0</v>
          </cell>
          <cell r="AZ535">
            <v>0</v>
          </cell>
          <cell r="BA535">
            <v>1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</row>
        <row r="536">
          <cell r="B536" t="str">
            <v>S513151</v>
          </cell>
          <cell r="C536" t="str">
            <v>沧州啸宇模具科技有限公司</v>
          </cell>
          <cell r="D536">
            <v>0</v>
          </cell>
          <cell r="E536" t="str">
            <v>金属件</v>
          </cell>
        </row>
        <row r="536">
          <cell r="G536">
            <v>0</v>
          </cell>
          <cell r="H536" t="str">
            <v>否</v>
          </cell>
        </row>
        <row r="536"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6"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140700</v>
          </cell>
          <cell r="AV536">
            <v>0</v>
          </cell>
        </row>
        <row r="536">
          <cell r="AX536">
            <v>0</v>
          </cell>
          <cell r="AY536">
            <v>140700</v>
          </cell>
          <cell r="AZ536">
            <v>140700</v>
          </cell>
          <cell r="BA536">
            <v>0</v>
          </cell>
          <cell r="BB536">
            <v>0</v>
          </cell>
          <cell r="BC536">
            <v>0</v>
          </cell>
          <cell r="BD536">
            <v>23450</v>
          </cell>
          <cell r="BE536">
            <v>23450</v>
          </cell>
          <cell r="BF536">
            <v>23450</v>
          </cell>
        </row>
        <row r="537">
          <cell r="B537" t="str">
            <v>S511030</v>
          </cell>
          <cell r="C537" t="str">
            <v>中汽认证中心有限公司</v>
          </cell>
          <cell r="D537">
            <v>0</v>
          </cell>
          <cell r="E537">
            <v>0</v>
          </cell>
        </row>
        <row r="537">
          <cell r="G537">
            <v>0</v>
          </cell>
          <cell r="H537" t="str">
            <v>否</v>
          </cell>
        </row>
        <row r="537">
          <cell r="AI537">
            <v>0</v>
          </cell>
        </row>
        <row r="537"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</row>
        <row r="537"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</row>
        <row r="538">
          <cell r="B538" t="str">
            <v>S513003</v>
          </cell>
          <cell r="C538" t="str">
            <v>沧州市鑫发缝纫机有限公司</v>
          </cell>
          <cell r="D538">
            <v>0</v>
          </cell>
          <cell r="E538" t="str">
            <v>座椅</v>
          </cell>
          <cell r="F538" t="str">
            <v>零采</v>
          </cell>
          <cell r="G538">
            <v>0</v>
          </cell>
          <cell r="H538" t="str">
            <v>是</v>
          </cell>
        </row>
        <row r="538">
          <cell r="AI538">
            <v>0</v>
          </cell>
        </row>
        <row r="538">
          <cell r="AK538">
            <v>18873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</row>
        <row r="538">
          <cell r="AX538">
            <v>0</v>
          </cell>
          <cell r="AY538">
            <v>18873</v>
          </cell>
          <cell r="AZ538">
            <v>18873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</row>
        <row r="539">
          <cell r="B539" t="str">
            <v>S513182</v>
          </cell>
          <cell r="C539" t="str">
            <v>沧州渤海新区南大港升宏建筑工程队</v>
          </cell>
          <cell r="D539">
            <v>0</v>
          </cell>
          <cell r="E539">
            <v>0</v>
          </cell>
        </row>
        <row r="539">
          <cell r="G539">
            <v>0</v>
          </cell>
          <cell r="H539" t="str">
            <v>否</v>
          </cell>
        </row>
        <row r="539">
          <cell r="AI539">
            <v>0</v>
          </cell>
        </row>
        <row r="539"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</row>
        <row r="539"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</row>
        <row r="540">
          <cell r="B540" t="str">
            <v>S413178</v>
          </cell>
          <cell r="C540" t="str">
            <v>廊坊市东平汽车零配件有限公司</v>
          </cell>
          <cell r="D540" t="str">
            <v>座椅</v>
          </cell>
          <cell r="E540" t="str">
            <v>座椅</v>
          </cell>
          <cell r="F540" t="str">
            <v>正常供货</v>
          </cell>
          <cell r="G540">
            <v>90</v>
          </cell>
          <cell r="H540" t="str">
            <v>是</v>
          </cell>
        </row>
        <row r="540">
          <cell r="AH540">
            <v>0</v>
          </cell>
          <cell r="AI540">
            <v>0</v>
          </cell>
          <cell r="AJ540">
            <v>0</v>
          </cell>
          <cell r="AK540">
            <v>400647.39</v>
          </cell>
          <cell r="AL540">
            <v>54782.4</v>
          </cell>
          <cell r="AM540">
            <v>28826.16</v>
          </cell>
          <cell r="AN540">
            <v>0</v>
          </cell>
          <cell r="AO540">
            <v>209083.57</v>
          </cell>
          <cell r="AP540">
            <v>75000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</row>
        <row r="540">
          <cell r="AX540">
            <v>0</v>
          </cell>
          <cell r="AY540">
            <v>768339.52</v>
          </cell>
          <cell r="AZ540">
            <v>768339.52</v>
          </cell>
          <cell r="BA540">
            <v>1</v>
          </cell>
          <cell r="BB540">
            <v>47347.2616666667</v>
          </cell>
          <cell r="BC540">
            <v>47347.2616666667</v>
          </cell>
          <cell r="BD540">
            <v>12500</v>
          </cell>
          <cell r="BE540">
            <v>0</v>
          </cell>
          <cell r="BF540">
            <v>0</v>
          </cell>
        </row>
        <row r="541">
          <cell r="B541" t="str">
            <v>S431029</v>
          </cell>
          <cell r="C541" t="str">
            <v>上海永协机械配件有限公司</v>
          </cell>
          <cell r="D541" t="str">
            <v>后视镜</v>
          </cell>
          <cell r="E541" t="str">
            <v>后视镜</v>
          </cell>
          <cell r="F541" t="str">
            <v>正常供货</v>
          </cell>
          <cell r="G541">
            <v>0</v>
          </cell>
          <cell r="H541" t="str">
            <v>是</v>
          </cell>
          <cell r="I541">
            <v>90</v>
          </cell>
        </row>
        <row r="541">
          <cell r="AH541">
            <v>137946.3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</row>
        <row r="541">
          <cell r="AX541">
            <v>0</v>
          </cell>
          <cell r="AY541">
            <v>137946.3</v>
          </cell>
          <cell r="AZ541">
            <v>137946.3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</row>
        <row r="542">
          <cell r="B542" t="str">
            <v>S432001</v>
          </cell>
          <cell r="C542" t="str">
            <v>南京奥托立夫汽车安全系统有限公司</v>
          </cell>
          <cell r="D542" t="str">
            <v>座椅</v>
          </cell>
          <cell r="E542" t="str">
            <v>座椅</v>
          </cell>
          <cell r="F542" t="str">
            <v>正常供货</v>
          </cell>
          <cell r="G542">
            <v>60</v>
          </cell>
          <cell r="H542" t="str">
            <v>否</v>
          </cell>
          <cell r="I542">
            <v>60</v>
          </cell>
        </row>
        <row r="542"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116875.45</v>
          </cell>
          <cell r="AS542">
            <v>257452.98</v>
          </cell>
          <cell r="AT542">
            <v>311568.13</v>
          </cell>
          <cell r="AU542">
            <v>226607.23</v>
          </cell>
          <cell r="AV542">
            <v>0</v>
          </cell>
        </row>
        <row r="542">
          <cell r="AX542">
            <v>0</v>
          </cell>
          <cell r="AY542">
            <v>912503.79</v>
          </cell>
          <cell r="AZ542">
            <v>912503.79</v>
          </cell>
          <cell r="BA542">
            <v>1</v>
          </cell>
          <cell r="BB542">
            <v>62388.0716666667</v>
          </cell>
          <cell r="BC542">
            <v>114316.093333333</v>
          </cell>
          <cell r="BD542">
            <v>152083.965</v>
          </cell>
          <cell r="BE542">
            <v>152083.965</v>
          </cell>
          <cell r="BF542">
            <v>152083.965</v>
          </cell>
        </row>
        <row r="543">
          <cell r="B543" t="str">
            <v>S513174</v>
          </cell>
          <cell r="C543" t="str">
            <v>黄骅市杭合叉车配件经营部</v>
          </cell>
          <cell r="D543">
            <v>0</v>
          </cell>
          <cell r="E543">
            <v>0</v>
          </cell>
        </row>
        <row r="543">
          <cell r="G543">
            <v>0</v>
          </cell>
          <cell r="H543" t="str">
            <v>否</v>
          </cell>
        </row>
        <row r="543">
          <cell r="AI543">
            <v>0</v>
          </cell>
        </row>
        <row r="543"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17870</v>
          </cell>
          <cell r="AT543">
            <v>0</v>
          </cell>
          <cell r="AU543">
            <v>0</v>
          </cell>
          <cell r="AV543">
            <v>0</v>
          </cell>
          <cell r="AW543">
            <v>22370</v>
          </cell>
          <cell r="AX543">
            <v>0</v>
          </cell>
          <cell r="AY543">
            <v>40240</v>
          </cell>
          <cell r="AZ543">
            <v>40240</v>
          </cell>
          <cell r="BA543">
            <v>0</v>
          </cell>
          <cell r="BB543">
            <v>2978.33333333333</v>
          </cell>
          <cell r="BC543">
            <v>2978.33333333333</v>
          </cell>
          <cell r="BD543">
            <v>2978.33333333333</v>
          </cell>
          <cell r="BE543">
            <v>2978.33333333333</v>
          </cell>
          <cell r="BF543">
            <v>6706.66666666667</v>
          </cell>
        </row>
        <row r="544">
          <cell r="B544" t="str">
            <v>S413076</v>
          </cell>
          <cell r="C544" t="str">
            <v>埃意(廊坊)电子工程有限公司</v>
          </cell>
          <cell r="D544" t="str">
            <v>座椅</v>
          </cell>
          <cell r="E544" t="str">
            <v>座椅</v>
          </cell>
          <cell r="F544" t="str">
            <v>正常供货</v>
          </cell>
          <cell r="G544">
            <v>60</v>
          </cell>
          <cell r="H544" t="str">
            <v>否</v>
          </cell>
          <cell r="I544">
            <v>60</v>
          </cell>
        </row>
        <row r="544">
          <cell r="AJ544">
            <v>0</v>
          </cell>
        </row>
        <row r="544"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169.6</v>
          </cell>
          <cell r="AS544">
            <v>0</v>
          </cell>
          <cell r="AT544">
            <v>0</v>
          </cell>
          <cell r="AU544">
            <v>0</v>
          </cell>
          <cell r="AV544">
            <v>50765.91</v>
          </cell>
        </row>
        <row r="544">
          <cell r="AX544">
            <v>0</v>
          </cell>
          <cell r="AY544">
            <v>50935.51</v>
          </cell>
          <cell r="AZ544">
            <v>50935.51</v>
          </cell>
          <cell r="BA544">
            <v>1</v>
          </cell>
          <cell r="BB544">
            <v>28.2666666666667</v>
          </cell>
          <cell r="BC544">
            <v>28.2666666666667</v>
          </cell>
          <cell r="BD544">
            <v>28.2666666666667</v>
          </cell>
          <cell r="BE544">
            <v>8489.25166666667</v>
          </cell>
          <cell r="BF544">
            <v>8489.25166666667</v>
          </cell>
        </row>
        <row r="545">
          <cell r="B545" t="str">
            <v>S413182</v>
          </cell>
          <cell r="C545" t="str">
            <v>黄骅市盈辉汽车配件有限公司</v>
          </cell>
          <cell r="D545" t="str">
            <v>后视镜</v>
          </cell>
          <cell r="E545" t="str">
            <v>后视镜</v>
          </cell>
          <cell r="F545" t="str">
            <v>正常供货</v>
          </cell>
          <cell r="G545">
            <v>0</v>
          </cell>
          <cell r="H545" t="str">
            <v>是</v>
          </cell>
          <cell r="I545">
            <v>90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19675.15</v>
          </cell>
          <cell r="AB545">
            <v>0</v>
          </cell>
          <cell r="AC545">
            <v>36271.45</v>
          </cell>
          <cell r="AD545">
            <v>56016.21</v>
          </cell>
          <cell r="AE545">
            <v>24203.92</v>
          </cell>
          <cell r="AF545">
            <v>13100.64</v>
          </cell>
          <cell r="AG545">
            <v>0</v>
          </cell>
          <cell r="AH545">
            <v>14583.61</v>
          </cell>
          <cell r="AI545">
            <v>16503.87</v>
          </cell>
          <cell r="AJ545">
            <v>25047.34</v>
          </cell>
          <cell r="AK545">
            <v>0</v>
          </cell>
          <cell r="AL545">
            <v>36858.27</v>
          </cell>
          <cell r="AM545">
            <v>5425.88</v>
          </cell>
          <cell r="AN545">
            <v>7573.38</v>
          </cell>
          <cell r="AO545">
            <v>8853.46</v>
          </cell>
          <cell r="AP545">
            <v>0</v>
          </cell>
          <cell r="AQ545">
            <v>10300</v>
          </cell>
          <cell r="AR545">
            <v>9447.58</v>
          </cell>
          <cell r="AS545">
            <v>10052.76</v>
          </cell>
          <cell r="AT545">
            <v>6630.91</v>
          </cell>
          <cell r="AU545">
            <v>13566.77</v>
          </cell>
          <cell r="AV545">
            <v>3522.21</v>
          </cell>
          <cell r="AW545">
            <v>12236.2</v>
          </cell>
          <cell r="AX545">
            <v>0</v>
          </cell>
          <cell r="AY545">
            <v>329869.61</v>
          </cell>
          <cell r="AZ545">
            <v>329869.61</v>
          </cell>
          <cell r="BA545">
            <v>0</v>
          </cell>
          <cell r="BB545">
            <v>7704.53</v>
          </cell>
          <cell r="BC545">
            <v>7547.45166666667</v>
          </cell>
          <cell r="BD545">
            <v>8333.00333333333</v>
          </cell>
          <cell r="BE545">
            <v>8920.03833333333</v>
          </cell>
          <cell r="BF545">
            <v>9242.73833333333</v>
          </cell>
        </row>
        <row r="546">
          <cell r="B546" t="str">
            <v>S421001</v>
          </cell>
          <cell r="C546" t="str">
            <v>沈阳金杯锦恒汽车安全系统有限公司</v>
          </cell>
          <cell r="D546" t="str">
            <v>座椅</v>
          </cell>
          <cell r="E546" t="str">
            <v>座椅</v>
          </cell>
          <cell r="F546" t="str">
            <v>正常供货</v>
          </cell>
          <cell r="G546">
            <v>90</v>
          </cell>
          <cell r="H546" t="str">
            <v>否</v>
          </cell>
          <cell r="I546">
            <v>90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</row>
        <row r="546"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60107.89</v>
          </cell>
        </row>
        <row r="546">
          <cell r="AX546">
            <v>0</v>
          </cell>
          <cell r="AY546">
            <v>60107.89</v>
          </cell>
          <cell r="AZ546">
            <v>0</v>
          </cell>
          <cell r="BA546">
            <v>0.8</v>
          </cell>
          <cell r="BB546">
            <v>0</v>
          </cell>
          <cell r="BC546">
            <v>0</v>
          </cell>
          <cell r="BD546">
            <v>0</v>
          </cell>
          <cell r="BE546">
            <v>10017.9816666667</v>
          </cell>
          <cell r="BF546">
            <v>10017.9816666667</v>
          </cell>
        </row>
        <row r="547">
          <cell r="B547" t="str">
            <v>S411041</v>
          </cell>
          <cell r="C547" t="str">
            <v>北京嘉度科贸有限公司</v>
          </cell>
          <cell r="D547" t="str">
            <v>金属件/座椅</v>
          </cell>
          <cell r="E547" t="str">
            <v>金属件/座椅</v>
          </cell>
          <cell r="F547" t="str">
            <v>正常供货</v>
          </cell>
          <cell r="G547">
            <v>90</v>
          </cell>
          <cell r="H547" t="str">
            <v>否</v>
          </cell>
          <cell r="I547">
            <v>90</v>
          </cell>
        </row>
        <row r="547"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</row>
        <row r="547">
          <cell r="AX547">
            <v>0</v>
          </cell>
          <cell r="AY547">
            <v>0</v>
          </cell>
          <cell r="AZ547">
            <v>0</v>
          </cell>
          <cell r="BA547">
            <v>1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</row>
        <row r="548">
          <cell r="B548" t="str">
            <v>S413156</v>
          </cell>
          <cell r="C548" t="str">
            <v>黄骅市天硕汽车部件有限公司</v>
          </cell>
          <cell r="D548" t="str">
            <v>座椅</v>
          </cell>
          <cell r="E548" t="str">
            <v>座椅</v>
          </cell>
          <cell r="F548" t="str">
            <v>正常供货</v>
          </cell>
          <cell r="G548">
            <v>30</v>
          </cell>
          <cell r="H548" t="str">
            <v>否</v>
          </cell>
          <cell r="I548">
            <v>30</v>
          </cell>
        </row>
        <row r="548"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40239.08</v>
          </cell>
          <cell r="AT548">
            <v>0</v>
          </cell>
          <cell r="AU548">
            <v>0</v>
          </cell>
          <cell r="AV548">
            <v>0</v>
          </cell>
        </row>
        <row r="548">
          <cell r="AX548">
            <v>0</v>
          </cell>
          <cell r="AY548">
            <v>40239.08</v>
          </cell>
          <cell r="AZ548">
            <v>40239.08</v>
          </cell>
          <cell r="BA548">
            <v>0.8</v>
          </cell>
          <cell r="BB548">
            <v>6706.51333333333</v>
          </cell>
          <cell r="BC548">
            <v>6706.51333333333</v>
          </cell>
          <cell r="BD548">
            <v>6706.51333333333</v>
          </cell>
          <cell r="BE548">
            <v>6706.51333333333</v>
          </cell>
          <cell r="BF548">
            <v>6706.51333333333</v>
          </cell>
        </row>
        <row r="549">
          <cell r="B549" t="str">
            <v>S413175</v>
          </cell>
          <cell r="C549" t="str">
            <v>河北莫特美橡塑科技有限公司</v>
          </cell>
          <cell r="D549" t="str">
            <v>座椅/后视镜</v>
          </cell>
          <cell r="E549" t="str">
            <v>座椅/后视镜</v>
          </cell>
          <cell r="F549" t="str">
            <v>正常供货</v>
          </cell>
          <cell r="G549">
            <v>90</v>
          </cell>
          <cell r="H549" t="str">
            <v>否</v>
          </cell>
          <cell r="I549">
            <v>90</v>
          </cell>
        </row>
        <row r="549"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4446</v>
          </cell>
          <cell r="AQ549">
            <v>0</v>
          </cell>
          <cell r="AR549">
            <v>0</v>
          </cell>
          <cell r="AS549">
            <v>216290.58</v>
          </cell>
          <cell r="AT549">
            <v>50133.7</v>
          </cell>
          <cell r="AU549">
            <v>215688.75</v>
          </cell>
          <cell r="AV549">
            <v>0</v>
          </cell>
          <cell r="AW549">
            <v>71489.45</v>
          </cell>
          <cell r="AX549">
            <v>0</v>
          </cell>
          <cell r="AY549">
            <v>558048.48</v>
          </cell>
          <cell r="AZ549">
            <v>486559.03</v>
          </cell>
          <cell r="BA549">
            <v>0.8</v>
          </cell>
          <cell r="BB549">
            <v>36789.43</v>
          </cell>
          <cell r="BC549">
            <v>45145.0466666667</v>
          </cell>
          <cell r="BD549">
            <v>81093.1716666667</v>
          </cell>
          <cell r="BE549">
            <v>80352.1716666667</v>
          </cell>
          <cell r="BF549">
            <v>92267.08</v>
          </cell>
        </row>
        <row r="550">
          <cell r="B550" t="str">
            <v>S411046</v>
          </cell>
          <cell r="C550" t="str">
            <v>北京宇喆科技有限公司</v>
          </cell>
          <cell r="D550" t="str">
            <v>座椅</v>
          </cell>
          <cell r="E550" t="str">
            <v>座椅</v>
          </cell>
          <cell r="F550" t="str">
            <v>正常供货</v>
          </cell>
          <cell r="G550">
            <v>60</v>
          </cell>
          <cell r="H550" t="str">
            <v>否</v>
          </cell>
          <cell r="I550">
            <v>60</v>
          </cell>
        </row>
        <row r="550"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0"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31488.22</v>
          </cell>
          <cell r="AU550">
            <v>206015.95</v>
          </cell>
          <cell r="AV550">
            <v>92519.32</v>
          </cell>
          <cell r="AW550">
            <v>183851.58</v>
          </cell>
          <cell r="AX550">
            <v>194850.16</v>
          </cell>
          <cell r="AY550">
            <v>708725.23</v>
          </cell>
          <cell r="AZ550">
            <v>330023.49</v>
          </cell>
          <cell r="BA550">
            <v>0.8</v>
          </cell>
          <cell r="BB550">
            <v>0</v>
          </cell>
          <cell r="BC550">
            <v>5248.03666666667</v>
          </cell>
          <cell r="BD550">
            <v>39584.0283333333</v>
          </cell>
          <cell r="BE550">
            <v>55003.915</v>
          </cell>
          <cell r="BF550">
            <v>85645.845</v>
          </cell>
        </row>
        <row r="551">
          <cell r="B551" t="str">
            <v>S412041</v>
          </cell>
          <cell r="C551" t="str">
            <v>天津力登维汽车部件有限公司</v>
          </cell>
        </row>
        <row r="551">
          <cell r="E551" t="str">
            <v>座椅</v>
          </cell>
          <cell r="F551" t="str">
            <v>正常供货（李尔）</v>
          </cell>
          <cell r="G551">
            <v>30</v>
          </cell>
          <cell r="H551" t="str">
            <v>否</v>
          </cell>
          <cell r="I551">
            <v>30</v>
          </cell>
        </row>
        <row r="551"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</row>
        <row r="551"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</row>
        <row r="552">
          <cell r="B552" t="str">
            <v>S412042</v>
          </cell>
          <cell r="C552" t="str">
            <v>天津锦程新材料科技有限公司</v>
          </cell>
        </row>
        <row r="552">
          <cell r="E552" t="str">
            <v>座椅</v>
          </cell>
        </row>
        <row r="552">
          <cell r="G552">
            <v>30</v>
          </cell>
          <cell r="H552" t="str">
            <v>否</v>
          </cell>
        </row>
        <row r="552"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18604.32</v>
          </cell>
          <cell r="AY552">
            <v>18604.32</v>
          </cell>
          <cell r="AZ552">
            <v>37208.64</v>
          </cell>
          <cell r="BA552">
            <v>0.8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</row>
        <row r="553">
          <cell r="B553" t="str">
            <v>S413183</v>
          </cell>
          <cell r="C553" t="str">
            <v>河北方基恒达汽车部件有限公司</v>
          </cell>
        </row>
        <row r="553">
          <cell r="E553" t="str">
            <v>座椅</v>
          </cell>
          <cell r="F553" t="str">
            <v>正常供货（李尔）</v>
          </cell>
          <cell r="G553">
            <v>90</v>
          </cell>
          <cell r="H553" t="str">
            <v>是</v>
          </cell>
          <cell r="I553">
            <v>90</v>
          </cell>
        </row>
        <row r="553">
          <cell r="AK553">
            <v>83950.98</v>
          </cell>
          <cell r="AL553">
            <v>0</v>
          </cell>
          <cell r="AM553">
            <v>66514.74</v>
          </cell>
          <cell r="AN553">
            <v>0</v>
          </cell>
          <cell r="AO553">
            <v>369701.79</v>
          </cell>
          <cell r="AP553">
            <v>232200</v>
          </cell>
          <cell r="AQ553">
            <v>156400</v>
          </cell>
          <cell r="AR553">
            <v>191406.93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</row>
        <row r="553">
          <cell r="AX553">
            <v>0</v>
          </cell>
          <cell r="AY553">
            <v>1100174.44</v>
          </cell>
          <cell r="AZ553">
            <v>1100174.44</v>
          </cell>
          <cell r="BA553">
            <v>0</v>
          </cell>
          <cell r="BB553">
            <v>158284.786666667</v>
          </cell>
          <cell r="BC553">
            <v>158284.786666667</v>
          </cell>
          <cell r="BD553">
            <v>96667.8216666667</v>
          </cell>
          <cell r="BE553">
            <v>57967.8216666667</v>
          </cell>
          <cell r="BF553">
            <v>31901.155</v>
          </cell>
        </row>
        <row r="554">
          <cell r="B554" t="str">
            <v>S413185</v>
          </cell>
          <cell r="C554" t="str">
            <v>海兴县越达弹簧制造有限公司</v>
          </cell>
        </row>
        <row r="554">
          <cell r="E554" t="str">
            <v>座椅</v>
          </cell>
          <cell r="F554" t="str">
            <v>正常供货（李尔）</v>
          </cell>
          <cell r="G554">
            <v>60</v>
          </cell>
          <cell r="H554" t="str">
            <v>否</v>
          </cell>
          <cell r="I554">
            <v>60</v>
          </cell>
        </row>
        <row r="554">
          <cell r="AK554">
            <v>0</v>
          </cell>
          <cell r="AL554">
            <v>0</v>
          </cell>
        </row>
        <row r="554">
          <cell r="AN554">
            <v>0</v>
          </cell>
          <cell r="AO554">
            <v>0</v>
          </cell>
          <cell r="AP554">
            <v>0</v>
          </cell>
        </row>
        <row r="554"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107302.99</v>
          </cell>
          <cell r="AX554">
            <v>52306.79</v>
          </cell>
          <cell r="AY554">
            <v>159609.78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17883.8316666667</v>
          </cell>
        </row>
        <row r="555">
          <cell r="B555" t="str">
            <v>S413197</v>
          </cell>
          <cell r="C555" t="str">
            <v>保定市宏腾科技有限公司</v>
          </cell>
        </row>
        <row r="555">
          <cell r="E555">
            <v>0</v>
          </cell>
          <cell r="F555" t="str">
            <v>零采</v>
          </cell>
          <cell r="G555">
            <v>30</v>
          </cell>
          <cell r="H555" t="str">
            <v>否</v>
          </cell>
          <cell r="I555">
            <v>30</v>
          </cell>
        </row>
        <row r="555"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</row>
        <row r="555"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</row>
        <row r="556">
          <cell r="B556" t="str">
            <v>S437053</v>
          </cell>
          <cell r="C556" t="str">
            <v>临沂方中新材料科技有限公司</v>
          </cell>
        </row>
        <row r="556">
          <cell r="E556">
            <v>0</v>
          </cell>
          <cell r="F556" t="str">
            <v>大宗物料</v>
          </cell>
          <cell r="G556">
            <v>30</v>
          </cell>
          <cell r="H556" t="str">
            <v>否</v>
          </cell>
          <cell r="I556">
            <v>30</v>
          </cell>
        </row>
        <row r="556">
          <cell r="AK556">
            <v>0</v>
          </cell>
          <cell r="AL556">
            <v>0</v>
          </cell>
        </row>
        <row r="556"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</row>
        <row r="556">
          <cell r="AV556">
            <v>100000</v>
          </cell>
          <cell r="AW556">
            <v>97000</v>
          </cell>
          <cell r="AX556">
            <v>0</v>
          </cell>
          <cell r="AY556">
            <v>197000</v>
          </cell>
          <cell r="AZ556">
            <v>197000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16666.6666666667</v>
          </cell>
          <cell r="BF556">
            <v>32833.3333333333</v>
          </cell>
        </row>
        <row r="557">
          <cell r="B557" t="str">
            <v>S444015</v>
          </cell>
          <cell r="C557" t="str">
            <v>欣瑞联电子（肇庆）有限公司</v>
          </cell>
        </row>
        <row r="557">
          <cell r="E557">
            <v>0</v>
          </cell>
          <cell r="F557" t="str">
            <v>正常供货</v>
          </cell>
          <cell r="G557">
            <v>90</v>
          </cell>
          <cell r="H557" t="str">
            <v>否</v>
          </cell>
          <cell r="I557">
            <v>90</v>
          </cell>
        </row>
        <row r="557"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</row>
        <row r="557"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</row>
        <row r="558">
          <cell r="B558" t="str">
            <v>S511013</v>
          </cell>
          <cell r="C558" t="str">
            <v>北京场景智能科技有限公司</v>
          </cell>
        </row>
        <row r="558">
          <cell r="E558">
            <v>0</v>
          </cell>
        </row>
        <row r="558">
          <cell r="G558">
            <v>60</v>
          </cell>
          <cell r="H558" t="str">
            <v>是</v>
          </cell>
        </row>
        <row r="558">
          <cell r="AM558">
            <v>0</v>
          </cell>
          <cell r="AN558">
            <v>0</v>
          </cell>
          <cell r="AO558">
            <v>6000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</row>
        <row r="558">
          <cell r="AX558">
            <v>0</v>
          </cell>
          <cell r="AY558">
            <v>6000</v>
          </cell>
          <cell r="AZ558">
            <v>6000</v>
          </cell>
          <cell r="BA558">
            <v>0</v>
          </cell>
          <cell r="BB558">
            <v>1000</v>
          </cell>
          <cell r="BC558">
            <v>1000</v>
          </cell>
          <cell r="BD558">
            <v>0</v>
          </cell>
          <cell r="BE558">
            <v>0</v>
          </cell>
          <cell r="BF558">
            <v>0</v>
          </cell>
        </row>
        <row r="559">
          <cell r="B559" t="str">
            <v>S512028</v>
          </cell>
          <cell r="C559" t="str">
            <v>天津林宇机械制造有限公司</v>
          </cell>
        </row>
        <row r="559">
          <cell r="E559">
            <v>0</v>
          </cell>
          <cell r="F559" t="str">
            <v>零采</v>
          </cell>
          <cell r="G559" t="str">
            <v>预付</v>
          </cell>
          <cell r="H559" t="str">
            <v>是</v>
          </cell>
        </row>
        <row r="559">
          <cell r="AK559">
            <v>0</v>
          </cell>
          <cell r="AL559">
            <v>0</v>
          </cell>
          <cell r="AM559">
            <v>0</v>
          </cell>
          <cell r="AN559">
            <v>1750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</row>
        <row r="559">
          <cell r="AX559">
            <v>0</v>
          </cell>
          <cell r="AY559">
            <v>1750</v>
          </cell>
          <cell r="AZ559">
            <v>1750</v>
          </cell>
          <cell r="BA559">
            <v>0</v>
          </cell>
          <cell r="BB559">
            <v>291.666666666667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</row>
        <row r="560">
          <cell r="B560" t="str">
            <v>S512031</v>
          </cell>
          <cell r="C560" t="str">
            <v>天津合心亿商贸有限公司</v>
          </cell>
        </row>
        <row r="560">
          <cell r="E560">
            <v>0</v>
          </cell>
          <cell r="F560" t="str">
            <v>固定资产-要诉讼</v>
          </cell>
          <cell r="G560" t="str">
            <v>预付</v>
          </cell>
          <cell r="H560" t="str">
            <v>否</v>
          </cell>
        </row>
        <row r="560"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</row>
        <row r="560"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</row>
        <row r="561">
          <cell r="B561" t="str">
            <v>S513164</v>
          </cell>
          <cell r="C561" t="str">
            <v>沧州圣玺装饰装修工程有限公司</v>
          </cell>
        </row>
        <row r="561">
          <cell r="E561">
            <v>0</v>
          </cell>
          <cell r="F561" t="str">
            <v>管理</v>
          </cell>
          <cell r="G561">
            <v>0</v>
          </cell>
          <cell r="H561" t="str">
            <v>是</v>
          </cell>
        </row>
        <row r="561">
          <cell r="AJ561">
            <v>1663.7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</row>
        <row r="561">
          <cell r="AX561">
            <v>0</v>
          </cell>
          <cell r="AY561">
            <v>1663.7</v>
          </cell>
          <cell r="AZ561">
            <v>1663.7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</row>
        <row r="562">
          <cell r="B562" t="str">
            <v>S513168</v>
          </cell>
          <cell r="C562" t="str">
            <v>河北嘉雄建筑安装工程有限公司</v>
          </cell>
        </row>
        <row r="562">
          <cell r="E562">
            <v>0</v>
          </cell>
          <cell r="F562" t="str">
            <v>管理</v>
          </cell>
          <cell r="G562">
            <v>0</v>
          </cell>
          <cell r="H562" t="str">
            <v>否</v>
          </cell>
        </row>
        <row r="562"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</row>
        <row r="562"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</row>
        <row r="563">
          <cell r="B563" t="str">
            <v>S513189</v>
          </cell>
          <cell r="C563" t="str">
            <v>黄骅市嘉哲电脑经营部</v>
          </cell>
        </row>
        <row r="563">
          <cell r="E563">
            <v>0</v>
          </cell>
        </row>
        <row r="563">
          <cell r="G563">
            <v>0</v>
          </cell>
          <cell r="H563" t="str">
            <v>否</v>
          </cell>
        </row>
        <row r="563">
          <cell r="AH563">
            <v>0</v>
          </cell>
        </row>
        <row r="563"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</row>
        <row r="563"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</row>
        <row r="564">
          <cell r="B564" t="str">
            <v>S513199</v>
          </cell>
          <cell r="C564" t="str">
            <v>黄骅市翼华工程机械租赁有限公司</v>
          </cell>
        </row>
        <row r="564">
          <cell r="E564">
            <v>0</v>
          </cell>
          <cell r="F564" t="str">
            <v>管理</v>
          </cell>
          <cell r="G564">
            <v>0</v>
          </cell>
          <cell r="H564" t="str">
            <v>否</v>
          </cell>
        </row>
        <row r="564"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</row>
        <row r="564"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</row>
        <row r="565">
          <cell r="B565" t="str">
            <v>S513200</v>
          </cell>
          <cell r="C565" t="str">
            <v>沧州烽源人力资源服务有限公司</v>
          </cell>
        </row>
        <row r="565">
          <cell r="E565">
            <v>0</v>
          </cell>
        </row>
        <row r="565">
          <cell r="G565">
            <v>0</v>
          </cell>
          <cell r="H565" t="str">
            <v>否</v>
          </cell>
        </row>
        <row r="565"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</row>
        <row r="565"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</row>
        <row r="566">
          <cell r="B566" t="str">
            <v>S411049</v>
          </cell>
          <cell r="C566" t="str">
            <v>北京来一桶金科技有限公司</v>
          </cell>
        </row>
        <row r="566">
          <cell r="E566">
            <v>0</v>
          </cell>
          <cell r="F566" t="str">
            <v>大宗物料</v>
          </cell>
          <cell r="G566">
            <v>30</v>
          </cell>
          <cell r="H566" t="str">
            <v>否</v>
          </cell>
          <cell r="I566">
            <v>30</v>
          </cell>
        </row>
        <row r="566"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36233.1</v>
          </cell>
          <cell r="AV566">
            <v>0</v>
          </cell>
        </row>
        <row r="566">
          <cell r="AX566">
            <v>0</v>
          </cell>
          <cell r="AY566">
            <v>36233.1</v>
          </cell>
          <cell r="AZ566">
            <v>36233.1</v>
          </cell>
          <cell r="BA566">
            <v>0</v>
          </cell>
          <cell r="BB566">
            <v>0</v>
          </cell>
          <cell r="BC566">
            <v>0</v>
          </cell>
          <cell r="BD566">
            <v>6038.85</v>
          </cell>
          <cell r="BE566">
            <v>6038.85</v>
          </cell>
          <cell r="BF566">
            <v>6038.85</v>
          </cell>
        </row>
        <row r="567">
          <cell r="B567" t="str">
            <v>S412044</v>
          </cell>
          <cell r="C567" t="str">
            <v>天津沛衡五金弹簧有限公司</v>
          </cell>
        </row>
        <row r="567">
          <cell r="E567" t="str">
            <v>座椅</v>
          </cell>
          <cell r="F567" t="str">
            <v>正常供货</v>
          </cell>
          <cell r="G567">
            <v>90</v>
          </cell>
          <cell r="H567" t="str">
            <v>否</v>
          </cell>
          <cell r="I567">
            <v>90</v>
          </cell>
        </row>
        <row r="567">
          <cell r="AM567">
            <v>0</v>
          </cell>
          <cell r="AN567">
            <v>0</v>
          </cell>
          <cell r="AO567">
            <v>0</v>
          </cell>
          <cell r="AP567">
            <v>22012.28</v>
          </cell>
          <cell r="AQ567">
            <v>19900</v>
          </cell>
          <cell r="AR567">
            <v>0</v>
          </cell>
          <cell r="AS567">
            <v>0</v>
          </cell>
          <cell r="AT567">
            <v>39233.6</v>
          </cell>
          <cell r="AU567">
            <v>22068.9</v>
          </cell>
          <cell r="AV567">
            <v>13609.16</v>
          </cell>
        </row>
        <row r="567">
          <cell r="AX567">
            <v>0</v>
          </cell>
          <cell r="AY567">
            <v>116823.94</v>
          </cell>
          <cell r="AZ567">
            <v>103214.78</v>
          </cell>
          <cell r="BA567">
            <v>0.8</v>
          </cell>
          <cell r="BB567">
            <v>6985.38</v>
          </cell>
          <cell r="BC567">
            <v>13524.3133333333</v>
          </cell>
          <cell r="BD567">
            <v>17202.4633333333</v>
          </cell>
          <cell r="BE567">
            <v>15801.9433333333</v>
          </cell>
          <cell r="BF567">
            <v>12485.2766666667</v>
          </cell>
        </row>
        <row r="568">
          <cell r="B568" t="str">
            <v>S413139</v>
          </cell>
          <cell r="C568" t="str">
            <v>河北定国紧固件制造有限公司</v>
          </cell>
        </row>
        <row r="568">
          <cell r="E568">
            <v>0</v>
          </cell>
          <cell r="F568" t="str">
            <v>正常供货</v>
          </cell>
          <cell r="G568">
            <v>90</v>
          </cell>
          <cell r="H568" t="str">
            <v>否</v>
          </cell>
          <cell r="I568">
            <v>90</v>
          </cell>
        </row>
        <row r="568"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</row>
        <row r="568"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</row>
        <row r="569">
          <cell r="B569" t="str">
            <v>S431032</v>
          </cell>
          <cell r="C569" t="str">
            <v>上海商发金属材料有限公司</v>
          </cell>
        </row>
        <row r="569">
          <cell r="E569" t="str">
            <v>金属件</v>
          </cell>
          <cell r="F569" t="str">
            <v>大宗物料</v>
          </cell>
          <cell r="G569">
            <v>0</v>
          </cell>
          <cell r="H569" t="str">
            <v>否</v>
          </cell>
          <cell r="I569">
            <v>30</v>
          </cell>
        </row>
        <row r="569"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</row>
        <row r="569">
          <cell r="AX569">
            <v>0</v>
          </cell>
          <cell r="AY569">
            <v>0</v>
          </cell>
          <cell r="AZ569">
            <v>0</v>
          </cell>
          <cell r="BA569">
            <v>1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</row>
        <row r="570">
          <cell r="B570" t="str">
            <v>S431034</v>
          </cell>
          <cell r="C570" t="str">
            <v>雅柏利（上海）粘扣带有限公司</v>
          </cell>
        </row>
        <row r="570">
          <cell r="E570" t="str">
            <v>座椅</v>
          </cell>
          <cell r="F570" t="str">
            <v>正常供货（李尔）</v>
          </cell>
          <cell r="G570">
            <v>60</v>
          </cell>
          <cell r="H570" t="str">
            <v>否</v>
          </cell>
          <cell r="I570">
            <v>60</v>
          </cell>
        </row>
        <row r="570">
          <cell r="AL570">
            <v>0</v>
          </cell>
          <cell r="AM570">
            <v>0</v>
          </cell>
        </row>
        <row r="570">
          <cell r="AP570">
            <v>0</v>
          </cell>
        </row>
        <row r="570">
          <cell r="AR570">
            <v>59180.25</v>
          </cell>
          <cell r="AS570">
            <v>33075.55</v>
          </cell>
          <cell r="AT570">
            <v>0</v>
          </cell>
          <cell r="AU570">
            <v>77603.2</v>
          </cell>
          <cell r="AV570">
            <v>40457.28</v>
          </cell>
        </row>
        <row r="570">
          <cell r="AX570">
            <v>0</v>
          </cell>
          <cell r="AY570">
            <v>210316.28</v>
          </cell>
          <cell r="AZ570">
            <v>210316.28</v>
          </cell>
          <cell r="BA570">
            <v>0</v>
          </cell>
          <cell r="BB570">
            <v>15375.9666666667</v>
          </cell>
          <cell r="BC570">
            <v>15375.9666666667</v>
          </cell>
          <cell r="BD570">
            <v>28309.8333333333</v>
          </cell>
          <cell r="BE570">
            <v>35052.7133333333</v>
          </cell>
          <cell r="BF570">
            <v>35052.7133333333</v>
          </cell>
        </row>
        <row r="571">
          <cell r="B571" t="str">
            <v>S432002</v>
          </cell>
          <cell r="C571" t="str">
            <v>江苏全盛座舱技术股份有限公司</v>
          </cell>
        </row>
        <row r="571">
          <cell r="E571" t="str">
            <v>金属件</v>
          </cell>
          <cell r="F571" t="str">
            <v>正常供货</v>
          </cell>
          <cell r="G571">
            <v>90</v>
          </cell>
          <cell r="H571" t="str">
            <v>否</v>
          </cell>
          <cell r="I571">
            <v>90</v>
          </cell>
        </row>
        <row r="571"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</row>
        <row r="571">
          <cell r="AS571">
            <v>20525.91</v>
          </cell>
          <cell r="AT571">
            <v>248116.29</v>
          </cell>
          <cell r="AU571">
            <v>0</v>
          </cell>
          <cell r="AV571">
            <v>1082349.14</v>
          </cell>
          <cell r="AW571">
            <v>957756.32</v>
          </cell>
          <cell r="AX571">
            <v>78457.03</v>
          </cell>
          <cell r="AY571">
            <v>2387204.69</v>
          </cell>
          <cell r="AZ571">
            <v>268642.2</v>
          </cell>
          <cell r="BA571">
            <v>0</v>
          </cell>
          <cell r="BB571">
            <v>3420.985</v>
          </cell>
          <cell r="BC571">
            <v>44773.7</v>
          </cell>
          <cell r="BD571">
            <v>44773.7</v>
          </cell>
          <cell r="BE571">
            <v>225165.223333333</v>
          </cell>
          <cell r="BF571">
            <v>384791.276666667</v>
          </cell>
        </row>
        <row r="572">
          <cell r="B572" t="str">
            <v>S437051</v>
          </cell>
          <cell r="C572" t="str">
            <v>诸城恒信新材料科技有限公司</v>
          </cell>
        </row>
        <row r="572">
          <cell r="E572" t="str">
            <v>座椅</v>
          </cell>
          <cell r="F572" t="str">
            <v>正常供货</v>
          </cell>
          <cell r="G572">
            <v>30</v>
          </cell>
          <cell r="H572" t="str">
            <v>否</v>
          </cell>
          <cell r="I572">
            <v>30</v>
          </cell>
        </row>
        <row r="572">
          <cell r="AL572">
            <v>0</v>
          </cell>
          <cell r="AM572">
            <v>0</v>
          </cell>
        </row>
        <row r="572"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71354.42</v>
          </cell>
          <cell r="AX572">
            <v>0</v>
          </cell>
          <cell r="AY572">
            <v>71354.42</v>
          </cell>
          <cell r="AZ572">
            <v>71354.42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11892.4033333333</v>
          </cell>
        </row>
        <row r="573">
          <cell r="B573" t="str">
            <v>S511037</v>
          </cell>
          <cell r="C573" t="str">
            <v>北京友联物流有限公司</v>
          </cell>
        </row>
        <row r="573">
          <cell r="E573" t="str">
            <v>销售</v>
          </cell>
          <cell r="F573" t="str">
            <v>销售（三方库）</v>
          </cell>
          <cell r="G573">
            <v>0</v>
          </cell>
          <cell r="H573" t="str">
            <v>是</v>
          </cell>
        </row>
        <row r="573">
          <cell r="AL573">
            <v>0</v>
          </cell>
          <cell r="AM573">
            <v>0</v>
          </cell>
          <cell r="AN573">
            <v>0</v>
          </cell>
          <cell r="AO573">
            <v>65660.55</v>
          </cell>
          <cell r="AP573">
            <v>45000</v>
          </cell>
          <cell r="AQ573">
            <v>49600</v>
          </cell>
          <cell r="AR573">
            <v>55732.5</v>
          </cell>
          <cell r="AS573">
            <v>77666.92</v>
          </cell>
          <cell r="AT573">
            <v>47524.57</v>
          </cell>
          <cell r="AU573">
            <v>53552.79</v>
          </cell>
          <cell r="AV573">
            <v>2398.73</v>
          </cell>
          <cell r="AW573">
            <v>59659.45</v>
          </cell>
          <cell r="AX573">
            <v>55798.93</v>
          </cell>
          <cell r="AY573">
            <v>512594.44</v>
          </cell>
          <cell r="AZ573">
            <v>512594.44</v>
          </cell>
          <cell r="BA573">
            <v>0</v>
          </cell>
          <cell r="BB573">
            <v>48943.3283333333</v>
          </cell>
          <cell r="BC573">
            <v>56864.09</v>
          </cell>
          <cell r="BD573">
            <v>54846.13</v>
          </cell>
          <cell r="BE573">
            <v>47745.9183333333</v>
          </cell>
          <cell r="BF573">
            <v>49422.4933333333</v>
          </cell>
        </row>
        <row r="574">
          <cell r="B574" t="str">
            <v>S512020</v>
          </cell>
          <cell r="C574" t="str">
            <v>天津中骏机械技术有限公司</v>
          </cell>
        </row>
        <row r="574">
          <cell r="E574">
            <v>0</v>
          </cell>
          <cell r="F574" t="str">
            <v>老账</v>
          </cell>
          <cell r="G574">
            <v>0</v>
          </cell>
          <cell r="H574" t="str">
            <v>否</v>
          </cell>
        </row>
        <row r="574"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</row>
        <row r="574"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</row>
        <row r="575">
          <cell r="B575" t="str">
            <v>S512030</v>
          </cell>
          <cell r="C575" t="str">
            <v>天津德润达金属材料销售有限公司</v>
          </cell>
        </row>
        <row r="575">
          <cell r="E575" t="str">
            <v>金属件</v>
          </cell>
        </row>
        <row r="575">
          <cell r="G575">
            <v>0</v>
          </cell>
          <cell r="H575" t="str">
            <v>否</v>
          </cell>
          <cell r="I575">
            <v>30</v>
          </cell>
        </row>
        <row r="575"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676359.4</v>
          </cell>
          <cell r="AW575">
            <v>81205.68</v>
          </cell>
          <cell r="AX575">
            <v>0</v>
          </cell>
          <cell r="AY575">
            <v>757565.08</v>
          </cell>
          <cell r="AZ575">
            <v>757565.08</v>
          </cell>
          <cell r="BA575">
            <v>1</v>
          </cell>
          <cell r="BB575">
            <v>0</v>
          </cell>
          <cell r="BC575">
            <v>0</v>
          </cell>
          <cell r="BD575">
            <v>0</v>
          </cell>
          <cell r="BE575">
            <v>112726.566666667</v>
          </cell>
          <cell r="BF575">
            <v>126260.846666667</v>
          </cell>
        </row>
        <row r="576">
          <cell r="B576" t="str">
            <v>S412045</v>
          </cell>
          <cell r="C576" t="str">
            <v>大悍（天津）汽车零部件有限公司</v>
          </cell>
        </row>
        <row r="576">
          <cell r="E576">
            <v>0</v>
          </cell>
          <cell r="F576" t="str">
            <v>正常供货</v>
          </cell>
          <cell r="G576">
            <v>45</v>
          </cell>
          <cell r="H576" t="str">
            <v>否</v>
          </cell>
          <cell r="I576">
            <v>45</v>
          </cell>
        </row>
        <row r="576">
          <cell r="AM576">
            <v>0</v>
          </cell>
        </row>
        <row r="576"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105069.77</v>
          </cell>
          <cell r="AU576">
            <v>73519.5</v>
          </cell>
          <cell r="AV576">
            <v>0</v>
          </cell>
          <cell r="AW576">
            <v>235386.92</v>
          </cell>
          <cell r="AX576">
            <v>367656.8</v>
          </cell>
          <cell r="AY576">
            <v>781632.99</v>
          </cell>
          <cell r="AZ576">
            <v>178589.27</v>
          </cell>
          <cell r="BA576">
            <v>0</v>
          </cell>
          <cell r="BB576">
            <v>0</v>
          </cell>
          <cell r="BC576">
            <v>17511.6283333333</v>
          </cell>
          <cell r="BD576">
            <v>29764.8783333333</v>
          </cell>
          <cell r="BE576">
            <v>29764.8783333333</v>
          </cell>
          <cell r="BF576">
            <v>68996.0316666667</v>
          </cell>
        </row>
        <row r="577">
          <cell r="B577" t="str">
            <v>S413011</v>
          </cell>
          <cell r="C577" t="str">
            <v>沧州梦依恋商贸有限公司</v>
          </cell>
        </row>
        <row r="577">
          <cell r="E577" t="str">
            <v>座椅</v>
          </cell>
        </row>
        <row r="577">
          <cell r="G577">
            <v>0</v>
          </cell>
          <cell r="H577" t="str">
            <v>否</v>
          </cell>
        </row>
        <row r="577"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1274</v>
          </cell>
          <cell r="AX577">
            <v>0</v>
          </cell>
          <cell r="AY577">
            <v>1274</v>
          </cell>
          <cell r="AZ577">
            <v>1274</v>
          </cell>
          <cell r="BA577">
            <v>0.8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212.333333333333</v>
          </cell>
        </row>
        <row r="578">
          <cell r="B578" t="str">
            <v>S413122</v>
          </cell>
          <cell r="C578" t="str">
            <v>河北亿泽汽车零部件科技有限公司</v>
          </cell>
        </row>
        <row r="578">
          <cell r="E578" t="str">
            <v>金属件</v>
          </cell>
          <cell r="F578" t="str">
            <v>正常供货</v>
          </cell>
          <cell r="G578">
            <v>90</v>
          </cell>
          <cell r="H578" t="str">
            <v>否</v>
          </cell>
          <cell r="I578">
            <v>90</v>
          </cell>
        </row>
        <row r="578"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9241.48</v>
          </cell>
          <cell r="AU578">
            <v>0</v>
          </cell>
          <cell r="AV578">
            <v>0</v>
          </cell>
        </row>
        <row r="578">
          <cell r="AX578">
            <v>0</v>
          </cell>
          <cell r="AY578">
            <v>9241.48</v>
          </cell>
          <cell r="AZ578">
            <v>9241.48</v>
          </cell>
          <cell r="BA578">
            <v>1</v>
          </cell>
          <cell r="BB578">
            <v>0</v>
          </cell>
          <cell r="BC578">
            <v>1540.24666666667</v>
          </cell>
          <cell r="BD578">
            <v>1540.24666666667</v>
          </cell>
          <cell r="BE578">
            <v>1540.24666666667</v>
          </cell>
          <cell r="BF578">
            <v>1540.24666666667</v>
          </cell>
        </row>
        <row r="579">
          <cell r="B579" t="str">
            <v>S413196</v>
          </cell>
          <cell r="C579" t="str">
            <v>北汽岱摩斯（沧州）汽车系统有限公司</v>
          </cell>
        </row>
        <row r="579">
          <cell r="E579">
            <v>0</v>
          </cell>
          <cell r="F579" t="str">
            <v>李尔转移物料</v>
          </cell>
          <cell r="G579">
            <v>30</v>
          </cell>
          <cell r="H579" t="str">
            <v>否</v>
          </cell>
          <cell r="I579">
            <v>30</v>
          </cell>
        </row>
        <row r="579"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</row>
        <row r="579"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</row>
        <row r="580">
          <cell r="B580" t="str">
            <v>S433028</v>
          </cell>
          <cell r="C580" t="str">
            <v>温州鑫锐电器有限公司</v>
          </cell>
        </row>
        <row r="580">
          <cell r="E580" t="str">
            <v>座椅</v>
          </cell>
          <cell r="F580" t="str">
            <v>老账</v>
          </cell>
          <cell r="G580">
            <v>90</v>
          </cell>
          <cell r="H580" t="str">
            <v>否</v>
          </cell>
        </row>
        <row r="580">
          <cell r="AM580">
            <v>0</v>
          </cell>
          <cell r="AN580">
            <v>0</v>
          </cell>
          <cell r="AO580">
            <v>0</v>
          </cell>
          <cell r="AP580">
            <v>0</v>
          </cell>
        </row>
        <row r="580">
          <cell r="AS580">
            <v>16697.33</v>
          </cell>
          <cell r="AT580">
            <v>4949.4</v>
          </cell>
          <cell r="AU580">
            <v>59313.7</v>
          </cell>
          <cell r="AV580">
            <v>24865.65</v>
          </cell>
          <cell r="AW580">
            <v>26396.8</v>
          </cell>
          <cell r="AX580">
            <v>0</v>
          </cell>
          <cell r="AY580">
            <v>132222.88</v>
          </cell>
          <cell r="AZ580">
            <v>80960.43</v>
          </cell>
          <cell r="BA580">
            <v>0.8</v>
          </cell>
          <cell r="BB580">
            <v>2782.88833333333</v>
          </cell>
          <cell r="BC580">
            <v>3607.78833333333</v>
          </cell>
          <cell r="BD580">
            <v>13493.405</v>
          </cell>
          <cell r="BE580">
            <v>17637.68</v>
          </cell>
          <cell r="BF580">
            <v>22037.1466666667</v>
          </cell>
        </row>
        <row r="581">
          <cell r="B581" t="str">
            <v>S511036</v>
          </cell>
          <cell r="C581" t="str">
            <v>北京恒世通物流有限公司</v>
          </cell>
        </row>
        <row r="581">
          <cell r="E581" t="str">
            <v>销售</v>
          </cell>
          <cell r="F581" t="str">
            <v>销售（三方库）</v>
          </cell>
          <cell r="G581">
            <v>0</v>
          </cell>
          <cell r="H581" t="str">
            <v>否</v>
          </cell>
        </row>
        <row r="581"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64724</v>
          </cell>
          <cell r="AS581">
            <v>326896</v>
          </cell>
          <cell r="AT581">
            <v>173806.4</v>
          </cell>
          <cell r="AU581">
            <v>338859.2</v>
          </cell>
          <cell r="AV581">
            <v>179776</v>
          </cell>
          <cell r="AW581">
            <v>296086.8</v>
          </cell>
          <cell r="AX581">
            <v>201513.2</v>
          </cell>
          <cell r="AY581">
            <v>1581661.6</v>
          </cell>
          <cell r="AZ581">
            <v>1581661.6</v>
          </cell>
          <cell r="BA581">
            <v>0</v>
          </cell>
          <cell r="BB581">
            <v>65270</v>
          </cell>
          <cell r="BC581">
            <v>94237.7333333333</v>
          </cell>
          <cell r="BD581">
            <v>150714.266666667</v>
          </cell>
          <cell r="BE581">
            <v>180676.933333333</v>
          </cell>
          <cell r="BF581">
            <v>230024.733333333</v>
          </cell>
        </row>
        <row r="582">
          <cell r="B582" t="str">
            <v>S411047</v>
          </cell>
          <cell r="C582" t="str">
            <v>大连吉田拉链有限公司北京分公司</v>
          </cell>
        </row>
        <row r="582">
          <cell r="E582" t="str">
            <v>座椅</v>
          </cell>
        </row>
        <row r="582">
          <cell r="G582">
            <v>60</v>
          </cell>
          <cell r="H582" t="str">
            <v>否</v>
          </cell>
        </row>
        <row r="582"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</row>
        <row r="582">
          <cell r="AX582">
            <v>0</v>
          </cell>
          <cell r="AY582">
            <v>0</v>
          </cell>
          <cell r="AZ582">
            <v>0</v>
          </cell>
          <cell r="BA582">
            <v>1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</row>
        <row r="583">
          <cell r="B583" t="str">
            <v>S411048</v>
          </cell>
          <cell r="C583" t="str">
            <v>致冠沧州汽车部件有限公司</v>
          </cell>
        </row>
        <row r="583">
          <cell r="E583" t="str">
            <v>座椅</v>
          </cell>
        </row>
        <row r="583">
          <cell r="G583">
            <v>60</v>
          </cell>
          <cell r="H583" t="str">
            <v>否</v>
          </cell>
        </row>
        <row r="583">
          <cell r="AN583">
            <v>0</v>
          </cell>
          <cell r="AO583">
            <v>0</v>
          </cell>
          <cell r="AP583">
            <v>0</v>
          </cell>
          <cell r="AQ583">
            <v>46511.12</v>
          </cell>
          <cell r="AR583">
            <v>140346</v>
          </cell>
          <cell r="AS583">
            <v>0</v>
          </cell>
          <cell r="AT583">
            <v>243474.32</v>
          </cell>
          <cell r="AU583">
            <v>205476.94</v>
          </cell>
          <cell r="AV583">
            <v>37425.6</v>
          </cell>
          <cell r="AW583">
            <v>105883.26</v>
          </cell>
          <cell r="AX583">
            <v>81868.5</v>
          </cell>
          <cell r="AY583">
            <v>860985.74</v>
          </cell>
          <cell r="AZ583">
            <v>673233.98</v>
          </cell>
          <cell r="BA583">
            <v>1</v>
          </cell>
          <cell r="BB583">
            <v>31142.8533333333</v>
          </cell>
          <cell r="BC583">
            <v>71721.9066666667</v>
          </cell>
          <cell r="BD583">
            <v>105968.063333333</v>
          </cell>
          <cell r="BE583">
            <v>112205.663333333</v>
          </cell>
          <cell r="BF583">
            <v>122101.02</v>
          </cell>
        </row>
        <row r="584">
          <cell r="B584" t="str">
            <v>S431012</v>
          </cell>
          <cell r="C584" t="str">
            <v>上海明芳汽车零件有限公司</v>
          </cell>
        </row>
        <row r="584">
          <cell r="E584" t="str">
            <v>金属件</v>
          </cell>
        </row>
        <row r="584">
          <cell r="G584">
            <v>90</v>
          </cell>
          <cell r="H584" t="str">
            <v>否</v>
          </cell>
        </row>
        <row r="584"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</row>
        <row r="584">
          <cell r="AX584">
            <v>0</v>
          </cell>
          <cell r="AY584">
            <v>0</v>
          </cell>
          <cell r="AZ584">
            <v>0</v>
          </cell>
          <cell r="BA584">
            <v>1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</row>
        <row r="585">
          <cell r="B585" t="str">
            <v>S431033</v>
          </cell>
          <cell r="C585" t="str">
            <v>上海纳特汽车标准件有限公司</v>
          </cell>
        </row>
        <row r="585">
          <cell r="E585" t="str">
            <v>金属件</v>
          </cell>
        </row>
        <row r="585">
          <cell r="G585">
            <v>90</v>
          </cell>
          <cell r="H585" t="str">
            <v>是</v>
          </cell>
        </row>
        <row r="585">
          <cell r="AN585">
            <v>1626.28</v>
          </cell>
          <cell r="AO585">
            <v>1068.98</v>
          </cell>
          <cell r="AP585">
            <v>2000</v>
          </cell>
          <cell r="AQ585">
            <v>0</v>
          </cell>
          <cell r="AR585">
            <v>4822.61</v>
          </cell>
          <cell r="AS585">
            <v>2142.48</v>
          </cell>
          <cell r="AT585">
            <v>0</v>
          </cell>
          <cell r="AU585">
            <v>0</v>
          </cell>
          <cell r="AV585">
            <v>0</v>
          </cell>
        </row>
        <row r="585">
          <cell r="AX585">
            <v>0</v>
          </cell>
          <cell r="AY585">
            <v>11660.35</v>
          </cell>
          <cell r="AZ585">
            <v>11660.35</v>
          </cell>
          <cell r="BA585">
            <v>1</v>
          </cell>
          <cell r="BB585">
            <v>1943.39166666667</v>
          </cell>
          <cell r="BC585">
            <v>1672.345</v>
          </cell>
          <cell r="BD585">
            <v>1494.18166666667</v>
          </cell>
          <cell r="BE585">
            <v>1160.84833333333</v>
          </cell>
          <cell r="BF585">
            <v>1160.84833333333</v>
          </cell>
        </row>
        <row r="586">
          <cell r="B586" t="str">
            <v>S431198</v>
          </cell>
          <cell r="C586" t="str">
            <v>霸州市鑫锐亿科金属制品有限公司</v>
          </cell>
        </row>
        <row r="586">
          <cell r="E586">
            <v>0</v>
          </cell>
        </row>
        <row r="586">
          <cell r="G586">
            <v>90</v>
          </cell>
          <cell r="H586" t="str">
            <v>否</v>
          </cell>
        </row>
        <row r="586"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</row>
        <row r="586"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</row>
        <row r="587">
          <cell r="B587" t="str">
            <v>s513206</v>
          </cell>
          <cell r="C587" t="str">
            <v>中贵天建（北京）建设集团有限公司黄骅分公司</v>
          </cell>
        </row>
        <row r="587">
          <cell r="E587">
            <v>0</v>
          </cell>
        </row>
        <row r="587">
          <cell r="G587">
            <v>0</v>
          </cell>
          <cell r="H587" t="str">
            <v>是</v>
          </cell>
        </row>
        <row r="587">
          <cell r="AN587">
            <v>7730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</row>
        <row r="587">
          <cell r="AX587">
            <v>0</v>
          </cell>
          <cell r="AY587">
            <v>7730</v>
          </cell>
          <cell r="AZ587">
            <v>7730</v>
          </cell>
          <cell r="BA587">
            <v>0</v>
          </cell>
          <cell r="BB587">
            <v>1288.33333333333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</row>
        <row r="588">
          <cell r="B588" t="str">
            <v>S513214</v>
          </cell>
          <cell r="C588" t="str">
            <v>黄骅市渤海路绿林园艺工程部</v>
          </cell>
        </row>
        <row r="588">
          <cell r="E588">
            <v>0</v>
          </cell>
        </row>
        <row r="588">
          <cell r="G588">
            <v>0</v>
          </cell>
          <cell r="H588" t="str">
            <v>是</v>
          </cell>
        </row>
        <row r="588">
          <cell r="AN588">
            <v>732.5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</row>
        <row r="588">
          <cell r="AX588">
            <v>0</v>
          </cell>
          <cell r="AY588">
            <v>732.5</v>
          </cell>
          <cell r="AZ588">
            <v>732.5</v>
          </cell>
          <cell r="BA588">
            <v>0</v>
          </cell>
          <cell r="BB588">
            <v>122.083333333333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</row>
        <row r="589">
          <cell r="B589" t="str">
            <v>S413201</v>
          </cell>
          <cell r="C589" t="str">
            <v>清河县沁园汽车零部件有限公司</v>
          </cell>
        </row>
        <row r="589">
          <cell r="E589" t="str">
            <v>座椅/金属件</v>
          </cell>
        </row>
        <row r="589">
          <cell r="G589">
            <v>90</v>
          </cell>
          <cell r="H589" t="str">
            <v>否</v>
          </cell>
        </row>
        <row r="589">
          <cell r="AO589">
            <v>0</v>
          </cell>
          <cell r="AP589">
            <v>0</v>
          </cell>
          <cell r="AQ589">
            <v>0</v>
          </cell>
          <cell r="AR589">
            <v>0</v>
          </cell>
        </row>
        <row r="589">
          <cell r="AV589">
            <v>323.269999999999</v>
          </cell>
          <cell r="AW589">
            <v>98886.3</v>
          </cell>
          <cell r="AX589">
            <v>113070.74</v>
          </cell>
          <cell r="AY589">
            <v>212280.31</v>
          </cell>
          <cell r="AZ589">
            <v>-9.49285094975494e-12</v>
          </cell>
          <cell r="BA589">
            <v>1</v>
          </cell>
          <cell r="BB589">
            <v>0</v>
          </cell>
          <cell r="BC589">
            <v>0</v>
          </cell>
          <cell r="BD589">
            <v>0</v>
          </cell>
          <cell r="BE589">
            <v>53.8783333333332</v>
          </cell>
          <cell r="BF589">
            <v>16534.9283333333</v>
          </cell>
        </row>
        <row r="590">
          <cell r="B590" t="str">
            <v>S431036</v>
          </cell>
          <cell r="C590" t="str">
            <v>上海尖美贸易发展有限公司</v>
          </cell>
        </row>
        <row r="590">
          <cell r="E590">
            <v>0</v>
          </cell>
        </row>
        <row r="590">
          <cell r="G590">
            <v>0</v>
          </cell>
          <cell r="H590" t="str">
            <v>否</v>
          </cell>
        </row>
        <row r="590"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19237.12</v>
          </cell>
          <cell r="AT590">
            <v>58920.91</v>
          </cell>
          <cell r="AU590">
            <v>68555.75</v>
          </cell>
          <cell r="AV590">
            <v>0</v>
          </cell>
          <cell r="AW590">
            <v>42374.2</v>
          </cell>
          <cell r="AX590">
            <v>19635.78</v>
          </cell>
          <cell r="AY590">
            <v>208723.76</v>
          </cell>
          <cell r="AZ590">
            <v>208723.76</v>
          </cell>
          <cell r="BA590">
            <v>0</v>
          </cell>
          <cell r="BB590">
            <v>3206.18666666667</v>
          </cell>
          <cell r="BC590">
            <v>13026.3383333333</v>
          </cell>
          <cell r="BD590">
            <v>24452.2966666667</v>
          </cell>
          <cell r="BE590">
            <v>24452.2966666667</v>
          </cell>
          <cell r="BF590">
            <v>31514.6633333333</v>
          </cell>
        </row>
        <row r="591">
          <cell r="B591" t="str">
            <v>S433030</v>
          </cell>
          <cell r="C591" t="str">
            <v>宁波华腾首研新材料有限公司</v>
          </cell>
        </row>
        <row r="591">
          <cell r="E591">
            <v>0</v>
          </cell>
        </row>
        <row r="591">
          <cell r="G591">
            <v>0</v>
          </cell>
          <cell r="H591" t="str">
            <v>否</v>
          </cell>
        </row>
        <row r="591"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</row>
        <row r="591">
          <cell r="AX591">
            <v>16000</v>
          </cell>
          <cell r="AY591">
            <v>16000</v>
          </cell>
          <cell r="AZ591">
            <v>16000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</row>
        <row r="592">
          <cell r="B592" t="str">
            <v>S437057</v>
          </cell>
          <cell r="C592" t="str">
            <v>青岛柏利美新材料有限公司</v>
          </cell>
        </row>
        <row r="592">
          <cell r="E592">
            <v>0</v>
          </cell>
        </row>
        <row r="592">
          <cell r="G592">
            <v>0</v>
          </cell>
          <cell r="H592" t="str">
            <v>否</v>
          </cell>
        </row>
        <row r="592"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119630</v>
          </cell>
          <cell r="AX592">
            <v>46500</v>
          </cell>
          <cell r="AY592">
            <v>166130</v>
          </cell>
          <cell r="AZ592">
            <v>166130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19938.3333333333</v>
          </cell>
        </row>
        <row r="593">
          <cell r="B593" t="str">
            <v>S437058</v>
          </cell>
          <cell r="C593" t="str">
            <v>济南方正物流有限公司</v>
          </cell>
        </row>
        <row r="593">
          <cell r="E593">
            <v>0</v>
          </cell>
        </row>
        <row r="593">
          <cell r="G593">
            <v>30</v>
          </cell>
          <cell r="H593" t="str">
            <v>否</v>
          </cell>
        </row>
        <row r="593"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</row>
        <row r="593"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</row>
        <row r="594">
          <cell r="B594" t="str">
            <v>S513037</v>
          </cell>
          <cell r="C594" t="str">
            <v>沧州金桥环保科技发展有限公司</v>
          </cell>
        </row>
        <row r="594">
          <cell r="E594">
            <v>0</v>
          </cell>
        </row>
        <row r="594">
          <cell r="G594">
            <v>60</v>
          </cell>
          <cell r="H594" t="str">
            <v>否</v>
          </cell>
        </row>
        <row r="594"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</row>
        <row r="594"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</row>
        <row r="595">
          <cell r="B595" t="str">
            <v>S513215</v>
          </cell>
          <cell r="C595" t="str">
            <v>黄骅市金诚模具厂</v>
          </cell>
        </row>
        <row r="595">
          <cell r="E595">
            <v>0</v>
          </cell>
        </row>
        <row r="595">
          <cell r="G595">
            <v>0</v>
          </cell>
          <cell r="H595" t="str">
            <v>否</v>
          </cell>
        </row>
        <row r="595"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</row>
        <row r="596">
          <cell r="B596" t="str">
            <v>S432044</v>
          </cell>
          <cell r="C596" t="str">
            <v>常州市鹏逸汽车附件有限公司</v>
          </cell>
        </row>
        <row r="596">
          <cell r="E596" t="str">
            <v>金属件</v>
          </cell>
        </row>
        <row r="596">
          <cell r="G596">
            <v>90</v>
          </cell>
          <cell r="H596" t="str">
            <v>否</v>
          </cell>
        </row>
        <row r="596"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11610.75</v>
          </cell>
        </row>
        <row r="596">
          <cell r="AX596">
            <v>0</v>
          </cell>
          <cell r="AY596">
            <v>11610.75</v>
          </cell>
          <cell r="AZ596">
            <v>0</v>
          </cell>
          <cell r="BA596">
            <v>1</v>
          </cell>
          <cell r="BB596">
            <v>0</v>
          </cell>
          <cell r="BC596">
            <v>0</v>
          </cell>
          <cell r="BD596">
            <v>0</v>
          </cell>
          <cell r="BE596">
            <v>1935.125</v>
          </cell>
          <cell r="BF596">
            <v>1935.125</v>
          </cell>
        </row>
        <row r="597">
          <cell r="B597" t="str">
            <v>S413203</v>
          </cell>
          <cell r="C597" t="str">
            <v>黄骅市沃孚源包装制品有限公司</v>
          </cell>
        </row>
        <row r="597">
          <cell r="E597" t="str">
            <v>金属件</v>
          </cell>
        </row>
        <row r="597">
          <cell r="G597">
            <v>90</v>
          </cell>
          <cell r="H597" t="str">
            <v>否</v>
          </cell>
        </row>
        <row r="597">
          <cell r="AO597">
            <v>0</v>
          </cell>
          <cell r="AP597">
            <v>7280</v>
          </cell>
          <cell r="AQ597">
            <v>0</v>
          </cell>
          <cell r="AR597">
            <v>0</v>
          </cell>
          <cell r="AS597">
            <v>0</v>
          </cell>
          <cell r="AT597">
            <v>17400</v>
          </cell>
          <cell r="AU597">
            <v>0</v>
          </cell>
          <cell r="AV597">
            <v>23200</v>
          </cell>
        </row>
        <row r="597">
          <cell r="AX597">
            <v>0</v>
          </cell>
          <cell r="AY597">
            <v>47880</v>
          </cell>
          <cell r="AZ597">
            <v>24680</v>
          </cell>
          <cell r="BA597">
            <v>1</v>
          </cell>
          <cell r="BB597">
            <v>1213.33333333333</v>
          </cell>
          <cell r="BC597">
            <v>4113.33333333333</v>
          </cell>
          <cell r="BD597">
            <v>4113.33333333333</v>
          </cell>
          <cell r="BE597">
            <v>6766.66666666667</v>
          </cell>
          <cell r="BF597">
            <v>6766.66666666667</v>
          </cell>
        </row>
        <row r="598">
          <cell r="B598" t="str">
            <v>S411044</v>
          </cell>
          <cell r="C598" t="str">
            <v>北京兴盛华丰包装制品有限公司</v>
          </cell>
        </row>
        <row r="598">
          <cell r="E598">
            <v>0</v>
          </cell>
        </row>
        <row r="598">
          <cell r="G598">
            <v>30</v>
          </cell>
          <cell r="H598" t="str">
            <v>是</v>
          </cell>
        </row>
        <row r="598">
          <cell r="AO598">
            <v>20100</v>
          </cell>
          <cell r="AP598">
            <v>0</v>
          </cell>
          <cell r="AQ598">
            <v>0</v>
          </cell>
          <cell r="AR598">
            <v>5360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</row>
        <row r="598">
          <cell r="AX598">
            <v>0</v>
          </cell>
          <cell r="AY598">
            <v>25460</v>
          </cell>
          <cell r="AZ598">
            <v>25460</v>
          </cell>
          <cell r="BA598">
            <v>0</v>
          </cell>
          <cell r="BB598">
            <v>4243.33333333333</v>
          </cell>
          <cell r="BC598">
            <v>4243.33333333333</v>
          </cell>
          <cell r="BD598">
            <v>893.333333333333</v>
          </cell>
          <cell r="BE598">
            <v>893.333333333333</v>
          </cell>
          <cell r="BF598">
            <v>893.333333333333</v>
          </cell>
        </row>
        <row r="599">
          <cell r="B599" t="str">
            <v>S531007</v>
          </cell>
          <cell r="C599" t="str">
            <v>米思米（中国）精密机械贸易有限公司</v>
          </cell>
        </row>
        <row r="599">
          <cell r="E599">
            <v>0</v>
          </cell>
        </row>
        <row r="599"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</row>
        <row r="600">
          <cell r="B600" t="str">
            <v>S513082</v>
          </cell>
          <cell r="C600" t="str">
            <v>中国人民健康保险股份有限公司沧州中心支公司</v>
          </cell>
        </row>
        <row r="600">
          <cell r="E600">
            <v>0</v>
          </cell>
        </row>
        <row r="600"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</row>
        <row r="601">
          <cell r="B601" t="str">
            <v>S437045</v>
          </cell>
          <cell r="C601" t="str">
            <v>曹县亿昌木制品有限公司</v>
          </cell>
        </row>
        <row r="601">
          <cell r="E601">
            <v>0</v>
          </cell>
        </row>
        <row r="601">
          <cell r="G601" t="str">
            <v>预付</v>
          </cell>
        </row>
        <row r="601"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</row>
        <row r="602">
          <cell r="B602" t="str">
            <v>S513155</v>
          </cell>
          <cell r="C602" t="str">
            <v>黄骅市兴华石油有限责任公司宏坤加油站</v>
          </cell>
        </row>
        <row r="602">
          <cell r="E602">
            <v>0</v>
          </cell>
        </row>
        <row r="602"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</row>
        <row r="603">
          <cell r="B603" t="str">
            <v>S412039</v>
          </cell>
          <cell r="C603" t="str">
            <v>天津又进精密部品有限公司</v>
          </cell>
        </row>
        <row r="603">
          <cell r="E603">
            <v>0</v>
          </cell>
        </row>
        <row r="603">
          <cell r="G603">
            <v>60</v>
          </cell>
        </row>
        <row r="603">
          <cell r="AP603">
            <v>0</v>
          </cell>
          <cell r="AQ603">
            <v>0</v>
          </cell>
          <cell r="AR603">
            <v>0</v>
          </cell>
          <cell r="AS603">
            <v>131875.02</v>
          </cell>
          <cell r="AT603">
            <v>95087.99</v>
          </cell>
          <cell r="AU603">
            <v>100270.38</v>
          </cell>
          <cell r="AV603">
            <v>60975.79</v>
          </cell>
          <cell r="AW603">
            <v>118932.63</v>
          </cell>
          <cell r="AX603">
            <v>63445.8</v>
          </cell>
          <cell r="AY603">
            <v>570587.61</v>
          </cell>
          <cell r="AZ603">
            <v>388209.18</v>
          </cell>
          <cell r="BA603">
            <v>0</v>
          </cell>
          <cell r="BB603">
            <v>21979.17</v>
          </cell>
          <cell r="BC603">
            <v>37827.1683333333</v>
          </cell>
          <cell r="BD603">
            <v>54538.8983333333</v>
          </cell>
          <cell r="BE603">
            <v>64701.53</v>
          </cell>
          <cell r="BF603">
            <v>84523.635</v>
          </cell>
        </row>
        <row r="604">
          <cell r="B604" t="str">
            <v>S444016</v>
          </cell>
          <cell r="C604" t="str">
            <v>东莞市元将五金有限公司</v>
          </cell>
        </row>
        <row r="604">
          <cell r="E604" t="str">
            <v>座椅</v>
          </cell>
        </row>
        <row r="604">
          <cell r="G604">
            <v>90</v>
          </cell>
        </row>
        <row r="604"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94072.5</v>
          </cell>
          <cell r="AV604">
            <v>244588.5</v>
          </cell>
        </row>
        <row r="604">
          <cell r="AX604">
            <v>0</v>
          </cell>
          <cell r="AY604">
            <v>338661</v>
          </cell>
          <cell r="AZ604">
            <v>94072.5</v>
          </cell>
          <cell r="BA604">
            <v>0.8</v>
          </cell>
          <cell r="BB604">
            <v>0</v>
          </cell>
          <cell r="BC604">
            <v>0</v>
          </cell>
          <cell r="BD604">
            <v>15678.75</v>
          </cell>
          <cell r="BE604">
            <v>56443.5</v>
          </cell>
          <cell r="BF604">
            <v>56443.5</v>
          </cell>
        </row>
        <row r="605">
          <cell r="B605" t="str">
            <v>s544021</v>
          </cell>
          <cell r="C605" t="str">
            <v>佛山市顺德区菲斯卡特五金电器有限公司</v>
          </cell>
        </row>
        <row r="605">
          <cell r="E605">
            <v>0</v>
          </cell>
        </row>
        <row r="605">
          <cell r="AP605">
            <v>0</v>
          </cell>
          <cell r="AQ605">
            <v>0</v>
          </cell>
          <cell r="AR605">
            <v>8500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</row>
        <row r="605">
          <cell r="AX605">
            <v>0</v>
          </cell>
          <cell r="AY605">
            <v>8500</v>
          </cell>
          <cell r="AZ605">
            <v>8500</v>
          </cell>
          <cell r="BA605">
            <v>0</v>
          </cell>
          <cell r="BB605">
            <v>1416.66666666667</v>
          </cell>
          <cell r="BC605">
            <v>1416.66666666667</v>
          </cell>
          <cell r="BD605">
            <v>1416.66666666667</v>
          </cell>
          <cell r="BE605">
            <v>1416.66666666667</v>
          </cell>
          <cell r="BF605">
            <v>1416.66666666667</v>
          </cell>
        </row>
        <row r="606">
          <cell r="B606" t="str">
            <v>S412043</v>
          </cell>
          <cell r="C606" t="str">
            <v>天津新起点模具有限公司</v>
          </cell>
        </row>
        <row r="606">
          <cell r="E606">
            <v>0</v>
          </cell>
        </row>
        <row r="606"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</row>
        <row r="607">
          <cell r="B607" t="str">
            <v>S413199</v>
          </cell>
          <cell r="C607" t="str">
            <v>廊坊冀杰塑料制品有限公司</v>
          </cell>
        </row>
        <row r="607">
          <cell r="E607">
            <v>0</v>
          </cell>
        </row>
        <row r="607"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</row>
        <row r="607"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</row>
        <row r="608">
          <cell r="B608" t="str">
            <v>S511035</v>
          </cell>
          <cell r="C608" t="str">
            <v>北京格兰力士机电技术有限责任公司</v>
          </cell>
        </row>
        <row r="608">
          <cell r="E608">
            <v>0</v>
          </cell>
        </row>
        <row r="608"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</row>
        <row r="608"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</row>
        <row r="609">
          <cell r="B609" t="str">
            <v>S413174</v>
          </cell>
          <cell r="C609" t="str">
            <v>沧州美凯精冲产品有限公司</v>
          </cell>
        </row>
        <row r="609">
          <cell r="E609" t="str">
            <v>金属件</v>
          </cell>
        </row>
        <row r="609">
          <cell r="G609">
            <v>90</v>
          </cell>
        </row>
        <row r="609"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4641.96</v>
          </cell>
          <cell r="AV609">
            <v>0</v>
          </cell>
        </row>
        <row r="609">
          <cell r="AX609">
            <v>4576.5</v>
          </cell>
          <cell r="AY609">
            <v>9218.46</v>
          </cell>
          <cell r="AZ609">
            <v>4641.96</v>
          </cell>
          <cell r="BA609">
            <v>0.8</v>
          </cell>
          <cell r="BB609">
            <v>0</v>
          </cell>
          <cell r="BC609">
            <v>0</v>
          </cell>
          <cell r="BD609">
            <v>773.66</v>
          </cell>
          <cell r="BE609">
            <v>773.66</v>
          </cell>
          <cell r="BF609">
            <v>773.66</v>
          </cell>
        </row>
        <row r="610">
          <cell r="B610" t="str">
            <v>S433029</v>
          </cell>
          <cell r="C610" t="str">
            <v>温州华创汽车电器有限公司</v>
          </cell>
        </row>
        <row r="610">
          <cell r="E610" t="str">
            <v>座椅</v>
          </cell>
        </row>
        <row r="610">
          <cell r="G610">
            <v>90</v>
          </cell>
        </row>
        <row r="610"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</row>
        <row r="610">
          <cell r="AX610">
            <v>0</v>
          </cell>
          <cell r="AY610">
            <v>0</v>
          </cell>
          <cell r="AZ610">
            <v>0</v>
          </cell>
          <cell r="BA610">
            <v>1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</row>
        <row r="611">
          <cell r="B611" t="str">
            <v>S541018</v>
          </cell>
          <cell r="C611" t="str">
            <v>河南九途道路材料科技有限公司</v>
          </cell>
        </row>
        <row r="611">
          <cell r="E611">
            <v>0</v>
          </cell>
        </row>
        <row r="611"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</row>
        <row r="611"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</row>
        <row r="612">
          <cell r="B612" t="str">
            <v>S442005</v>
          </cell>
          <cell r="C612" t="str">
            <v>谷城益合泡沫塑胶有限公司</v>
          </cell>
        </row>
        <row r="612">
          <cell r="E612">
            <v>0</v>
          </cell>
        </row>
        <row r="612">
          <cell r="G612" t="str">
            <v>预付</v>
          </cell>
        </row>
        <row r="612"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34977.6</v>
          </cell>
          <cell r="AV612">
            <v>0</v>
          </cell>
          <cell r="AW612">
            <v>38400</v>
          </cell>
          <cell r="AX612">
            <v>0</v>
          </cell>
          <cell r="AY612">
            <v>73377.6</v>
          </cell>
          <cell r="AZ612">
            <v>73377.6</v>
          </cell>
          <cell r="BA612">
            <v>0</v>
          </cell>
          <cell r="BB612">
            <v>0</v>
          </cell>
          <cell r="BC612">
            <v>0</v>
          </cell>
          <cell r="BD612">
            <v>5829.6</v>
          </cell>
          <cell r="BE612">
            <v>5829.6</v>
          </cell>
          <cell r="BF612">
            <v>12229.6</v>
          </cell>
        </row>
        <row r="613">
          <cell r="B613" t="str">
            <v>S513113</v>
          </cell>
          <cell r="C613" t="str">
            <v>沧州智联人力资源服务有限公司</v>
          </cell>
        </row>
        <row r="613">
          <cell r="E613">
            <v>0</v>
          </cell>
        </row>
        <row r="613"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</row>
        <row r="613"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</row>
        <row r="614">
          <cell r="B614" t="str">
            <v>S444013</v>
          </cell>
          <cell r="C614" t="str">
            <v>东莞市鑫宝塑胶原料有限公司</v>
          </cell>
        </row>
        <row r="614">
          <cell r="E614">
            <v>0</v>
          </cell>
        </row>
        <row r="614">
          <cell r="G614" t="str">
            <v>预付</v>
          </cell>
        </row>
        <row r="614"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</row>
        <row r="614"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</row>
        <row r="615">
          <cell r="B615" t="str">
            <v>S513209</v>
          </cell>
          <cell r="C615" t="str">
            <v>黄骅市盛腾广告有限公司</v>
          </cell>
        </row>
        <row r="615">
          <cell r="E615">
            <v>0</v>
          </cell>
        </row>
        <row r="615"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</row>
        <row r="615"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</row>
        <row r="616">
          <cell r="B616" t="str">
            <v>S537033</v>
          </cell>
          <cell r="C616" t="str">
            <v>山东集合内建筑设计有限公司</v>
          </cell>
        </row>
        <row r="616">
          <cell r="E616">
            <v>0</v>
          </cell>
        </row>
        <row r="616"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</row>
        <row r="616"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</row>
        <row r="617">
          <cell r="B617" t="str">
            <v>S412047</v>
          </cell>
          <cell r="C617" t="str">
            <v>PPG涂料（天津）有限公司</v>
          </cell>
        </row>
        <row r="617">
          <cell r="E617">
            <v>0</v>
          </cell>
        </row>
        <row r="617">
          <cell r="G617">
            <v>30</v>
          </cell>
        </row>
        <row r="617">
          <cell r="AR617">
            <v>0</v>
          </cell>
        </row>
        <row r="617"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</row>
        <row r="618">
          <cell r="B618" t="str">
            <v>S412048</v>
          </cell>
          <cell r="C618" t="str">
            <v>天津艾尔特精密机械有限公司</v>
          </cell>
        </row>
        <row r="618">
          <cell r="E618">
            <v>0</v>
          </cell>
        </row>
        <row r="618">
          <cell r="AR618">
            <v>0</v>
          </cell>
          <cell r="AS618">
            <v>0</v>
          </cell>
          <cell r="AT618">
            <v>0</v>
          </cell>
          <cell r="AU618">
            <v>57100</v>
          </cell>
          <cell r="AV618">
            <v>0</v>
          </cell>
        </row>
        <row r="618">
          <cell r="AX618">
            <v>0</v>
          </cell>
          <cell r="AY618">
            <v>57100</v>
          </cell>
          <cell r="AZ618">
            <v>57100</v>
          </cell>
          <cell r="BA618">
            <v>0</v>
          </cell>
          <cell r="BB618">
            <v>0</v>
          </cell>
          <cell r="BC618">
            <v>0</v>
          </cell>
          <cell r="BD618">
            <v>9516.66666666667</v>
          </cell>
          <cell r="BE618">
            <v>9516.66666666667</v>
          </cell>
          <cell r="BF618">
            <v>9516.66666666667</v>
          </cell>
        </row>
        <row r="619">
          <cell r="B619" t="str">
            <v>S413083</v>
          </cell>
          <cell r="C619" t="str">
            <v>深州市晶立泰(安广顺)机械配件有限公司</v>
          </cell>
        </row>
        <row r="619">
          <cell r="E619">
            <v>0</v>
          </cell>
        </row>
        <row r="619">
          <cell r="G619">
            <v>60</v>
          </cell>
        </row>
        <row r="619">
          <cell r="AR619">
            <v>74777.38</v>
          </cell>
          <cell r="AS619">
            <v>6320.64</v>
          </cell>
          <cell r="AT619">
            <v>2810.48</v>
          </cell>
          <cell r="AU619">
            <v>0</v>
          </cell>
          <cell r="AV619">
            <v>13478.49</v>
          </cell>
          <cell r="AW619">
            <v>11663.25</v>
          </cell>
          <cell r="AX619">
            <v>23321.91</v>
          </cell>
          <cell r="AY619">
            <v>132372.15</v>
          </cell>
          <cell r="AZ619">
            <v>97386.99</v>
          </cell>
          <cell r="BA619">
            <v>0</v>
          </cell>
          <cell r="BB619">
            <v>13516.3366666667</v>
          </cell>
          <cell r="BC619">
            <v>13984.75</v>
          </cell>
          <cell r="BD619">
            <v>13984.75</v>
          </cell>
          <cell r="BE619">
            <v>16231.165</v>
          </cell>
          <cell r="BF619">
            <v>18175.04</v>
          </cell>
        </row>
        <row r="620">
          <cell r="B620" t="str">
            <v>S413184</v>
          </cell>
          <cell r="C620" t="str">
            <v>黄骅市宏达五金厂</v>
          </cell>
        </row>
        <row r="620">
          <cell r="E620" t="str">
            <v>金属件</v>
          </cell>
        </row>
        <row r="620">
          <cell r="G620">
            <v>90</v>
          </cell>
        </row>
        <row r="620"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</row>
        <row r="620">
          <cell r="AX620">
            <v>0</v>
          </cell>
          <cell r="AY620">
            <v>0</v>
          </cell>
          <cell r="AZ620">
            <v>0</v>
          </cell>
          <cell r="BA620">
            <v>0.8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</row>
        <row r="621">
          <cell r="B621" t="str">
            <v>S413186</v>
          </cell>
          <cell r="C621" t="str">
            <v>黄骅市富邑金属制品有限公司</v>
          </cell>
        </row>
        <row r="621">
          <cell r="E621" t="str">
            <v>金属件</v>
          </cell>
        </row>
        <row r="621">
          <cell r="G621">
            <v>90</v>
          </cell>
        </row>
        <row r="621">
          <cell r="AR621">
            <v>0</v>
          </cell>
          <cell r="AS621">
            <v>0</v>
          </cell>
          <cell r="AT621">
            <v>0</v>
          </cell>
          <cell r="AU621">
            <v>20523.37</v>
          </cell>
          <cell r="AV621">
            <v>0</v>
          </cell>
        </row>
        <row r="621">
          <cell r="AX621">
            <v>0</v>
          </cell>
          <cell r="AY621">
            <v>20523.37</v>
          </cell>
          <cell r="AZ621">
            <v>20523.37</v>
          </cell>
          <cell r="BA621">
            <v>0.8</v>
          </cell>
          <cell r="BB621">
            <v>0</v>
          </cell>
          <cell r="BC621">
            <v>0</v>
          </cell>
          <cell r="BD621">
            <v>3420.56166666667</v>
          </cell>
          <cell r="BE621">
            <v>3420.56166666667</v>
          </cell>
          <cell r="BF621">
            <v>3420.56166666667</v>
          </cell>
        </row>
        <row r="622">
          <cell r="B622" t="str">
            <v>S413202</v>
          </cell>
          <cell r="C622" t="str">
            <v>黄骅市荣昌祥纸制品有限公司</v>
          </cell>
        </row>
        <row r="622">
          <cell r="E622" t="str">
            <v>座椅</v>
          </cell>
        </row>
        <row r="622">
          <cell r="G622">
            <v>90</v>
          </cell>
        </row>
        <row r="622">
          <cell r="AR622">
            <v>49282.46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14110.11</v>
          </cell>
          <cell r="AX622">
            <v>0</v>
          </cell>
          <cell r="AY622">
            <v>63392.57</v>
          </cell>
          <cell r="AZ622">
            <v>49282.46</v>
          </cell>
          <cell r="BA622">
            <v>1</v>
          </cell>
          <cell r="BB622">
            <v>8213.74333333333</v>
          </cell>
          <cell r="BC622">
            <v>8213.74333333333</v>
          </cell>
          <cell r="BD622">
            <v>8213.74333333333</v>
          </cell>
          <cell r="BE622">
            <v>8213.74333333333</v>
          </cell>
          <cell r="BF622">
            <v>10565.4283333333</v>
          </cell>
        </row>
        <row r="623">
          <cell r="B623" t="str">
            <v>S413204</v>
          </cell>
          <cell r="C623" t="str">
            <v>永清永泰汽车部件有限公司</v>
          </cell>
        </row>
        <row r="623">
          <cell r="E623" t="str">
            <v>金属件</v>
          </cell>
        </row>
        <row r="623">
          <cell r="G623">
            <v>90</v>
          </cell>
        </row>
        <row r="623">
          <cell r="AR623">
            <v>0</v>
          </cell>
          <cell r="AS623">
            <v>0</v>
          </cell>
          <cell r="AT623">
            <v>992.72</v>
          </cell>
          <cell r="AU623">
            <v>56255.85</v>
          </cell>
          <cell r="AV623">
            <v>25159.47</v>
          </cell>
          <cell r="AW623">
            <v>27150.51</v>
          </cell>
          <cell r="AX623">
            <v>0</v>
          </cell>
          <cell r="AY623">
            <v>109558.55</v>
          </cell>
          <cell r="AZ623">
            <v>57248.57</v>
          </cell>
          <cell r="BA623">
            <v>0.8</v>
          </cell>
          <cell r="BB623">
            <v>0</v>
          </cell>
          <cell r="BC623">
            <v>165.453333333333</v>
          </cell>
          <cell r="BD623">
            <v>9541.42833333333</v>
          </cell>
          <cell r="BE623">
            <v>13734.6733333333</v>
          </cell>
          <cell r="BF623">
            <v>18259.7583333333</v>
          </cell>
        </row>
        <row r="624">
          <cell r="B624" t="str">
            <v>S431035</v>
          </cell>
          <cell r="C624" t="str">
            <v>上海发之源电气有限公司</v>
          </cell>
        </row>
        <row r="624">
          <cell r="E624">
            <v>0</v>
          </cell>
        </row>
        <row r="624">
          <cell r="G624">
            <v>90</v>
          </cell>
        </row>
        <row r="624">
          <cell r="AR624">
            <v>0</v>
          </cell>
          <cell r="AS624">
            <v>0</v>
          </cell>
          <cell r="AT624">
            <v>97920.6</v>
          </cell>
          <cell r="AU624">
            <v>100728.2</v>
          </cell>
          <cell r="AV624">
            <v>37493.4</v>
          </cell>
        </row>
        <row r="624">
          <cell r="AX624">
            <v>0</v>
          </cell>
          <cell r="AY624">
            <v>236142.2</v>
          </cell>
          <cell r="AZ624">
            <v>198648.8</v>
          </cell>
          <cell r="BA624">
            <v>0</v>
          </cell>
          <cell r="BB624">
            <v>0</v>
          </cell>
          <cell r="BC624">
            <v>16320.1</v>
          </cell>
          <cell r="BD624">
            <v>33108.1333333333</v>
          </cell>
          <cell r="BE624">
            <v>39357.0333333333</v>
          </cell>
          <cell r="BF624">
            <v>39357.0333333333</v>
          </cell>
        </row>
        <row r="625">
          <cell r="B625" t="str">
            <v>S434011</v>
          </cell>
          <cell r="C625" t="str">
            <v>芜湖金安世腾汽车安全系统有限公司</v>
          </cell>
        </row>
        <row r="625">
          <cell r="E625">
            <v>0</v>
          </cell>
        </row>
        <row r="625"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</row>
        <row r="625"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</row>
        <row r="626">
          <cell r="B626" t="str">
            <v>S437055</v>
          </cell>
          <cell r="C626" t="str">
            <v>烟台毓顺汽车零部件有限公司</v>
          </cell>
        </row>
        <row r="626">
          <cell r="E626">
            <v>0</v>
          </cell>
        </row>
        <row r="626">
          <cell r="G626">
            <v>60</v>
          </cell>
        </row>
        <row r="626">
          <cell r="AR626">
            <v>126211.2</v>
          </cell>
          <cell r="AS626">
            <v>93306.36</v>
          </cell>
          <cell r="AT626">
            <v>76152.96</v>
          </cell>
          <cell r="AU626">
            <v>82010.88</v>
          </cell>
          <cell r="AV626">
            <v>26360.64</v>
          </cell>
          <cell r="AW626">
            <v>86404.32</v>
          </cell>
          <cell r="AX626">
            <v>60043.68</v>
          </cell>
          <cell r="AY626">
            <v>550490.04</v>
          </cell>
          <cell r="AZ626">
            <v>404042.04</v>
          </cell>
          <cell r="BA626">
            <v>0</v>
          </cell>
          <cell r="BB626">
            <v>36586.26</v>
          </cell>
          <cell r="BC626">
            <v>49278.42</v>
          </cell>
          <cell r="BD626">
            <v>62946.9</v>
          </cell>
          <cell r="BE626">
            <v>67340.34</v>
          </cell>
          <cell r="BF626">
            <v>81741.06</v>
          </cell>
        </row>
        <row r="627">
          <cell r="B627" t="str">
            <v>S437056</v>
          </cell>
          <cell r="C627" t="str">
            <v>日照兴伟橡塑有限公司</v>
          </cell>
        </row>
        <row r="627">
          <cell r="E627" t="str">
            <v>座椅/金属件</v>
          </cell>
        </row>
        <row r="627">
          <cell r="G627" t="str">
            <v>预付</v>
          </cell>
        </row>
        <row r="627"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</row>
        <row r="627">
          <cell r="AX627">
            <v>0</v>
          </cell>
          <cell r="AY627">
            <v>0</v>
          </cell>
          <cell r="AZ627">
            <v>0</v>
          </cell>
          <cell r="BA627">
            <v>1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</row>
        <row r="628">
          <cell r="B628" t="str">
            <v>S537036</v>
          </cell>
          <cell r="C628" t="str">
            <v>青岛亿嘉通物流有限公司</v>
          </cell>
        </row>
        <row r="628">
          <cell r="E628" t="str">
            <v>销售</v>
          </cell>
        </row>
        <row r="628">
          <cell r="AR628">
            <v>1797.76</v>
          </cell>
          <cell r="AS628">
            <v>27473.08</v>
          </cell>
          <cell r="AT628">
            <v>27785.67</v>
          </cell>
          <cell r="AU628">
            <v>44879.87</v>
          </cell>
          <cell r="AV628">
            <v>29881.29</v>
          </cell>
          <cell r="AW628">
            <v>41589.95</v>
          </cell>
          <cell r="AX628">
            <v>35673.66</v>
          </cell>
          <cell r="AY628">
            <v>209081.28</v>
          </cell>
          <cell r="AZ628">
            <v>209081.28</v>
          </cell>
          <cell r="BA628">
            <v>0</v>
          </cell>
          <cell r="BB628">
            <v>4878.47333333333</v>
          </cell>
          <cell r="BC628">
            <v>9509.41833333333</v>
          </cell>
          <cell r="BD628">
            <v>16989.3966666667</v>
          </cell>
          <cell r="BE628">
            <v>21969.6116666667</v>
          </cell>
          <cell r="BF628">
            <v>28901.27</v>
          </cell>
        </row>
        <row r="629">
          <cell r="B629" t="str">
            <v>S411042</v>
          </cell>
          <cell r="C629" t="str">
            <v>北京双海包装制品厂</v>
          </cell>
        </row>
        <row r="629">
          <cell r="E629" t="str">
            <v>座椅</v>
          </cell>
        </row>
        <row r="629">
          <cell r="G629">
            <v>90</v>
          </cell>
        </row>
        <row r="629">
          <cell r="AS629">
            <v>6500</v>
          </cell>
          <cell r="AT629">
            <v>0</v>
          </cell>
          <cell r="AU629">
            <v>0</v>
          </cell>
          <cell r="AV629">
            <v>1170</v>
          </cell>
        </row>
        <row r="629">
          <cell r="AX629">
            <v>0</v>
          </cell>
          <cell r="AY629">
            <v>7670</v>
          </cell>
          <cell r="AZ629">
            <v>6500</v>
          </cell>
          <cell r="BA629">
            <v>0</v>
          </cell>
          <cell r="BB629">
            <v>1083.33333333333</v>
          </cell>
          <cell r="BC629">
            <v>1083.33333333333</v>
          </cell>
          <cell r="BD629">
            <v>1083.33333333333</v>
          </cell>
          <cell r="BE629">
            <v>1278.33333333333</v>
          </cell>
          <cell r="BF629">
            <v>1278.33333333333</v>
          </cell>
        </row>
        <row r="630">
          <cell r="B630" t="str">
            <v>S411050</v>
          </cell>
          <cell r="C630" t="str">
            <v>北京寸金宏德科技发展有限公司</v>
          </cell>
        </row>
        <row r="630">
          <cell r="E630">
            <v>0</v>
          </cell>
        </row>
        <row r="630">
          <cell r="G630">
            <v>90</v>
          </cell>
        </row>
        <row r="630">
          <cell r="AS630">
            <v>1361.25</v>
          </cell>
          <cell r="AT630">
            <v>7201.26</v>
          </cell>
          <cell r="AU630">
            <v>0</v>
          </cell>
          <cell r="AV630">
            <v>12529.44</v>
          </cell>
          <cell r="AW630">
            <v>7362.18</v>
          </cell>
          <cell r="AX630">
            <v>0</v>
          </cell>
          <cell r="AY630">
            <v>28454.13</v>
          </cell>
          <cell r="AZ630">
            <v>8562.51</v>
          </cell>
          <cell r="BA630">
            <v>0</v>
          </cell>
          <cell r="BB630">
            <v>226.875</v>
          </cell>
          <cell r="BC630">
            <v>1427.085</v>
          </cell>
          <cell r="BD630">
            <v>1427.085</v>
          </cell>
          <cell r="BE630">
            <v>3515.325</v>
          </cell>
          <cell r="BF630">
            <v>4742.355</v>
          </cell>
        </row>
        <row r="631">
          <cell r="B631" t="str">
            <v>S412051</v>
          </cell>
          <cell r="C631" t="str">
            <v>天津东凯科技有限公司</v>
          </cell>
        </row>
        <row r="631">
          <cell r="E631">
            <v>0</v>
          </cell>
        </row>
        <row r="631">
          <cell r="G631">
            <v>90</v>
          </cell>
        </row>
        <row r="631">
          <cell r="AS631">
            <v>11480.8</v>
          </cell>
          <cell r="AT631">
            <v>12023.2</v>
          </cell>
          <cell r="AU631">
            <v>9040</v>
          </cell>
          <cell r="AV631">
            <v>0</v>
          </cell>
        </row>
        <row r="631">
          <cell r="AX631">
            <v>0</v>
          </cell>
          <cell r="AY631">
            <v>32544</v>
          </cell>
          <cell r="AZ631">
            <v>32544</v>
          </cell>
          <cell r="BA631">
            <v>0</v>
          </cell>
          <cell r="BB631">
            <v>1913.46666666667</v>
          </cell>
          <cell r="BC631">
            <v>3917.33333333333</v>
          </cell>
          <cell r="BD631">
            <v>5424</v>
          </cell>
          <cell r="BE631">
            <v>5424</v>
          </cell>
          <cell r="BF631">
            <v>5424</v>
          </cell>
        </row>
        <row r="632">
          <cell r="B632" t="str">
            <v>S413172</v>
          </cell>
          <cell r="C632" t="str">
            <v>南宫市宏勇汽配塑料卡扣制造厂</v>
          </cell>
        </row>
        <row r="632">
          <cell r="E632">
            <v>0</v>
          </cell>
        </row>
        <row r="632">
          <cell r="G632" t="str">
            <v>现付</v>
          </cell>
        </row>
        <row r="632">
          <cell r="AT632">
            <v>0</v>
          </cell>
          <cell r="AU632">
            <v>0</v>
          </cell>
          <cell r="AV632">
            <v>0</v>
          </cell>
        </row>
        <row r="632"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</row>
        <row r="633">
          <cell r="B633" t="str">
            <v>S432042</v>
          </cell>
          <cell r="C633" t="str">
            <v>江苏凌派通信科技有限公司</v>
          </cell>
        </row>
        <row r="633">
          <cell r="E633" t="str">
            <v>座椅/金属件</v>
          </cell>
        </row>
        <row r="633">
          <cell r="G633">
            <v>60</v>
          </cell>
        </row>
        <row r="633">
          <cell r="AS633">
            <v>17764.07</v>
          </cell>
          <cell r="AT633">
            <v>21679.12</v>
          </cell>
          <cell r="AU633">
            <v>52799.74</v>
          </cell>
          <cell r="AV633">
            <v>15950.38</v>
          </cell>
        </row>
        <row r="633">
          <cell r="AX633">
            <v>43280.08</v>
          </cell>
          <cell r="AY633">
            <v>151473.39</v>
          </cell>
          <cell r="AZ633">
            <v>108193.31</v>
          </cell>
          <cell r="BA633">
            <v>0.8</v>
          </cell>
          <cell r="BB633">
            <v>2960.67833333333</v>
          </cell>
          <cell r="BC633">
            <v>6573.865</v>
          </cell>
          <cell r="BD633">
            <v>15373.8216666667</v>
          </cell>
          <cell r="BE633">
            <v>18032.2183333333</v>
          </cell>
          <cell r="BF633">
            <v>18032.2183333333</v>
          </cell>
        </row>
        <row r="634">
          <cell r="B634" t="str">
            <v>S432045</v>
          </cell>
          <cell r="C634" t="str">
            <v>苏州宏逸汽车零部件有限公司</v>
          </cell>
        </row>
        <row r="634">
          <cell r="E634" t="str">
            <v>座椅</v>
          </cell>
        </row>
        <row r="634">
          <cell r="G634" t="str">
            <v>预付</v>
          </cell>
        </row>
        <row r="634">
          <cell r="AS634">
            <v>1024</v>
          </cell>
          <cell r="AT634">
            <v>0</v>
          </cell>
          <cell r="AU634">
            <v>72096</v>
          </cell>
          <cell r="AV634">
            <v>50672</v>
          </cell>
          <cell r="AW634">
            <v>120552</v>
          </cell>
          <cell r="AX634">
            <v>59990</v>
          </cell>
          <cell r="AY634">
            <v>304334</v>
          </cell>
          <cell r="AZ634">
            <v>304334</v>
          </cell>
          <cell r="BA634">
            <v>1</v>
          </cell>
          <cell r="BB634">
            <v>170.666666666667</v>
          </cell>
          <cell r="BC634">
            <v>170.666666666667</v>
          </cell>
          <cell r="BD634">
            <v>12186.6666666667</v>
          </cell>
          <cell r="BE634">
            <v>20632</v>
          </cell>
          <cell r="BF634">
            <v>40724</v>
          </cell>
        </row>
        <row r="635">
          <cell r="B635" t="str">
            <v>S433031</v>
          </cell>
          <cell r="C635" t="str">
            <v>天台宏泰电子有限公司</v>
          </cell>
        </row>
        <row r="635">
          <cell r="E635">
            <v>0</v>
          </cell>
        </row>
        <row r="635">
          <cell r="G635">
            <v>60</v>
          </cell>
        </row>
        <row r="635">
          <cell r="AS635">
            <v>0</v>
          </cell>
          <cell r="AT635">
            <v>0</v>
          </cell>
          <cell r="AU635">
            <v>18088.71</v>
          </cell>
          <cell r="AV635">
            <v>39652.12</v>
          </cell>
          <cell r="AW635">
            <v>28894.91</v>
          </cell>
          <cell r="AX635">
            <v>22859.9</v>
          </cell>
          <cell r="AY635">
            <v>109495.64</v>
          </cell>
          <cell r="AZ635">
            <v>57740.83</v>
          </cell>
          <cell r="BA635">
            <v>0</v>
          </cell>
          <cell r="BB635">
            <v>0</v>
          </cell>
          <cell r="BC635">
            <v>0</v>
          </cell>
          <cell r="BD635">
            <v>3014.785</v>
          </cell>
          <cell r="BE635">
            <v>9623.47166666667</v>
          </cell>
          <cell r="BF635">
            <v>14439.29</v>
          </cell>
        </row>
        <row r="636">
          <cell r="B636" t="str">
            <v>S437060</v>
          </cell>
          <cell r="C636" t="str">
            <v>日照联成汽车部件有限公司</v>
          </cell>
          <cell r="D636" t="str">
            <v>座椅</v>
          </cell>
          <cell r="E636" t="str">
            <v>座椅</v>
          </cell>
          <cell r="F636" t="str">
            <v>正常供货</v>
          </cell>
          <cell r="G636">
            <v>60</v>
          </cell>
        </row>
        <row r="636">
          <cell r="I636">
            <v>60</v>
          </cell>
        </row>
        <row r="636">
          <cell r="AT636">
            <v>702371.17</v>
          </cell>
          <cell r="AU636">
            <v>160784.85</v>
          </cell>
          <cell r="AV636">
            <v>53842.29</v>
          </cell>
          <cell r="AW636">
            <v>152004.79</v>
          </cell>
          <cell r="AX636">
            <v>96650.66</v>
          </cell>
          <cell r="AY636">
            <v>1165653.76</v>
          </cell>
          <cell r="AZ636">
            <v>916998.31</v>
          </cell>
          <cell r="BA636">
            <v>0.8</v>
          </cell>
          <cell r="BB636">
            <v>0</v>
          </cell>
          <cell r="BC636">
            <v>117061.861666667</v>
          </cell>
          <cell r="BD636">
            <v>143859.336666667</v>
          </cell>
          <cell r="BE636">
            <v>152833.051666667</v>
          </cell>
          <cell r="BF636">
            <v>178167.183333333</v>
          </cell>
        </row>
        <row r="637">
          <cell r="B637" t="str">
            <v>S450001</v>
          </cell>
          <cell r="C637" t="str">
            <v>重庆光大产业有限公司</v>
          </cell>
        </row>
        <row r="637">
          <cell r="E637" t="str">
            <v>座椅</v>
          </cell>
        </row>
        <row r="637">
          <cell r="G637">
            <v>60</v>
          </cell>
        </row>
        <row r="637">
          <cell r="AS637">
            <v>12258.81</v>
          </cell>
          <cell r="AT637">
            <v>0</v>
          </cell>
          <cell r="AU637">
            <v>0</v>
          </cell>
          <cell r="AV637">
            <v>0</v>
          </cell>
          <cell r="AW637">
            <v>62218.15</v>
          </cell>
          <cell r="AX637">
            <v>0</v>
          </cell>
          <cell r="AY637">
            <v>74476.96</v>
          </cell>
          <cell r="AZ637">
            <v>12258.81</v>
          </cell>
          <cell r="BA637">
            <v>0</v>
          </cell>
          <cell r="BB637">
            <v>2043.135</v>
          </cell>
          <cell r="BC637">
            <v>2043.135</v>
          </cell>
          <cell r="BD637">
            <v>2043.135</v>
          </cell>
          <cell r="BE637">
            <v>2043.135</v>
          </cell>
          <cell r="BF637">
            <v>12412.8266666667</v>
          </cell>
        </row>
        <row r="638">
          <cell r="B638" t="str">
            <v>S413095</v>
          </cell>
          <cell r="C638" t="str">
            <v>河北岳钢数控设备有限公司</v>
          </cell>
        </row>
        <row r="638">
          <cell r="E638">
            <v>0</v>
          </cell>
        </row>
        <row r="638">
          <cell r="V638">
            <v>0</v>
          </cell>
        </row>
        <row r="638">
          <cell r="AU638">
            <v>0</v>
          </cell>
          <cell r="AV638">
            <v>0</v>
          </cell>
        </row>
        <row r="638"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</row>
        <row r="639">
          <cell r="B639" t="str">
            <v>S413214</v>
          </cell>
          <cell r="C639" t="str">
            <v>河北讯飞起重设备安装有限公司</v>
          </cell>
        </row>
        <row r="639">
          <cell r="E639">
            <v>0</v>
          </cell>
        </row>
        <row r="639">
          <cell r="AS639">
            <v>30000</v>
          </cell>
        </row>
        <row r="639">
          <cell r="AU639">
            <v>0</v>
          </cell>
          <cell r="AV639">
            <v>0</v>
          </cell>
        </row>
        <row r="639">
          <cell r="AX639">
            <v>0</v>
          </cell>
          <cell r="AY639">
            <v>30000</v>
          </cell>
          <cell r="AZ639">
            <v>30000</v>
          </cell>
          <cell r="BA639">
            <v>0</v>
          </cell>
          <cell r="BB639">
            <v>5000</v>
          </cell>
          <cell r="BC639">
            <v>5000</v>
          </cell>
          <cell r="BD639">
            <v>5000</v>
          </cell>
          <cell r="BE639">
            <v>5000</v>
          </cell>
          <cell r="BF639">
            <v>5000</v>
          </cell>
        </row>
        <row r="640">
          <cell r="B640" t="str">
            <v>S512036</v>
          </cell>
          <cell r="C640" t="str">
            <v>天津未来化学有限公司</v>
          </cell>
        </row>
        <row r="640">
          <cell r="E640" t="str">
            <v>座椅</v>
          </cell>
        </row>
        <row r="640">
          <cell r="AS640">
            <v>19500</v>
          </cell>
        </row>
        <row r="640">
          <cell r="AU640">
            <v>0</v>
          </cell>
          <cell r="AV640">
            <v>0</v>
          </cell>
        </row>
        <row r="640">
          <cell r="AX640">
            <v>0</v>
          </cell>
          <cell r="AY640">
            <v>19500</v>
          </cell>
          <cell r="AZ640">
            <v>19500</v>
          </cell>
          <cell r="BA640">
            <v>0</v>
          </cell>
          <cell r="BB640">
            <v>3250</v>
          </cell>
          <cell r="BC640">
            <v>3250</v>
          </cell>
          <cell r="BD640">
            <v>3250</v>
          </cell>
          <cell r="BE640">
            <v>3250</v>
          </cell>
          <cell r="BF640">
            <v>3250</v>
          </cell>
        </row>
        <row r="641">
          <cell r="B641" t="str">
            <v>S513152</v>
          </cell>
          <cell r="C641" t="str">
            <v>黄骅市源宏模具厂</v>
          </cell>
        </row>
        <row r="641">
          <cell r="E641" t="str">
            <v>金属件</v>
          </cell>
        </row>
        <row r="641">
          <cell r="G641" t="str">
            <v>预付</v>
          </cell>
        </row>
        <row r="641">
          <cell r="AG641">
            <v>0</v>
          </cell>
        </row>
        <row r="641">
          <cell r="AU641">
            <v>0</v>
          </cell>
          <cell r="AV641">
            <v>0</v>
          </cell>
        </row>
        <row r="641">
          <cell r="AX641">
            <v>0</v>
          </cell>
          <cell r="AY641">
            <v>0</v>
          </cell>
          <cell r="AZ641">
            <v>0</v>
          </cell>
          <cell r="BA641">
            <v>1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</row>
        <row r="642">
          <cell r="B642" t="str">
            <v>S513222</v>
          </cell>
          <cell r="C642" t="str">
            <v>沧州君泰包装制品有限公司</v>
          </cell>
        </row>
        <row r="642">
          <cell r="E642" t="str">
            <v>座椅</v>
          </cell>
        </row>
        <row r="642">
          <cell r="G642">
            <v>30</v>
          </cell>
        </row>
        <row r="642">
          <cell r="AQ642">
            <v>0</v>
          </cell>
          <cell r="AR642">
            <v>13115.38</v>
          </cell>
        </row>
        <row r="642">
          <cell r="AU642">
            <v>0</v>
          </cell>
          <cell r="AV642">
            <v>108897.53</v>
          </cell>
        </row>
        <row r="642">
          <cell r="AX642">
            <v>0</v>
          </cell>
          <cell r="AY642">
            <v>122012.91</v>
          </cell>
          <cell r="AZ642">
            <v>122012.91</v>
          </cell>
          <cell r="BA642">
            <v>0.8</v>
          </cell>
          <cell r="BB642">
            <v>2185.89666666667</v>
          </cell>
          <cell r="BC642">
            <v>2185.89666666667</v>
          </cell>
          <cell r="BD642">
            <v>2185.89666666667</v>
          </cell>
          <cell r="BE642">
            <v>20335.485</v>
          </cell>
          <cell r="BF642">
            <v>20335.485</v>
          </cell>
        </row>
        <row r="643">
          <cell r="B643" t="str">
            <v>S513231</v>
          </cell>
          <cell r="C643" t="str">
            <v>沧州渤海新区欣智恒科技有限公司</v>
          </cell>
        </row>
        <row r="643">
          <cell r="E643">
            <v>0</v>
          </cell>
        </row>
        <row r="643">
          <cell r="AS643">
            <v>800</v>
          </cell>
        </row>
        <row r="643">
          <cell r="AU643">
            <v>0</v>
          </cell>
          <cell r="AV643">
            <v>0</v>
          </cell>
        </row>
        <row r="643">
          <cell r="AX643">
            <v>0</v>
          </cell>
          <cell r="AY643">
            <v>800</v>
          </cell>
          <cell r="AZ643">
            <v>800</v>
          </cell>
          <cell r="BA643">
            <v>0</v>
          </cell>
          <cell r="BB643">
            <v>133.333333333333</v>
          </cell>
          <cell r="BC643">
            <v>133.333333333333</v>
          </cell>
          <cell r="BD643">
            <v>133.333333333333</v>
          </cell>
          <cell r="BE643">
            <v>133.333333333333</v>
          </cell>
          <cell r="BF643">
            <v>133.333333333333</v>
          </cell>
        </row>
        <row r="644">
          <cell r="B644" t="str">
            <v>S513233</v>
          </cell>
          <cell r="C644" t="str">
            <v>沧州辉骏建筑安装工程有限公司</v>
          </cell>
        </row>
        <row r="644">
          <cell r="E644">
            <v>0</v>
          </cell>
        </row>
        <row r="644">
          <cell r="AS644">
            <v>0</v>
          </cell>
        </row>
        <row r="644">
          <cell r="AU644">
            <v>0</v>
          </cell>
          <cell r="AV644">
            <v>0</v>
          </cell>
          <cell r="AW644">
            <v>1095</v>
          </cell>
          <cell r="AX644">
            <v>0</v>
          </cell>
          <cell r="AY644">
            <v>1095</v>
          </cell>
          <cell r="AZ644">
            <v>1095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182.5</v>
          </cell>
        </row>
        <row r="645">
          <cell r="B645" t="str">
            <v>S513234</v>
          </cell>
          <cell r="C645" t="str">
            <v>黄骅市渤新环保科技有限公司</v>
          </cell>
        </row>
        <row r="645">
          <cell r="E645">
            <v>0</v>
          </cell>
        </row>
        <row r="645">
          <cell r="AS645">
            <v>35000</v>
          </cell>
        </row>
        <row r="645">
          <cell r="AU645">
            <v>0</v>
          </cell>
          <cell r="AV645">
            <v>0</v>
          </cell>
        </row>
        <row r="645">
          <cell r="AX645">
            <v>0</v>
          </cell>
          <cell r="AY645">
            <v>35000</v>
          </cell>
          <cell r="AZ645">
            <v>35000</v>
          </cell>
          <cell r="BA645">
            <v>0</v>
          </cell>
          <cell r="BB645">
            <v>5833.33333333333</v>
          </cell>
          <cell r="BC645">
            <v>5833.33333333333</v>
          </cell>
          <cell r="BD645">
            <v>5833.33333333333</v>
          </cell>
          <cell r="BE645">
            <v>5833.33333333333</v>
          </cell>
          <cell r="BF645">
            <v>5833.33333333333</v>
          </cell>
        </row>
        <row r="646">
          <cell r="B646" t="str">
            <v>S521016</v>
          </cell>
          <cell r="C646" t="str">
            <v>大连安华物流系统有限公司</v>
          </cell>
        </row>
        <row r="646">
          <cell r="E646">
            <v>0</v>
          </cell>
        </row>
        <row r="646">
          <cell r="AS646">
            <v>21057.55</v>
          </cell>
        </row>
        <row r="646">
          <cell r="AU646">
            <v>0</v>
          </cell>
          <cell r="AV646">
            <v>0</v>
          </cell>
        </row>
        <row r="646">
          <cell r="AX646">
            <v>0</v>
          </cell>
          <cell r="AY646">
            <v>21057.55</v>
          </cell>
          <cell r="AZ646">
            <v>21057.55</v>
          </cell>
          <cell r="BA646">
            <v>0</v>
          </cell>
          <cell r="BB646">
            <v>3509.59166666667</v>
          </cell>
          <cell r="BC646">
            <v>3509.59166666667</v>
          </cell>
          <cell r="BD646">
            <v>3509.59166666667</v>
          </cell>
          <cell r="BE646">
            <v>3509.59166666667</v>
          </cell>
          <cell r="BF646">
            <v>3509.59166666667</v>
          </cell>
        </row>
        <row r="647">
          <cell r="B647" t="str">
            <v>S536001</v>
          </cell>
          <cell r="C647" t="str">
            <v>南昌市瑞庄科技有限公司</v>
          </cell>
        </row>
        <row r="647">
          <cell r="E647">
            <v>0</v>
          </cell>
        </row>
        <row r="647">
          <cell r="AR647">
            <v>0</v>
          </cell>
        </row>
        <row r="647">
          <cell r="AU647">
            <v>0</v>
          </cell>
          <cell r="AV647">
            <v>0</v>
          </cell>
        </row>
        <row r="647"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</row>
        <row r="648">
          <cell r="B648" t="str">
            <v>S412049</v>
          </cell>
          <cell r="C648" t="str">
            <v>天津佳其汽车内饰部件有限公司</v>
          </cell>
        </row>
        <row r="648">
          <cell r="E648">
            <v>0</v>
          </cell>
        </row>
        <row r="648">
          <cell r="G648" t="str">
            <v>现付</v>
          </cell>
        </row>
        <row r="648">
          <cell r="AP648">
            <v>0</v>
          </cell>
        </row>
        <row r="648">
          <cell r="AS648">
            <v>0</v>
          </cell>
        </row>
        <row r="648">
          <cell r="AU648">
            <v>0</v>
          </cell>
          <cell r="AV648">
            <v>0</v>
          </cell>
        </row>
        <row r="648"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</row>
        <row r="649">
          <cell r="B649" t="str">
            <v>S411027</v>
          </cell>
          <cell r="C649" t="str">
            <v>北京鑫葆海化学科技有限公司</v>
          </cell>
        </row>
        <row r="649">
          <cell r="E649">
            <v>0</v>
          </cell>
        </row>
        <row r="649">
          <cell r="AU649">
            <v>0</v>
          </cell>
          <cell r="AV649">
            <v>0</v>
          </cell>
        </row>
        <row r="649"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</row>
        <row r="650">
          <cell r="B650" t="str">
            <v>S411031</v>
          </cell>
          <cell r="C650" t="str">
            <v>北京长地集思信息技术有限公司</v>
          </cell>
        </row>
        <row r="650">
          <cell r="E650">
            <v>0</v>
          </cell>
        </row>
        <row r="650">
          <cell r="AU650">
            <v>0</v>
          </cell>
          <cell r="AV650">
            <v>0</v>
          </cell>
        </row>
        <row r="650"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</row>
        <row r="651">
          <cell r="B651" t="str">
            <v>S413048</v>
          </cell>
          <cell r="C651" t="str">
            <v>黄骅市聚兴制管有限公司</v>
          </cell>
        </row>
        <row r="651">
          <cell r="E651" t="str">
            <v>金属件</v>
          </cell>
        </row>
        <row r="651">
          <cell r="G651" t="str">
            <v>预付</v>
          </cell>
        </row>
        <row r="651">
          <cell r="AU651">
            <v>0</v>
          </cell>
          <cell r="AV651">
            <v>0</v>
          </cell>
        </row>
        <row r="651">
          <cell r="AX651">
            <v>0</v>
          </cell>
          <cell r="AY651">
            <v>0</v>
          </cell>
          <cell r="AZ651">
            <v>0</v>
          </cell>
          <cell r="BA651">
            <v>1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</row>
        <row r="652">
          <cell r="B652" t="str">
            <v>S413112</v>
          </cell>
          <cell r="C652" t="str">
            <v>南皮县泰航五金制造有限公司</v>
          </cell>
        </row>
        <row r="652">
          <cell r="E652">
            <v>0</v>
          </cell>
        </row>
        <row r="652">
          <cell r="AU652">
            <v>0</v>
          </cell>
          <cell r="AV652">
            <v>0</v>
          </cell>
        </row>
        <row r="652"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</row>
        <row r="653">
          <cell r="B653" t="str">
            <v>S413179</v>
          </cell>
          <cell r="C653" t="str">
            <v>文安县海智五金制品有限公司</v>
          </cell>
        </row>
        <row r="653">
          <cell r="E653" t="str">
            <v>金属件</v>
          </cell>
        </row>
        <row r="653">
          <cell r="G653" t="str">
            <v>现付</v>
          </cell>
        </row>
        <row r="653">
          <cell r="AT653">
            <v>0</v>
          </cell>
          <cell r="AU653">
            <v>0</v>
          </cell>
          <cell r="AV653">
            <v>0</v>
          </cell>
        </row>
        <row r="653">
          <cell r="AX653">
            <v>0</v>
          </cell>
          <cell r="AY653">
            <v>0</v>
          </cell>
          <cell r="AZ653">
            <v>0</v>
          </cell>
          <cell r="BA653">
            <v>1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</row>
        <row r="654">
          <cell r="B654" t="str">
            <v>S413213</v>
          </cell>
          <cell r="C654" t="str">
            <v>沧县大河精密铸造厂</v>
          </cell>
        </row>
        <row r="654">
          <cell r="E654" t="str">
            <v>座椅</v>
          </cell>
        </row>
        <row r="654"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1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</row>
        <row r="655">
          <cell r="B655" t="str">
            <v>S431040</v>
          </cell>
          <cell r="C655" t="str">
            <v>上海通实机器人制造有限公司</v>
          </cell>
        </row>
        <row r="655">
          <cell r="E655" t="str">
            <v>金属件</v>
          </cell>
        </row>
        <row r="655">
          <cell r="AT655">
            <v>0</v>
          </cell>
          <cell r="AU655">
            <v>0</v>
          </cell>
          <cell r="AV655">
            <v>0</v>
          </cell>
        </row>
        <row r="655">
          <cell r="AX655">
            <v>0</v>
          </cell>
          <cell r="AY655">
            <v>0</v>
          </cell>
          <cell r="AZ655">
            <v>0</v>
          </cell>
          <cell r="BA655">
            <v>1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</row>
        <row r="656">
          <cell r="B656" t="str">
            <v>S432033</v>
          </cell>
          <cell r="C656" t="str">
            <v>南京磐纳科技发展有限公司</v>
          </cell>
        </row>
        <row r="656">
          <cell r="E656">
            <v>0</v>
          </cell>
        </row>
        <row r="656">
          <cell r="AU656">
            <v>0</v>
          </cell>
          <cell r="AV656">
            <v>0</v>
          </cell>
        </row>
        <row r="656"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</row>
        <row r="657">
          <cell r="B657" t="str">
            <v>S437040</v>
          </cell>
          <cell r="C657" t="str">
            <v>淄博颜山专用汽车有限公司</v>
          </cell>
        </row>
        <row r="657">
          <cell r="E657">
            <v>0</v>
          </cell>
        </row>
        <row r="657">
          <cell r="J657">
            <v>430000</v>
          </cell>
        </row>
        <row r="657">
          <cell r="AU657">
            <v>0</v>
          </cell>
          <cell r="AV657">
            <v>0</v>
          </cell>
        </row>
        <row r="657">
          <cell r="AX657">
            <v>0</v>
          </cell>
          <cell r="AY657">
            <v>430000</v>
          </cell>
          <cell r="AZ657">
            <v>430000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</row>
        <row r="658">
          <cell r="B658" t="str">
            <v>S437048</v>
          </cell>
          <cell r="C658" t="str">
            <v>宁津县永胜胶合板厂</v>
          </cell>
        </row>
        <row r="658">
          <cell r="E658">
            <v>0</v>
          </cell>
        </row>
        <row r="658">
          <cell r="AU658">
            <v>0</v>
          </cell>
          <cell r="AV658">
            <v>0</v>
          </cell>
        </row>
        <row r="658"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</row>
        <row r="659">
          <cell r="B659" t="str">
            <v>S437054</v>
          </cell>
          <cell r="C659" t="str">
            <v>山东朗迪铝业有限公司</v>
          </cell>
        </row>
        <row r="659">
          <cell r="E659">
            <v>0</v>
          </cell>
        </row>
        <row r="659">
          <cell r="AU659">
            <v>0</v>
          </cell>
          <cell r="AV659">
            <v>0</v>
          </cell>
        </row>
        <row r="659"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</row>
        <row r="660">
          <cell r="B660" t="str">
            <v>S437061</v>
          </cell>
          <cell r="C660" t="str">
            <v>青岛宥恩工贸有限公司</v>
          </cell>
        </row>
        <row r="660">
          <cell r="E660">
            <v>0</v>
          </cell>
        </row>
        <row r="660">
          <cell r="G660" t="str">
            <v>预付</v>
          </cell>
        </row>
        <row r="660">
          <cell r="AT660">
            <v>0</v>
          </cell>
          <cell r="AU660">
            <v>0</v>
          </cell>
          <cell r="AV660">
            <v>0</v>
          </cell>
        </row>
        <row r="660"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</row>
        <row r="661">
          <cell r="B661" t="str">
            <v>S444009</v>
          </cell>
          <cell r="C661" t="str">
            <v>广东尚研电子科技股份有限公司</v>
          </cell>
        </row>
        <row r="661">
          <cell r="E661">
            <v>0</v>
          </cell>
        </row>
        <row r="661">
          <cell r="G661">
            <v>60</v>
          </cell>
        </row>
        <row r="661">
          <cell r="AU661">
            <v>0</v>
          </cell>
          <cell r="AV661">
            <v>0</v>
          </cell>
        </row>
        <row r="661"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</row>
        <row r="662">
          <cell r="B662" t="str">
            <v>S511038</v>
          </cell>
          <cell r="C662" t="str">
            <v>中联认证中心（北京）有限公司</v>
          </cell>
        </row>
        <row r="662">
          <cell r="AU662">
            <v>0</v>
          </cell>
          <cell r="AV662">
            <v>0</v>
          </cell>
        </row>
        <row r="662"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</row>
        <row r="663">
          <cell r="B663" t="str">
            <v>S511048</v>
          </cell>
          <cell r="C663" t="str">
            <v>东审鼎立国际会计师事务所有限责任公司</v>
          </cell>
        </row>
        <row r="663">
          <cell r="E663">
            <v>0</v>
          </cell>
        </row>
        <row r="663">
          <cell r="AT663">
            <v>0</v>
          </cell>
          <cell r="AU663">
            <v>0</v>
          </cell>
          <cell r="AV663">
            <v>0</v>
          </cell>
        </row>
        <row r="663"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</row>
        <row r="664">
          <cell r="B664" t="str">
            <v>S512019</v>
          </cell>
          <cell r="C664" t="str">
            <v>中汽研汽车检验中心（天津）有限公司</v>
          </cell>
        </row>
        <row r="664">
          <cell r="E664">
            <v>0</v>
          </cell>
        </row>
        <row r="664">
          <cell r="AT664">
            <v>0</v>
          </cell>
          <cell r="AU664">
            <v>0</v>
          </cell>
          <cell r="AV664">
            <v>0</v>
          </cell>
        </row>
        <row r="664"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</row>
        <row r="665">
          <cell r="B665" t="str">
            <v>S513032</v>
          </cell>
          <cell r="C665" t="str">
            <v>保定市齐稳精密机械设备制造有限公司</v>
          </cell>
        </row>
        <row r="665">
          <cell r="E665">
            <v>0</v>
          </cell>
        </row>
        <row r="665">
          <cell r="AU665">
            <v>0</v>
          </cell>
          <cell r="AV665">
            <v>0</v>
          </cell>
        </row>
        <row r="665"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</row>
        <row r="666">
          <cell r="B666" t="str">
            <v>S513034</v>
          </cell>
          <cell r="C666" t="str">
            <v>中国移动通信集团河北有限公司沧州分公司</v>
          </cell>
        </row>
        <row r="666">
          <cell r="E666">
            <v>0</v>
          </cell>
        </row>
        <row r="666"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</row>
        <row r="667">
          <cell r="B667" t="str">
            <v>S513043</v>
          </cell>
          <cell r="C667" t="str">
            <v>河北清旭科技服务有限公司</v>
          </cell>
        </row>
        <row r="667">
          <cell r="E667">
            <v>0</v>
          </cell>
        </row>
        <row r="667">
          <cell r="AU667">
            <v>0</v>
          </cell>
          <cell r="AV667">
            <v>0</v>
          </cell>
        </row>
        <row r="667"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</row>
        <row r="668">
          <cell r="B668" t="str">
            <v>S513064</v>
          </cell>
          <cell r="C668" t="str">
            <v>沧州强盛精密模具制造有限公司</v>
          </cell>
        </row>
        <row r="668">
          <cell r="E668">
            <v>0</v>
          </cell>
        </row>
        <row r="668">
          <cell r="AU668">
            <v>0</v>
          </cell>
          <cell r="AV668">
            <v>0</v>
          </cell>
        </row>
        <row r="668"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</row>
        <row r="669">
          <cell r="B669" t="str">
            <v>S513083</v>
          </cell>
          <cell r="C669" t="str">
            <v>河北冀翔通电子科技有限公司</v>
          </cell>
        </row>
        <row r="669">
          <cell r="E669">
            <v>0</v>
          </cell>
        </row>
        <row r="669"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</row>
        <row r="670">
          <cell r="B670" t="str">
            <v>S513198</v>
          </cell>
          <cell r="C670" t="str">
            <v>河北宇通特种胶管有限公司</v>
          </cell>
        </row>
        <row r="670">
          <cell r="E670">
            <v>0</v>
          </cell>
        </row>
        <row r="670">
          <cell r="AU670">
            <v>0</v>
          </cell>
          <cell r="AV670">
            <v>0</v>
          </cell>
        </row>
        <row r="670"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</row>
        <row r="671">
          <cell r="B671" t="str">
            <v>S513207</v>
          </cell>
          <cell r="C671" t="str">
            <v>信誉楼百货集团有限公司黄骅信誉楼旗舰店</v>
          </cell>
        </row>
        <row r="671">
          <cell r="E671">
            <v>0</v>
          </cell>
        </row>
        <row r="671"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</row>
        <row r="672">
          <cell r="B672" t="str">
            <v>S513221</v>
          </cell>
          <cell r="C672" t="str">
            <v>沧州骏臣金属材料销售有限公司</v>
          </cell>
        </row>
        <row r="672">
          <cell r="E672">
            <v>0</v>
          </cell>
        </row>
        <row r="672">
          <cell r="AT672">
            <v>0</v>
          </cell>
          <cell r="AU672">
            <v>0</v>
          </cell>
          <cell r="AV672">
            <v>0</v>
          </cell>
        </row>
        <row r="672"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</row>
        <row r="673">
          <cell r="B673" t="str">
            <v>S513236</v>
          </cell>
          <cell r="C673" t="str">
            <v>河北爱信诺航天信息有限公司沧州分公司</v>
          </cell>
        </row>
        <row r="673">
          <cell r="E673">
            <v>0</v>
          </cell>
        </row>
        <row r="673">
          <cell r="AT673">
            <v>0</v>
          </cell>
          <cell r="AU673">
            <v>0</v>
          </cell>
          <cell r="AV673">
            <v>0</v>
          </cell>
        </row>
        <row r="673"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</row>
        <row r="674">
          <cell r="B674" t="str">
            <v>S533012</v>
          </cell>
          <cell r="C674" t="str">
            <v>永赢金融租赁有限公司</v>
          </cell>
        </row>
        <row r="674">
          <cell r="E674">
            <v>0</v>
          </cell>
        </row>
        <row r="674">
          <cell r="AT674">
            <v>0</v>
          </cell>
          <cell r="AU674">
            <v>0</v>
          </cell>
          <cell r="AV674">
            <v>0</v>
          </cell>
        </row>
        <row r="674">
          <cell r="AX674">
            <v>250591.6</v>
          </cell>
          <cell r="AY674">
            <v>250591.6</v>
          </cell>
          <cell r="AZ674">
            <v>250591.6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</row>
        <row r="675">
          <cell r="B675" t="str">
            <v>S537043</v>
          </cell>
          <cell r="C675" t="str">
            <v>中国重汽集团济南动力有限公司</v>
          </cell>
        </row>
        <row r="675">
          <cell r="E675">
            <v>0</v>
          </cell>
        </row>
        <row r="675"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</row>
        <row r="676">
          <cell r="B676" t="str">
            <v>S541015</v>
          </cell>
          <cell r="C676" t="str">
            <v>河南云塔新能源科技开发有限公司</v>
          </cell>
        </row>
        <row r="676">
          <cell r="E676">
            <v>0</v>
          </cell>
        </row>
        <row r="676">
          <cell r="AU676">
            <v>0</v>
          </cell>
          <cell r="AV676">
            <v>0</v>
          </cell>
        </row>
        <row r="676"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</row>
        <row r="677">
          <cell r="B677" t="str">
            <v>S543005</v>
          </cell>
          <cell r="C677" t="str">
            <v>卫辉市华伟矿山机械有限公司</v>
          </cell>
        </row>
        <row r="677">
          <cell r="E677">
            <v>0</v>
          </cell>
        </row>
        <row r="677">
          <cell r="AU677">
            <v>0</v>
          </cell>
          <cell r="AV677">
            <v>0</v>
          </cell>
        </row>
        <row r="677"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</row>
        <row r="678">
          <cell r="B678" t="str">
            <v>S544026</v>
          </cell>
          <cell r="C678" t="str">
            <v>东莞市博一自动化科技有限公司</v>
          </cell>
        </row>
        <row r="678">
          <cell r="E678">
            <v>0</v>
          </cell>
        </row>
        <row r="678">
          <cell r="AT678">
            <v>0</v>
          </cell>
          <cell r="AU678">
            <v>0</v>
          </cell>
          <cell r="AV678">
            <v>0</v>
          </cell>
        </row>
        <row r="678"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</row>
        <row r="679">
          <cell r="B679" t="str">
            <v>S561001</v>
          </cell>
          <cell r="C679" t="str">
            <v>陕西华臻工贸服务有限公司</v>
          </cell>
        </row>
        <row r="679">
          <cell r="E679">
            <v>0</v>
          </cell>
        </row>
        <row r="679">
          <cell r="AU679">
            <v>0</v>
          </cell>
          <cell r="AV679">
            <v>0</v>
          </cell>
        </row>
        <row r="679"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</row>
        <row r="680">
          <cell r="B680" t="str">
            <v>S412037</v>
          </cell>
          <cell r="C680" t="str">
            <v>天津湘鑫科技发展有限公司</v>
          </cell>
        </row>
        <row r="680">
          <cell r="E680">
            <v>0</v>
          </cell>
        </row>
        <row r="680">
          <cell r="G680">
            <v>30</v>
          </cell>
        </row>
        <row r="680">
          <cell r="I680">
            <v>30</v>
          </cell>
        </row>
        <row r="680">
          <cell r="AU680">
            <v>0</v>
          </cell>
          <cell r="AV680">
            <v>63475.21</v>
          </cell>
        </row>
        <row r="680">
          <cell r="AX680">
            <v>0</v>
          </cell>
          <cell r="AY680">
            <v>63475.21</v>
          </cell>
          <cell r="AZ680">
            <v>63475.21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10579.2016666667</v>
          </cell>
          <cell r="BF680">
            <v>10579.2016666667</v>
          </cell>
        </row>
        <row r="681">
          <cell r="B681" t="str">
            <v>S413212</v>
          </cell>
          <cell r="C681" t="str">
            <v>廊坊富杉汽车零部件有限公司</v>
          </cell>
        </row>
        <row r="681">
          <cell r="E681" t="str">
            <v>座椅</v>
          </cell>
        </row>
        <row r="681">
          <cell r="G681">
            <v>60</v>
          </cell>
        </row>
        <row r="681">
          <cell r="I681">
            <v>60</v>
          </cell>
        </row>
        <row r="681">
          <cell r="AU681">
            <v>59971.36</v>
          </cell>
          <cell r="AV681">
            <v>0</v>
          </cell>
        </row>
        <row r="681">
          <cell r="AX681">
            <v>0</v>
          </cell>
          <cell r="AY681">
            <v>59971.36</v>
          </cell>
          <cell r="AZ681">
            <v>59971.36</v>
          </cell>
          <cell r="BA681">
            <v>0</v>
          </cell>
          <cell r="BB681">
            <v>0</v>
          </cell>
          <cell r="BC681">
            <v>0</v>
          </cell>
          <cell r="BD681">
            <v>9995.22666666667</v>
          </cell>
          <cell r="BE681">
            <v>9995.22666666667</v>
          </cell>
          <cell r="BF681">
            <v>9995.22666666667</v>
          </cell>
        </row>
        <row r="682">
          <cell r="B682" t="str">
            <v>S413215</v>
          </cell>
          <cell r="C682" t="str">
            <v>北京吉信气弹簧制品有限公司廊坊分公司</v>
          </cell>
          <cell r="D682" t="str">
            <v>座椅</v>
          </cell>
          <cell r="E682" t="str">
            <v>座椅</v>
          </cell>
          <cell r="F682" t="str">
            <v>正常供货</v>
          </cell>
          <cell r="G682">
            <v>90</v>
          </cell>
          <cell r="H682" t="str">
            <v>是</v>
          </cell>
          <cell r="I682">
            <v>90</v>
          </cell>
        </row>
        <row r="682">
          <cell r="AU682">
            <v>2486</v>
          </cell>
          <cell r="AV682">
            <v>43086.9</v>
          </cell>
          <cell r="AW682">
            <v>41222.4</v>
          </cell>
          <cell r="AX682">
            <v>0</v>
          </cell>
          <cell r="AY682">
            <v>86795.3</v>
          </cell>
          <cell r="AZ682">
            <v>2486</v>
          </cell>
          <cell r="BA682">
            <v>0.8</v>
          </cell>
          <cell r="BB682">
            <v>0</v>
          </cell>
          <cell r="BC682">
            <v>0</v>
          </cell>
          <cell r="BD682">
            <v>414.333333333333</v>
          </cell>
          <cell r="BE682">
            <v>7595.48333333333</v>
          </cell>
          <cell r="BF682">
            <v>14465.8833333333</v>
          </cell>
        </row>
        <row r="683">
          <cell r="B683" t="str">
            <v>S432046</v>
          </cell>
          <cell r="C683" t="str">
            <v>江苏福美汽车镜有限公司</v>
          </cell>
        </row>
        <row r="683">
          <cell r="E683">
            <v>0</v>
          </cell>
        </row>
        <row r="683">
          <cell r="G683">
            <v>90</v>
          </cell>
        </row>
        <row r="683">
          <cell r="I683">
            <v>90</v>
          </cell>
        </row>
        <row r="683">
          <cell r="AU683">
            <v>155940</v>
          </cell>
          <cell r="AV683">
            <v>0</v>
          </cell>
        </row>
        <row r="683">
          <cell r="AX683">
            <v>0</v>
          </cell>
          <cell r="AY683">
            <v>155940</v>
          </cell>
          <cell r="AZ683">
            <v>155940</v>
          </cell>
          <cell r="BA683">
            <v>0</v>
          </cell>
          <cell r="BB683">
            <v>0</v>
          </cell>
          <cell r="BC683">
            <v>0</v>
          </cell>
          <cell r="BD683">
            <v>25990</v>
          </cell>
          <cell r="BE683">
            <v>25990</v>
          </cell>
          <cell r="BF683">
            <v>25990</v>
          </cell>
        </row>
        <row r="684">
          <cell r="B684" t="str">
            <v>S432049</v>
          </cell>
          <cell r="C684" t="str">
            <v>徐州派特控制技术有限公司</v>
          </cell>
        </row>
        <row r="684">
          <cell r="E684" t="str">
            <v>座椅</v>
          </cell>
        </row>
        <row r="684">
          <cell r="G684">
            <v>90</v>
          </cell>
        </row>
        <row r="684">
          <cell r="I684">
            <v>90</v>
          </cell>
        </row>
        <row r="684">
          <cell r="AU684">
            <v>3583</v>
          </cell>
          <cell r="AV684">
            <v>29945</v>
          </cell>
        </row>
        <row r="684">
          <cell r="AX684">
            <v>0</v>
          </cell>
          <cell r="AY684">
            <v>33528</v>
          </cell>
          <cell r="AZ684">
            <v>3583</v>
          </cell>
          <cell r="BA684">
            <v>0</v>
          </cell>
          <cell r="BB684">
            <v>0</v>
          </cell>
          <cell r="BC684">
            <v>0</v>
          </cell>
          <cell r="BD684">
            <v>597.166666666667</v>
          </cell>
          <cell r="BE684">
            <v>5588</v>
          </cell>
          <cell r="BF684">
            <v>5588</v>
          </cell>
        </row>
        <row r="685">
          <cell r="B685" t="str">
            <v>S513190</v>
          </cell>
          <cell r="C685" t="str">
            <v>沧州直聘通信息技术有限公司</v>
          </cell>
        </row>
        <row r="685">
          <cell r="E685">
            <v>0</v>
          </cell>
        </row>
        <row r="685">
          <cell r="G685" t="str">
            <v>预付</v>
          </cell>
        </row>
        <row r="685">
          <cell r="AU685">
            <v>0</v>
          </cell>
          <cell r="AV685">
            <v>0</v>
          </cell>
        </row>
        <row r="685"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</row>
        <row r="686">
          <cell r="B686" t="str">
            <v>S431041</v>
          </cell>
          <cell r="C686" t="str">
            <v>上海绒彧贸易有限公司</v>
          </cell>
        </row>
        <row r="686">
          <cell r="E686">
            <v>0</v>
          </cell>
        </row>
        <row r="686">
          <cell r="G686" t="str">
            <v>预付</v>
          </cell>
        </row>
        <row r="686">
          <cell r="AU686">
            <v>0</v>
          </cell>
          <cell r="AV686">
            <v>0</v>
          </cell>
        </row>
        <row r="686"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</row>
        <row r="687">
          <cell r="B687" t="str">
            <v>S432051</v>
          </cell>
          <cell r="C687" t="str">
            <v>无锡万谦工品智造科技有限公司</v>
          </cell>
        </row>
        <row r="687">
          <cell r="E687" t="str">
            <v>金属件</v>
          </cell>
        </row>
        <row r="687">
          <cell r="G687" t="str">
            <v>预付</v>
          </cell>
        </row>
        <row r="687">
          <cell r="AU687">
            <v>0</v>
          </cell>
          <cell r="AV687">
            <v>0</v>
          </cell>
        </row>
        <row r="687">
          <cell r="AX687">
            <v>0</v>
          </cell>
          <cell r="AY687">
            <v>0</v>
          </cell>
          <cell r="AZ687">
            <v>0</v>
          </cell>
          <cell r="BA687">
            <v>1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</row>
        <row r="688">
          <cell r="B688" t="str">
            <v>S421018</v>
          </cell>
          <cell r="C688" t="str">
            <v>阿诺德紧固件（沈阳）有限公司</v>
          </cell>
        </row>
        <row r="688">
          <cell r="E688">
            <v>0</v>
          </cell>
        </row>
        <row r="688">
          <cell r="G688">
            <v>90</v>
          </cell>
        </row>
        <row r="688">
          <cell r="AV688">
            <v>25230.64</v>
          </cell>
        </row>
        <row r="688">
          <cell r="AX688">
            <v>0</v>
          </cell>
          <cell r="AY688">
            <v>25230.64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4205.10666666667</v>
          </cell>
          <cell r="BF688">
            <v>4205.10666666667</v>
          </cell>
        </row>
        <row r="689">
          <cell r="B689" t="str">
            <v>S432052</v>
          </cell>
          <cell r="C689" t="str">
            <v>昆山圣精特金属制品有限公司</v>
          </cell>
        </row>
        <row r="689">
          <cell r="E689" t="str">
            <v>金属件</v>
          </cell>
        </row>
        <row r="689">
          <cell r="G689" t="str">
            <v>预付</v>
          </cell>
        </row>
        <row r="689">
          <cell r="AX689">
            <v>0</v>
          </cell>
          <cell r="AY689">
            <v>0</v>
          </cell>
          <cell r="AZ689">
            <v>0</v>
          </cell>
          <cell r="BA689">
            <v>1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</row>
        <row r="690">
          <cell r="B690" t="str">
            <v>S512038</v>
          </cell>
          <cell r="C690" t="str">
            <v>天津俊泰金属制品有限公司</v>
          </cell>
        </row>
        <row r="690">
          <cell r="E690">
            <v>0</v>
          </cell>
        </row>
        <row r="690">
          <cell r="G690">
            <v>30</v>
          </cell>
        </row>
        <row r="690">
          <cell r="AV690">
            <v>128390.94</v>
          </cell>
        </row>
        <row r="690">
          <cell r="AX690">
            <v>0</v>
          </cell>
          <cell r="AY690">
            <v>128390.94</v>
          </cell>
          <cell r="AZ690">
            <v>128390.94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21398.49</v>
          </cell>
          <cell r="BF690">
            <v>21398.49</v>
          </cell>
        </row>
        <row r="691">
          <cell r="B691" t="str">
            <v>S412052</v>
          </cell>
          <cell r="C691" t="str">
            <v>利宇晴塑胶(天津)有限公司</v>
          </cell>
        </row>
        <row r="691">
          <cell r="E691" t="e">
            <v>#N/A</v>
          </cell>
        </row>
        <row r="691">
          <cell r="G691">
            <v>30</v>
          </cell>
        </row>
        <row r="691">
          <cell r="AX691">
            <v>0</v>
          </cell>
          <cell r="AY691">
            <v>0</v>
          </cell>
          <cell r="AZ691">
            <v>0</v>
          </cell>
          <cell r="BA691" t="e">
            <v>#N/A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</row>
        <row r="692">
          <cell r="B692" t="str">
            <v>S422010</v>
          </cell>
          <cell r="C692" t="str">
            <v>长春鸿德汽车照明有限公司</v>
          </cell>
        </row>
        <row r="692">
          <cell r="E692" t="e">
            <v>#N/A</v>
          </cell>
        </row>
        <row r="692">
          <cell r="G692">
            <v>60</v>
          </cell>
        </row>
        <row r="692">
          <cell r="AX692">
            <v>173134.08</v>
          </cell>
          <cell r="AY692">
            <v>173134.08</v>
          </cell>
          <cell r="AZ692">
            <v>0</v>
          </cell>
          <cell r="BA692" t="e">
            <v>#N/A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</row>
        <row r="693">
          <cell r="B693" t="str">
            <v>S437066</v>
          </cell>
          <cell r="C693" t="str">
            <v>潍坊四水包装有限公司</v>
          </cell>
        </row>
        <row r="693">
          <cell r="E693" t="e">
            <v>#N/A</v>
          </cell>
        </row>
        <row r="693">
          <cell r="G693" t="str">
            <v>预付</v>
          </cell>
        </row>
        <row r="693">
          <cell r="AX693">
            <v>0</v>
          </cell>
          <cell r="AY693">
            <v>0</v>
          </cell>
          <cell r="AZ693">
            <v>0</v>
          </cell>
          <cell r="BA693" t="e">
            <v>#N/A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</row>
        <row r="694">
          <cell r="B694" t="str">
            <v>S444020</v>
          </cell>
          <cell r="C694" t="str">
            <v>惠州华阳通用电子有限公司</v>
          </cell>
        </row>
        <row r="694">
          <cell r="E694" t="e">
            <v>#N/A</v>
          </cell>
        </row>
        <row r="694">
          <cell r="G694">
            <v>60</v>
          </cell>
        </row>
        <row r="694">
          <cell r="AX694">
            <v>3818204.46</v>
          </cell>
          <cell r="AY694">
            <v>3818204.46</v>
          </cell>
          <cell r="AZ694">
            <v>0</v>
          </cell>
          <cell r="BA694" t="e">
            <v>#N/A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</row>
        <row r="695">
          <cell r="B695" t="str">
            <v>S512035</v>
          </cell>
          <cell r="C695" t="str">
            <v>联合众企塑料包装制品（天津）有限公司</v>
          </cell>
        </row>
        <row r="695">
          <cell r="E695" t="e">
            <v>#N/A</v>
          </cell>
        </row>
        <row r="695">
          <cell r="G695">
            <v>60</v>
          </cell>
        </row>
        <row r="695">
          <cell r="AX695">
            <v>20672.12</v>
          </cell>
          <cell r="AY695">
            <v>20672.12</v>
          </cell>
          <cell r="AZ695">
            <v>0</v>
          </cell>
          <cell r="BA695" t="e">
            <v>#N/A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</row>
        <row r="696">
          <cell r="B696" t="str">
            <v>S513238</v>
          </cell>
          <cell r="C696" t="str">
            <v>深州市睿盛橡塑制品有限公司</v>
          </cell>
        </row>
        <row r="696">
          <cell r="E696" t="str">
            <v>金属件</v>
          </cell>
        </row>
        <row r="696">
          <cell r="G696" t="str">
            <v>预付</v>
          </cell>
        </row>
        <row r="696">
          <cell r="AW696">
            <v>3145</v>
          </cell>
          <cell r="AX696">
            <v>92912.62</v>
          </cell>
          <cell r="AY696">
            <v>96057.62</v>
          </cell>
          <cell r="AZ696">
            <v>96057.62</v>
          </cell>
          <cell r="BA696" t="e">
            <v>#N/A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524.166666666667</v>
          </cell>
        </row>
        <row r="697">
          <cell r="B697" t="str">
            <v>S531018</v>
          </cell>
          <cell r="C697" t="str">
            <v>上海誉星电子有限公司</v>
          </cell>
        </row>
        <row r="697">
          <cell r="E697" t="e">
            <v>#N/A</v>
          </cell>
        </row>
        <row r="697">
          <cell r="G697" t="str">
            <v>预付</v>
          </cell>
        </row>
        <row r="697">
          <cell r="AX697">
            <v>0</v>
          </cell>
          <cell r="AY697">
            <v>0</v>
          </cell>
          <cell r="AZ697">
            <v>0</v>
          </cell>
          <cell r="BA697" t="e">
            <v>#N/A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付款计划"/>
      <sheetName val="Sheet2"/>
    </sheetNames>
    <sheetDataSet>
      <sheetData sheetId="0" refreshError="1">
        <row r="2">
          <cell r="AZ2">
            <v>237246039.73</v>
          </cell>
          <cell r="BA2">
            <v>190994374.37</v>
          </cell>
        </row>
        <row r="3">
          <cell r="B3" t="str">
            <v>供应商代码</v>
          </cell>
          <cell r="C3" t="str">
            <v>供应商名称</v>
          </cell>
          <cell r="D3" t="str">
            <v>模块</v>
          </cell>
        </row>
        <row r="3">
          <cell r="H3" t="str">
            <v>账期</v>
          </cell>
        </row>
        <row r="3">
          <cell r="AZ3" t="str">
            <v>24.05底应付账款合计</v>
          </cell>
          <cell r="BA3" t="str">
            <v>当天到期应付</v>
          </cell>
          <cell r="BB3" t="str">
            <v>付款比例</v>
          </cell>
          <cell r="BC3" t="str">
            <v>1月半年平均数</v>
          </cell>
          <cell r="BD3" t="str">
            <v>2月半年平均数</v>
          </cell>
          <cell r="BE3" t="str">
            <v>3月半年平均数</v>
          </cell>
          <cell r="BF3" t="str">
            <v>4月半年平均数</v>
          </cell>
          <cell r="BG3" t="str">
            <v>5月半年平均数</v>
          </cell>
          <cell r="BH3" t="str">
            <v>6月半年平均数</v>
          </cell>
        </row>
        <row r="4">
          <cell r="I4" t="str">
            <v>是否供货</v>
          </cell>
          <cell r="J4" t="str">
            <v>采购确认账期（天）</v>
          </cell>
          <cell r="K4" t="str">
            <v>21.01月份挂账金额</v>
          </cell>
          <cell r="L4" t="str">
            <v>21.02月份挂账金额</v>
          </cell>
          <cell r="M4" t="str">
            <v>21.03月份挂账金额</v>
          </cell>
          <cell r="N4" t="str">
            <v>21.04月份挂账金额</v>
          </cell>
          <cell r="O4" t="str">
            <v>21.05月份挂账金额</v>
          </cell>
          <cell r="P4" t="str">
            <v>21.06月份挂账金额</v>
          </cell>
          <cell r="Q4" t="str">
            <v>21.07月份挂账金额</v>
          </cell>
          <cell r="R4" t="str">
            <v>21.08月份挂账金额</v>
          </cell>
          <cell r="S4" t="str">
            <v>21.09月份挂账金额</v>
          </cell>
          <cell r="T4" t="str">
            <v>21.10月份挂账金额</v>
          </cell>
          <cell r="U4" t="str">
            <v>21.11月份挂账金额</v>
          </cell>
          <cell r="V4" t="str">
            <v>21.12月份挂账金额</v>
          </cell>
          <cell r="W4" t="str">
            <v>22.01月挂账金额</v>
          </cell>
          <cell r="X4" t="str">
            <v>22.02月挂账金额</v>
          </cell>
          <cell r="Y4" t="str">
            <v>22.03月挂账金额</v>
          </cell>
          <cell r="Z4" t="str">
            <v>22.04月挂账金额</v>
          </cell>
          <cell r="AA4" t="str">
            <v>22.05月挂账金额</v>
          </cell>
          <cell r="AB4" t="str">
            <v>22.06月挂账金额</v>
          </cell>
          <cell r="AC4" t="str">
            <v>22.07月挂账金额</v>
          </cell>
          <cell r="AD4" t="str">
            <v>22.08月挂账金额</v>
          </cell>
          <cell r="AE4" t="str">
            <v>22.09月挂账金额</v>
          </cell>
          <cell r="AF4" t="str">
            <v>22.10月挂账金额</v>
          </cell>
          <cell r="AG4" t="str">
            <v>22.11月挂账金额</v>
          </cell>
          <cell r="AH4" t="str">
            <v>22.12月挂账金额</v>
          </cell>
          <cell r="AI4" t="str">
            <v>23.1月挂账金额</v>
          </cell>
          <cell r="AJ4" t="str">
            <v>23.2月挂账金额</v>
          </cell>
          <cell r="AK4" t="str">
            <v>23.3月挂账金额</v>
          </cell>
          <cell r="AL4" t="str">
            <v>23.4月挂账金额</v>
          </cell>
          <cell r="AM4" t="str">
            <v>23.5月挂账金额</v>
          </cell>
          <cell r="AN4" t="str">
            <v>23.6月挂账金额</v>
          </cell>
          <cell r="AO4" t="str">
            <v>23.7月挂账金额</v>
          </cell>
          <cell r="AP4" t="str">
            <v>23.8月挂账金额</v>
          </cell>
          <cell r="AQ4" t="str">
            <v>23.9月挂账金额</v>
          </cell>
          <cell r="AR4" t="str">
            <v>23.10月挂账金额</v>
          </cell>
          <cell r="AS4" t="str">
            <v>23.11月挂账金额</v>
          </cell>
          <cell r="AT4" t="str">
            <v>23.12月挂账金额</v>
          </cell>
          <cell r="AU4" t="str">
            <v>24.01月挂账金额</v>
          </cell>
          <cell r="AV4" t="str">
            <v>24.02月挂账金额</v>
          </cell>
          <cell r="AW4" t="str">
            <v>24.03月挂账金额</v>
          </cell>
          <cell r="AX4" t="str">
            <v>2024.04月挂账金额</v>
          </cell>
          <cell r="AY4" t="str">
            <v>2024.05月挂账金额</v>
          </cell>
        </row>
        <row r="5">
          <cell r="B5" t="str">
            <v>S413044</v>
          </cell>
          <cell r="C5" t="str">
            <v>黄骅市长生汽车灯镜有限公司</v>
          </cell>
          <cell r="D5" t="str">
            <v>金属件/座椅/后视镜</v>
          </cell>
          <cell r="E5" t="str">
            <v>金属件/座椅/后视镜</v>
          </cell>
          <cell r="F5" t="e">
            <v>#REF!</v>
          </cell>
          <cell r="G5" t="str">
            <v>正常供货</v>
          </cell>
          <cell r="H5">
            <v>60</v>
          </cell>
          <cell r="I5" t="str">
            <v>是</v>
          </cell>
          <cell r="J5">
            <v>90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</row>
        <row r="5">
          <cell r="AB5">
            <v>0</v>
          </cell>
          <cell r="AC5">
            <v>732127.85</v>
          </cell>
          <cell r="AD5">
            <v>767937.17</v>
          </cell>
          <cell r="AE5">
            <v>1073440.46</v>
          </cell>
          <cell r="AF5">
            <v>1251199.85</v>
          </cell>
          <cell r="AG5">
            <v>440791.33</v>
          </cell>
          <cell r="AH5">
            <v>168601.83</v>
          </cell>
          <cell r="AI5">
            <v>432729.03</v>
          </cell>
          <cell r="AJ5">
            <v>512645.72</v>
          </cell>
          <cell r="AK5">
            <v>892489.37</v>
          </cell>
          <cell r="AL5">
            <v>1111119.84</v>
          </cell>
          <cell r="AM5">
            <v>375306.72</v>
          </cell>
          <cell r="AN5">
            <v>398270.82</v>
          </cell>
          <cell r="AO5">
            <v>358270.95</v>
          </cell>
          <cell r="AP5">
            <v>530635.45</v>
          </cell>
          <cell r="AQ5">
            <v>632900</v>
          </cell>
          <cell r="AR5">
            <v>715800</v>
          </cell>
          <cell r="AS5">
            <v>719884.1</v>
          </cell>
          <cell r="AT5">
            <v>681265.06</v>
          </cell>
          <cell r="AU5">
            <v>319470.3</v>
          </cell>
          <cell r="AV5">
            <v>694409.93</v>
          </cell>
          <cell r="AW5">
            <v>381564.41</v>
          </cell>
          <cell r="AX5">
            <v>772298.17</v>
          </cell>
          <cell r="AY5">
            <v>433398.01</v>
          </cell>
          <cell r="AZ5">
            <v>14396556.37</v>
          </cell>
          <cell r="BA5">
            <v>13190860.19</v>
          </cell>
          <cell r="BB5">
            <v>0.8</v>
          </cell>
          <cell r="BC5">
            <v>606459.26</v>
          </cell>
          <cell r="BD5">
            <v>599992.485</v>
          </cell>
          <cell r="BE5">
            <v>627288.231666667</v>
          </cell>
          <cell r="BF5">
            <v>585398.966666667</v>
          </cell>
          <cell r="BG5">
            <v>594815.328333333</v>
          </cell>
          <cell r="BH5">
            <v>547067.646666667</v>
          </cell>
        </row>
        <row r="6">
          <cell r="B6" t="str">
            <v>S413049</v>
          </cell>
          <cell r="C6" t="str">
            <v>黄骅市天丰汽车配件有限公司</v>
          </cell>
          <cell r="D6" t="str">
            <v>金属件</v>
          </cell>
          <cell r="E6" t="str">
            <v>金属件</v>
          </cell>
          <cell r="F6" t="e">
            <v>#REF!</v>
          </cell>
          <cell r="G6" t="str">
            <v>诉讼</v>
          </cell>
          <cell r="H6">
            <v>60</v>
          </cell>
          <cell r="I6" t="str">
            <v>是</v>
          </cell>
        </row>
        <row r="6"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6">
          <cell r="AB6">
            <v>3469.52</v>
          </cell>
          <cell r="AC6">
            <v>303395.18</v>
          </cell>
          <cell r="AD6">
            <v>2781.2</v>
          </cell>
          <cell r="AE6">
            <v>453845.1</v>
          </cell>
          <cell r="AF6">
            <v>1688226.44</v>
          </cell>
          <cell r="AG6">
            <v>654555.98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</row>
        <row r="6">
          <cell r="AO6">
            <v>815454.82</v>
          </cell>
        </row>
        <row r="6">
          <cell r="AT6">
            <v>11866.04</v>
          </cell>
          <cell r="AU6">
            <v>0</v>
          </cell>
          <cell r="AV6">
            <v>0</v>
          </cell>
          <cell r="AW6">
            <v>0</v>
          </cell>
        </row>
        <row r="6">
          <cell r="AY6">
            <v>0</v>
          </cell>
          <cell r="AZ6">
            <v>3933594.28</v>
          </cell>
          <cell r="BA6">
            <v>3933594.28</v>
          </cell>
          <cell r="BB6">
            <v>0.8</v>
          </cell>
          <cell r="BC6">
            <v>137886.81</v>
          </cell>
          <cell r="BD6">
            <v>1977.67333333333</v>
          </cell>
          <cell r="BE6">
            <v>1977.67333333333</v>
          </cell>
          <cell r="BF6">
            <v>1977.67333333333</v>
          </cell>
          <cell r="BG6">
            <v>1977.67333333333</v>
          </cell>
          <cell r="BH6">
            <v>1977.67333333333</v>
          </cell>
        </row>
        <row r="7">
          <cell r="B7" t="str">
            <v>S413052</v>
          </cell>
          <cell r="C7" t="str">
            <v>黄骅市鑫昌五金制品厂</v>
          </cell>
          <cell r="D7" t="str">
            <v>金属件/后视镜</v>
          </cell>
          <cell r="E7" t="str">
            <v>金属件/后视镜</v>
          </cell>
          <cell r="F7" t="e">
            <v>#REF!</v>
          </cell>
          <cell r="G7" t="str">
            <v>正常供货</v>
          </cell>
          <cell r="H7">
            <v>60</v>
          </cell>
          <cell r="I7" t="str">
            <v>是</v>
          </cell>
          <cell r="J7">
            <v>90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7"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</row>
        <row r="7">
          <cell r="AG7">
            <v>374577.45</v>
          </cell>
          <cell r="AH7">
            <v>228154.74</v>
          </cell>
          <cell r="AI7">
            <v>113127.61</v>
          </cell>
          <cell r="AJ7">
            <v>331900.25</v>
          </cell>
          <cell r="AK7">
            <v>831261.46</v>
          </cell>
          <cell r="AL7">
            <v>972352.1</v>
          </cell>
          <cell r="AM7">
            <v>800110.2</v>
          </cell>
          <cell r="AN7">
            <v>674738.06</v>
          </cell>
          <cell r="AO7">
            <v>354717.47</v>
          </cell>
          <cell r="AP7">
            <v>479028.24</v>
          </cell>
          <cell r="AQ7">
            <v>628200</v>
          </cell>
          <cell r="AR7">
            <v>727200</v>
          </cell>
          <cell r="AS7">
            <v>804082.43</v>
          </cell>
          <cell r="AT7">
            <v>558614.41</v>
          </cell>
          <cell r="AU7">
            <v>469215.24</v>
          </cell>
          <cell r="AV7">
            <v>873649.89</v>
          </cell>
          <cell r="AW7">
            <v>531988.24</v>
          </cell>
          <cell r="AX7">
            <v>1314960.39</v>
          </cell>
          <cell r="AY7">
            <v>726222.91</v>
          </cell>
          <cell r="AZ7">
            <v>11794101.09</v>
          </cell>
          <cell r="BA7">
            <v>9752917.79</v>
          </cell>
          <cell r="BB7">
            <v>0.8</v>
          </cell>
          <cell r="BC7">
            <v>591973.758333333</v>
          </cell>
          <cell r="BD7">
            <v>611056.72</v>
          </cell>
          <cell r="BE7">
            <v>676826.995</v>
          </cell>
          <cell r="BF7">
            <v>660791.701666667</v>
          </cell>
          <cell r="BG7">
            <v>758751.766666667</v>
          </cell>
          <cell r="BH7">
            <v>745775.18</v>
          </cell>
        </row>
        <row r="8">
          <cell r="B8" t="str">
            <v>S412020</v>
          </cell>
          <cell r="C8" t="str">
            <v>天津市鹏升汽车部件有限公司</v>
          </cell>
          <cell r="D8" t="str">
            <v>座椅</v>
          </cell>
          <cell r="E8" t="str">
            <v>座椅</v>
          </cell>
          <cell r="F8" t="e">
            <v>#REF!</v>
          </cell>
          <cell r="G8" t="str">
            <v>正常供货</v>
          </cell>
          <cell r="H8">
            <v>60</v>
          </cell>
          <cell r="I8" t="str">
            <v>是</v>
          </cell>
          <cell r="J8">
            <v>90</v>
          </cell>
          <cell r="K8">
            <v>0</v>
          </cell>
          <cell r="L8">
            <v>0</v>
          </cell>
        </row>
        <row r="8">
          <cell r="P8">
            <v>0</v>
          </cell>
        </row>
        <row r="8">
          <cell r="V8">
            <v>0</v>
          </cell>
          <cell r="W8">
            <v>311990.51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746001.18</v>
          </cell>
          <cell r="AC8">
            <v>0</v>
          </cell>
          <cell r="AD8">
            <v>643341.41</v>
          </cell>
          <cell r="AE8">
            <v>158173.46</v>
          </cell>
          <cell r="AF8">
            <v>0</v>
          </cell>
          <cell r="AG8">
            <v>541917.11</v>
          </cell>
          <cell r="AH8">
            <v>148368.45</v>
          </cell>
          <cell r="AI8">
            <v>138942.71</v>
          </cell>
          <cell r="AJ8">
            <v>298175.46</v>
          </cell>
          <cell r="AK8">
            <v>497378.14</v>
          </cell>
          <cell r="AL8">
            <v>441514.14</v>
          </cell>
          <cell r="AM8">
            <v>173949.87</v>
          </cell>
          <cell r="AN8">
            <v>153246.5</v>
          </cell>
          <cell r="AO8">
            <v>146332.04</v>
          </cell>
          <cell r="AP8">
            <v>322205.46</v>
          </cell>
          <cell r="AQ8">
            <v>304600</v>
          </cell>
          <cell r="AR8">
            <v>529000</v>
          </cell>
          <cell r="AS8">
            <v>475095.45</v>
          </cell>
          <cell r="AT8">
            <v>530244.8</v>
          </cell>
          <cell r="AU8">
            <v>0</v>
          </cell>
          <cell r="AV8">
            <v>670101.04</v>
          </cell>
          <cell r="AW8">
            <v>67465.53</v>
          </cell>
          <cell r="AX8">
            <v>220599.07</v>
          </cell>
          <cell r="AY8">
            <v>84712</v>
          </cell>
          <cell r="AZ8">
            <v>7603354.33</v>
          </cell>
          <cell r="BA8">
            <v>7298043.26</v>
          </cell>
          <cell r="BB8">
            <v>0.8</v>
          </cell>
          <cell r="BC8">
            <v>384579.625</v>
          </cell>
          <cell r="BD8">
            <v>360190.951666667</v>
          </cell>
          <cell r="BE8">
            <v>418173.548333333</v>
          </cell>
          <cell r="BF8">
            <v>378651.136666667</v>
          </cell>
          <cell r="BG8">
            <v>327250.981666667</v>
          </cell>
          <cell r="BH8">
            <v>262187.073333333</v>
          </cell>
        </row>
        <row r="9">
          <cell r="B9" t="str">
            <v>S413082</v>
          </cell>
          <cell r="C9" t="str">
            <v>深州市卓伦橡塑磨具有限公司</v>
          </cell>
          <cell r="D9" t="str">
            <v>金属件</v>
          </cell>
          <cell r="E9" t="str">
            <v>金属件</v>
          </cell>
          <cell r="F9" t="e">
            <v>#REF!</v>
          </cell>
          <cell r="G9" t="str">
            <v>正常供货</v>
          </cell>
          <cell r="H9">
            <v>60</v>
          </cell>
          <cell r="I9" t="str">
            <v>是</v>
          </cell>
          <cell r="J9">
            <v>90</v>
          </cell>
          <cell r="K9">
            <v>0</v>
          </cell>
        </row>
        <row r="9">
          <cell r="M9">
            <v>0</v>
          </cell>
        </row>
        <row r="9">
          <cell r="O9">
            <v>0</v>
          </cell>
          <cell r="P9">
            <v>0</v>
          </cell>
        </row>
        <row r="9">
          <cell r="X9">
            <v>0</v>
          </cell>
        </row>
        <row r="9">
          <cell r="Z9">
            <v>30611.83</v>
          </cell>
          <cell r="AA9">
            <v>158487.82</v>
          </cell>
          <cell r="AB9">
            <v>177837.86</v>
          </cell>
          <cell r="AC9">
            <v>0</v>
          </cell>
          <cell r="AD9">
            <v>161410.47</v>
          </cell>
          <cell r="AE9">
            <v>171892.43</v>
          </cell>
          <cell r="AF9">
            <v>94977.78</v>
          </cell>
          <cell r="AG9">
            <v>0</v>
          </cell>
          <cell r="AH9">
            <v>173729.26</v>
          </cell>
          <cell r="AI9">
            <v>119193.86</v>
          </cell>
          <cell r="AJ9">
            <v>141798.92</v>
          </cell>
          <cell r="AK9">
            <v>63145.78</v>
          </cell>
          <cell r="AL9">
            <v>120093.38</v>
          </cell>
          <cell r="AM9">
            <v>277536.1</v>
          </cell>
          <cell r="AN9">
            <v>227970.98</v>
          </cell>
          <cell r="AO9">
            <v>93884.12</v>
          </cell>
          <cell r="AP9">
            <v>164798</v>
          </cell>
          <cell r="AQ9">
            <v>237200</v>
          </cell>
          <cell r="AR9">
            <v>235300</v>
          </cell>
          <cell r="AS9">
            <v>286340.74</v>
          </cell>
          <cell r="AT9">
            <v>222828.26</v>
          </cell>
          <cell r="AU9">
            <v>204377.57</v>
          </cell>
          <cell r="AV9">
            <v>253883.42</v>
          </cell>
          <cell r="AW9">
            <v>106468.85</v>
          </cell>
        </row>
        <row r="9">
          <cell r="AY9">
            <v>0</v>
          </cell>
          <cell r="AZ9">
            <v>3723767.43</v>
          </cell>
          <cell r="BA9">
            <v>3723767.43</v>
          </cell>
          <cell r="BB9">
            <v>0.8</v>
          </cell>
          <cell r="BC9">
            <v>206725.186666667</v>
          </cell>
          <cell r="BD9">
            <v>225140.761666667</v>
          </cell>
          <cell r="BE9">
            <v>239988.331666667</v>
          </cell>
          <cell r="BF9">
            <v>218199.806666667</v>
          </cell>
          <cell r="BG9">
            <v>178983.14</v>
          </cell>
          <cell r="BH9">
            <v>131259.683333333</v>
          </cell>
        </row>
        <row r="10">
          <cell r="B10" t="str">
            <v>S413022</v>
          </cell>
          <cell r="C10" t="str">
            <v>海兴中盛弹簧有限公司</v>
          </cell>
          <cell r="D10" t="str">
            <v>金属件/座椅/后视镜</v>
          </cell>
          <cell r="E10" t="str">
            <v>金属件/座椅/后视镜</v>
          </cell>
          <cell r="F10" t="e">
            <v>#REF!</v>
          </cell>
          <cell r="G10" t="str">
            <v>正常供货</v>
          </cell>
          <cell r="H10">
            <v>90</v>
          </cell>
          <cell r="I10" t="str">
            <v>是</v>
          </cell>
          <cell r="J10">
            <v>90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0"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399163.32</v>
          </cell>
          <cell r="AE10">
            <v>236460.09</v>
          </cell>
          <cell r="AF10">
            <v>306125.57</v>
          </cell>
          <cell r="AG10">
            <v>0</v>
          </cell>
          <cell r="AH10">
            <v>478665.24</v>
          </cell>
          <cell r="AI10">
            <v>77917.51</v>
          </cell>
          <cell r="AJ10">
            <v>118566.23</v>
          </cell>
          <cell r="AK10">
            <v>344986.53</v>
          </cell>
          <cell r="AL10">
            <v>390694.5</v>
          </cell>
          <cell r="AM10">
            <v>483557.72</v>
          </cell>
          <cell r="AN10">
            <v>289036.79</v>
          </cell>
          <cell r="AO10">
            <v>331670.09</v>
          </cell>
          <cell r="AP10">
            <v>313736.89</v>
          </cell>
          <cell r="AQ10">
            <v>1006400</v>
          </cell>
          <cell r="AR10">
            <v>698000</v>
          </cell>
          <cell r="AS10">
            <v>565253.42</v>
          </cell>
          <cell r="AT10">
            <v>441859.54</v>
          </cell>
          <cell r="AU10">
            <v>426557.18</v>
          </cell>
          <cell r="AV10">
            <v>635797.16</v>
          </cell>
          <cell r="AW10">
            <v>269502.65</v>
          </cell>
          <cell r="AX10">
            <v>742854.91</v>
          </cell>
          <cell r="AY10">
            <v>479730.32</v>
          </cell>
          <cell r="AZ10">
            <v>9036535.66</v>
          </cell>
          <cell r="BA10">
            <v>7544447.78</v>
          </cell>
          <cell r="BB10">
            <v>0.8</v>
          </cell>
          <cell r="BC10">
            <v>559486.656666667</v>
          </cell>
          <cell r="BD10">
            <v>575301.171666667</v>
          </cell>
          <cell r="BE10">
            <v>628977.883333333</v>
          </cell>
          <cell r="BF10">
            <v>506161.658333333</v>
          </cell>
          <cell r="BG10">
            <v>513637.476666667</v>
          </cell>
          <cell r="BH10">
            <v>499383.626666667</v>
          </cell>
        </row>
        <row r="11">
          <cell r="B11" t="str">
            <v>S413029</v>
          </cell>
          <cell r="C11" t="str">
            <v>黄骅市成卓汽车部件厂</v>
          </cell>
          <cell r="D11" t="str">
            <v>金属件</v>
          </cell>
          <cell r="E11" t="str">
            <v>金属件</v>
          </cell>
          <cell r="F11" t="e">
            <v>#REF!</v>
          </cell>
          <cell r="G11" t="str">
            <v>正常供货</v>
          </cell>
          <cell r="H11">
            <v>60</v>
          </cell>
          <cell r="I11" t="str">
            <v>是</v>
          </cell>
          <cell r="J11">
            <v>90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1"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1">
          <cell r="AJ11">
            <v>0</v>
          </cell>
          <cell r="AK11">
            <v>675419.15</v>
          </cell>
          <cell r="AL11">
            <v>903892.03</v>
          </cell>
          <cell r="AM11">
            <v>516881.84</v>
          </cell>
          <cell r="AN11">
            <v>412497.14</v>
          </cell>
          <cell r="AO11">
            <v>342859.53</v>
          </cell>
          <cell r="AP11">
            <v>508730.7</v>
          </cell>
          <cell r="AQ11">
            <v>532700</v>
          </cell>
          <cell r="AR11">
            <v>730800</v>
          </cell>
          <cell r="AS11">
            <v>640571.73</v>
          </cell>
          <cell r="AT11">
            <v>585157.04</v>
          </cell>
          <cell r="AU11">
            <v>540019.39</v>
          </cell>
          <cell r="AV11">
            <v>1028110.38</v>
          </cell>
          <cell r="AW11">
            <v>549627.2</v>
          </cell>
          <cell r="AX11">
            <v>1100043.56</v>
          </cell>
          <cell r="AY11">
            <v>579798.84</v>
          </cell>
          <cell r="AZ11">
            <v>9647108.53</v>
          </cell>
          <cell r="BA11">
            <v>7967266.13</v>
          </cell>
          <cell r="BB11">
            <v>0.8</v>
          </cell>
          <cell r="BC11">
            <v>556803.166666667</v>
          </cell>
          <cell r="BD11">
            <v>589663.143333333</v>
          </cell>
          <cell r="BE11">
            <v>676226.423333333</v>
          </cell>
          <cell r="BF11">
            <v>679047.623333333</v>
          </cell>
          <cell r="BG11">
            <v>740588.216666667</v>
          </cell>
          <cell r="BH11">
            <v>730459.401666667</v>
          </cell>
        </row>
        <row r="12">
          <cell r="B12" t="str">
            <v>S422005</v>
          </cell>
          <cell r="C12" t="str">
            <v>吉林省德邦汽车电子有限公司</v>
          </cell>
          <cell r="D12" t="str">
            <v>座椅</v>
          </cell>
          <cell r="E12" t="str">
            <v>座椅</v>
          </cell>
          <cell r="F12" t="e">
            <v>#REF!</v>
          </cell>
          <cell r="G12" t="str">
            <v>正常供货</v>
          </cell>
          <cell r="H12">
            <v>60</v>
          </cell>
          <cell r="I12" t="str">
            <v>是</v>
          </cell>
          <cell r="J12">
            <v>60</v>
          </cell>
        </row>
        <row r="12"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2"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2">
          <cell r="AK12">
            <v>0</v>
          </cell>
          <cell r="AL12">
            <v>280252.23</v>
          </cell>
          <cell r="AM12">
            <v>174317.96</v>
          </cell>
          <cell r="AN12">
            <v>89372.08</v>
          </cell>
          <cell r="AO12">
            <v>158751.9</v>
          </cell>
          <cell r="AP12">
            <v>376067.7</v>
          </cell>
          <cell r="AQ12">
            <v>233100</v>
          </cell>
          <cell r="AR12">
            <v>373400</v>
          </cell>
          <cell r="AS12">
            <v>0</v>
          </cell>
          <cell r="AT12">
            <v>457956.41</v>
          </cell>
          <cell r="AU12">
            <v>109502.42</v>
          </cell>
          <cell r="AV12">
            <v>533658.14</v>
          </cell>
          <cell r="AW12">
            <v>120490.43</v>
          </cell>
          <cell r="AX12">
            <v>160343.9</v>
          </cell>
          <cell r="AY12">
            <v>154466.82</v>
          </cell>
          <cell r="AZ12">
            <v>3221679.99</v>
          </cell>
          <cell r="BA12">
            <v>2906869.27</v>
          </cell>
          <cell r="BB12">
            <v>0.8</v>
          </cell>
          <cell r="BC12">
            <v>266546.001666667</v>
          </cell>
          <cell r="BD12">
            <v>258337.755</v>
          </cell>
          <cell r="BE12">
            <v>284602.828333333</v>
          </cell>
          <cell r="BF12">
            <v>265834.566666667</v>
          </cell>
          <cell r="BG12">
            <v>230325.216666667</v>
          </cell>
          <cell r="BH12">
            <v>256069.686666667</v>
          </cell>
        </row>
        <row r="13">
          <cell r="B13" t="str">
            <v>S413034</v>
          </cell>
          <cell r="C13" t="str">
            <v>黄骅市汇铭汽车部件有限公司</v>
          </cell>
          <cell r="D13" t="str">
            <v>金属件/座椅/后视镜</v>
          </cell>
          <cell r="E13" t="str">
            <v>金属件/座椅/后视镜</v>
          </cell>
          <cell r="F13" t="e">
            <v>#REF!</v>
          </cell>
          <cell r="G13" t="str">
            <v>正常供货</v>
          </cell>
          <cell r="H13">
            <v>90</v>
          </cell>
          <cell r="I13" t="str">
            <v>是</v>
          </cell>
          <cell r="J13">
            <v>90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3"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505048.21</v>
          </cell>
          <cell r="AO13">
            <v>995973.22</v>
          </cell>
          <cell r="AP13">
            <v>0</v>
          </cell>
          <cell r="AQ13">
            <v>285300</v>
          </cell>
          <cell r="AR13">
            <v>175900</v>
          </cell>
          <cell r="AS13">
            <v>177111.76</v>
          </cell>
          <cell r="AT13">
            <v>178367.55</v>
          </cell>
          <cell r="AU13">
            <v>0</v>
          </cell>
          <cell r="AV13">
            <v>113615.63</v>
          </cell>
          <cell r="AW13">
            <v>0</v>
          </cell>
        </row>
        <row r="13">
          <cell r="AY13">
            <v>564687.13</v>
          </cell>
          <cell r="AZ13">
            <v>2996003.5</v>
          </cell>
          <cell r="BA13">
            <v>2431316.37</v>
          </cell>
          <cell r="BB13">
            <v>0.8</v>
          </cell>
          <cell r="BC13">
            <v>302108.755</v>
          </cell>
          <cell r="BD13">
            <v>136113.218333333</v>
          </cell>
          <cell r="BE13">
            <v>155049.156666667</v>
          </cell>
          <cell r="BF13">
            <v>107499.156666667</v>
          </cell>
          <cell r="BG13">
            <v>78182.49</v>
          </cell>
          <cell r="BH13">
            <v>142778.385</v>
          </cell>
        </row>
        <row r="14">
          <cell r="B14" t="str">
            <v>S513014</v>
          </cell>
          <cell r="C14" t="str">
            <v>邓景亮</v>
          </cell>
          <cell r="D14" t="str">
            <v>金属件/座椅/后视镜</v>
          </cell>
          <cell r="E14" t="str">
            <v>金属件/座椅/后视镜</v>
          </cell>
          <cell r="F14" t="e">
            <v>#REF!</v>
          </cell>
          <cell r="G14" t="str">
            <v>运输</v>
          </cell>
          <cell r="H14">
            <v>90</v>
          </cell>
          <cell r="I14" t="str">
            <v>是</v>
          </cell>
          <cell r="J14">
            <v>90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4">
          <cell r="AA14">
            <v>0</v>
          </cell>
        </row>
        <row r="14"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4">
          <cell r="AK14">
            <v>0</v>
          </cell>
          <cell r="AL14">
            <v>217255.12</v>
          </cell>
          <cell r="AM14">
            <v>0</v>
          </cell>
          <cell r="AN14">
            <v>232752.11</v>
          </cell>
          <cell r="AO14">
            <v>239645.11</v>
          </cell>
          <cell r="AP14">
            <v>266159.03</v>
          </cell>
          <cell r="AQ14">
            <v>371400</v>
          </cell>
          <cell r="AR14">
            <v>402600</v>
          </cell>
          <cell r="AS14">
            <v>383933.84</v>
          </cell>
          <cell r="AT14">
            <v>412538.92</v>
          </cell>
          <cell r="AU14">
            <v>567482.59</v>
          </cell>
          <cell r="AV14">
            <v>565111.33</v>
          </cell>
          <cell r="AW14">
            <v>218574.31</v>
          </cell>
          <cell r="AX14">
            <v>414179.92</v>
          </cell>
          <cell r="AY14">
            <v>185670.35</v>
          </cell>
          <cell r="AZ14">
            <v>4477302.63</v>
          </cell>
          <cell r="BA14">
            <v>3658878.05</v>
          </cell>
          <cell r="BB14">
            <v>0.8</v>
          </cell>
          <cell r="BC14">
            <v>346046.15</v>
          </cell>
          <cell r="BD14">
            <v>400685.73</v>
          </cell>
          <cell r="BE14">
            <v>450511.113333333</v>
          </cell>
          <cell r="BF14">
            <v>425040.165</v>
          </cell>
          <cell r="BG14">
            <v>426970.151666667</v>
          </cell>
          <cell r="BH14">
            <v>393926.236666667</v>
          </cell>
        </row>
        <row r="15">
          <cell r="B15" t="str">
            <v>S411007</v>
          </cell>
          <cell r="C15" t="str">
            <v>北京浦东三浦标准件有限公司</v>
          </cell>
          <cell r="D15" t="str">
            <v>金属件/座椅/后视镜</v>
          </cell>
          <cell r="E15" t="str">
            <v>金属件/座椅/后视镜</v>
          </cell>
          <cell r="F15" t="e">
            <v>#REF!</v>
          </cell>
          <cell r="G15" t="str">
            <v>正常供货</v>
          </cell>
          <cell r="H15">
            <v>90</v>
          </cell>
          <cell r="I15" t="str">
            <v>是</v>
          </cell>
          <cell r="J15">
            <v>90</v>
          </cell>
          <cell r="K15">
            <v>0</v>
          </cell>
          <cell r="L15">
            <v>0</v>
          </cell>
          <cell r="M15">
            <v>0</v>
          </cell>
        </row>
        <row r="15"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221944.23</v>
          </cell>
          <cell r="AE15">
            <v>271530.19</v>
          </cell>
          <cell r="AF15">
            <v>130510.81</v>
          </cell>
          <cell r="AG15">
            <v>0</v>
          </cell>
          <cell r="AH15">
            <v>105236.26</v>
          </cell>
          <cell r="AI15">
            <v>69391.71</v>
          </cell>
          <cell r="AJ15">
            <v>176891.43</v>
          </cell>
          <cell r="AK15">
            <v>132149.44</v>
          </cell>
          <cell r="AL15">
            <v>0</v>
          </cell>
          <cell r="AM15">
            <v>328931.6</v>
          </cell>
          <cell r="AN15">
            <v>0</v>
          </cell>
          <cell r="AO15">
            <v>185601.61</v>
          </cell>
          <cell r="AP15">
            <v>99896.04</v>
          </cell>
          <cell r="AQ15">
            <v>100400</v>
          </cell>
          <cell r="AR15">
            <v>120900</v>
          </cell>
          <cell r="AS15">
            <v>132429.65</v>
          </cell>
          <cell r="AT15">
            <v>143728.7</v>
          </cell>
          <cell r="AU15">
            <v>91349.12</v>
          </cell>
          <cell r="AV15">
            <v>0</v>
          </cell>
          <cell r="AW15">
            <v>232522.57</v>
          </cell>
          <cell r="AX15">
            <v>306199.79</v>
          </cell>
          <cell r="AY15">
            <v>174895.67</v>
          </cell>
          <cell r="AZ15">
            <v>3024508.82</v>
          </cell>
          <cell r="BA15">
            <v>2310890.79</v>
          </cell>
          <cell r="BB15">
            <v>0.8</v>
          </cell>
          <cell r="BC15">
            <v>130492.666666667</v>
          </cell>
          <cell r="BD15">
            <v>114783.918333333</v>
          </cell>
          <cell r="BE15">
            <v>98134.5783333333</v>
          </cell>
          <cell r="BF15">
            <v>120155.006666667</v>
          </cell>
          <cell r="BG15">
            <v>151038.305</v>
          </cell>
          <cell r="BH15">
            <v>158115.975</v>
          </cell>
        </row>
        <row r="16">
          <cell r="B16" t="str">
            <v>S413035</v>
          </cell>
          <cell r="C16" t="str">
            <v>黄骅市建昌塑料制品有限公司</v>
          </cell>
          <cell r="D16" t="str">
            <v>座椅/后视镜</v>
          </cell>
          <cell r="E16" t="str">
            <v>座椅/后视镜</v>
          </cell>
          <cell r="F16" t="e">
            <v>#REF!</v>
          </cell>
          <cell r="G16" t="str">
            <v>正常供货</v>
          </cell>
          <cell r="H16">
            <v>90</v>
          </cell>
          <cell r="I16" t="str">
            <v>是</v>
          </cell>
          <cell r="J16">
            <v>90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6">
          <cell r="AA16">
            <v>185843.6</v>
          </cell>
          <cell r="AB16">
            <v>38800</v>
          </cell>
          <cell r="AC16">
            <v>336476.43</v>
          </cell>
          <cell r="AD16">
            <v>195806.12</v>
          </cell>
          <cell r="AE16">
            <v>0</v>
          </cell>
          <cell r="AF16">
            <v>392594.19</v>
          </cell>
          <cell r="AG16">
            <v>0</v>
          </cell>
          <cell r="AH16">
            <v>0</v>
          </cell>
          <cell r="AI16">
            <v>210636.66</v>
          </cell>
          <cell r="AJ16">
            <v>119097.84</v>
          </cell>
          <cell r="AK16">
            <v>110306.1</v>
          </cell>
          <cell r="AL16">
            <v>177169.5</v>
          </cell>
          <cell r="AM16">
            <v>0</v>
          </cell>
          <cell r="AN16">
            <v>272425.06</v>
          </cell>
          <cell r="AO16">
            <v>136552.64</v>
          </cell>
          <cell r="AP16">
            <v>108248.25</v>
          </cell>
          <cell r="AQ16">
            <v>94300</v>
          </cell>
          <cell r="AR16">
            <v>110300</v>
          </cell>
          <cell r="AS16">
            <v>117793.89</v>
          </cell>
          <cell r="AT16">
            <v>141122.01</v>
          </cell>
          <cell r="AU16">
            <v>0</v>
          </cell>
          <cell r="AV16">
            <v>199744.32</v>
          </cell>
          <cell r="AW16">
            <v>72494.99</v>
          </cell>
          <cell r="AX16">
            <v>166937.77</v>
          </cell>
          <cell r="AY16">
            <v>129558.37</v>
          </cell>
          <cell r="AZ16">
            <v>3316207.74</v>
          </cell>
          <cell r="BA16">
            <v>2947216.61</v>
          </cell>
          <cell r="BB16">
            <v>0.8</v>
          </cell>
          <cell r="BC16">
            <v>118052.798333333</v>
          </cell>
          <cell r="BD16">
            <v>95294.025</v>
          </cell>
          <cell r="BE16">
            <v>110543.37</v>
          </cell>
          <cell r="BF16">
            <v>106909.201666667</v>
          </cell>
          <cell r="BG16">
            <v>116348.83</v>
          </cell>
          <cell r="BH16">
            <v>118309.576666667</v>
          </cell>
        </row>
        <row r="17">
          <cell r="B17" t="str">
            <v>S413037</v>
          </cell>
          <cell r="C17" t="str">
            <v>黄骅市雍丰塑料制品有限公司</v>
          </cell>
          <cell r="D17" t="str">
            <v>金属件/座椅/后视镜</v>
          </cell>
          <cell r="E17" t="str">
            <v>金属件/座椅/后视镜</v>
          </cell>
          <cell r="F17" t="e">
            <v>#REF!</v>
          </cell>
          <cell r="G17" t="str">
            <v>正常供货</v>
          </cell>
          <cell r="H17">
            <v>60</v>
          </cell>
          <cell r="I17" t="str">
            <v>是</v>
          </cell>
          <cell r="J17">
            <v>60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7">
          <cell r="AC17">
            <v>93096.02</v>
          </cell>
          <cell r="AD17">
            <v>216760.61</v>
          </cell>
          <cell r="AE17">
            <v>492853.31</v>
          </cell>
          <cell r="AF17">
            <v>228791.91</v>
          </cell>
          <cell r="AG17">
            <v>0</v>
          </cell>
          <cell r="AH17">
            <v>220302.83</v>
          </cell>
          <cell r="AI17">
            <v>33635.36</v>
          </cell>
          <cell r="AJ17">
            <v>56202.38</v>
          </cell>
          <cell r="AK17">
            <v>0</v>
          </cell>
          <cell r="AL17">
            <v>305870.59</v>
          </cell>
          <cell r="AM17">
            <v>153156.56</v>
          </cell>
          <cell r="AN17">
            <v>113670.09</v>
          </cell>
          <cell r="AO17">
            <v>128611.55</v>
          </cell>
          <cell r="AP17">
            <v>94976.72</v>
          </cell>
          <cell r="AQ17">
            <v>79700</v>
          </cell>
          <cell r="AR17">
            <v>86300</v>
          </cell>
          <cell r="AS17">
            <v>102077.17</v>
          </cell>
          <cell r="AT17">
            <v>88079.97</v>
          </cell>
          <cell r="AU17">
            <v>79448.02</v>
          </cell>
          <cell r="AV17">
            <v>123706.52</v>
          </cell>
          <cell r="AW17">
            <v>48793.57</v>
          </cell>
          <cell r="AX17">
            <v>158067.69</v>
          </cell>
          <cell r="AY17">
            <v>142575.75</v>
          </cell>
          <cell r="AZ17">
            <v>3046676.62</v>
          </cell>
          <cell r="BA17">
            <v>2746033.18</v>
          </cell>
          <cell r="BB17">
            <v>0.8</v>
          </cell>
          <cell r="BC17">
            <v>96624.235</v>
          </cell>
          <cell r="BD17">
            <v>88430.3133333333</v>
          </cell>
          <cell r="BE17">
            <v>93218.6133333333</v>
          </cell>
          <cell r="BF17">
            <v>88067.5416666667</v>
          </cell>
          <cell r="BG17">
            <v>100028.823333333</v>
          </cell>
          <cell r="BH17">
            <v>106778.586666667</v>
          </cell>
        </row>
        <row r="18">
          <cell r="B18" t="str">
            <v>S413089</v>
          </cell>
          <cell r="C18" t="str">
            <v>黄骅浙泰光伏发电有限公司</v>
          </cell>
          <cell r="D18">
            <v>0</v>
          </cell>
          <cell r="E18">
            <v>0</v>
          </cell>
        </row>
        <row r="18">
          <cell r="G18" t="str">
            <v>管理</v>
          </cell>
          <cell r="H18">
            <v>0</v>
          </cell>
          <cell r="I18" t="str">
            <v>否</v>
          </cell>
        </row>
        <row r="18"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8"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8">
          <cell r="AH18">
            <v>0</v>
          </cell>
          <cell r="AI18">
            <v>0</v>
          </cell>
          <cell r="AJ18">
            <v>0</v>
          </cell>
        </row>
        <row r="18">
          <cell r="AR18">
            <v>59527.13</v>
          </cell>
          <cell r="AS18">
            <v>114720</v>
          </cell>
          <cell r="AT18">
            <v>70632</v>
          </cell>
          <cell r="AU18">
            <v>0</v>
          </cell>
          <cell r="AV18">
            <v>22336</v>
          </cell>
          <cell r="AW18">
            <v>0</v>
          </cell>
          <cell r="AX18">
            <v>172776</v>
          </cell>
          <cell r="AY18">
            <v>84952</v>
          </cell>
          <cell r="AZ18">
            <v>524943.13</v>
          </cell>
          <cell r="BA18">
            <v>524943.13</v>
          </cell>
          <cell r="BB18">
            <v>0</v>
          </cell>
          <cell r="BC18">
            <v>40813.1883333333</v>
          </cell>
          <cell r="BD18">
            <v>40813.1883333333</v>
          </cell>
          <cell r="BE18">
            <v>44535.855</v>
          </cell>
          <cell r="BF18">
            <v>44535.855</v>
          </cell>
          <cell r="BG18">
            <v>63410.6666666667</v>
          </cell>
          <cell r="BH18">
            <v>58449.3333333333</v>
          </cell>
        </row>
        <row r="19">
          <cell r="B19" t="str">
            <v>S413064</v>
          </cell>
          <cell r="C19" t="str">
            <v>黄骅市恒伟五金制品有限公司</v>
          </cell>
          <cell r="D19" t="str">
            <v>座椅/后视镜</v>
          </cell>
          <cell r="E19" t="str">
            <v>座椅/后视镜</v>
          </cell>
          <cell r="F19" t="e">
            <v>#REF!</v>
          </cell>
          <cell r="G19" t="str">
            <v>正常供货</v>
          </cell>
          <cell r="H19">
            <v>60</v>
          </cell>
          <cell r="I19" t="str">
            <v>是</v>
          </cell>
          <cell r="J19">
            <v>90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19">
          <cell r="AF19">
            <v>0</v>
          </cell>
          <cell r="AG19">
            <v>0</v>
          </cell>
          <cell r="AH19">
            <v>0</v>
          </cell>
        </row>
        <row r="19">
          <cell r="AL19">
            <v>0</v>
          </cell>
        </row>
        <row r="19">
          <cell r="AN19">
            <v>202980.76</v>
          </cell>
          <cell r="AO19">
            <v>179748.56</v>
          </cell>
          <cell r="AP19">
            <v>197673.37</v>
          </cell>
          <cell r="AQ19">
            <v>160400</v>
          </cell>
          <cell r="AR19">
            <v>198500</v>
          </cell>
          <cell r="AS19">
            <v>195384.02</v>
          </cell>
          <cell r="AT19">
            <v>187121.98</v>
          </cell>
          <cell r="AU19">
            <v>150354.35</v>
          </cell>
          <cell r="AV19">
            <v>146691.43</v>
          </cell>
          <cell r="AW19">
            <v>72982.19</v>
          </cell>
        </row>
        <row r="19">
          <cell r="AY19">
            <v>480439.2</v>
          </cell>
          <cell r="AZ19">
            <v>2172275.86</v>
          </cell>
          <cell r="BA19">
            <v>1691836.66</v>
          </cell>
          <cell r="BB19">
            <v>0.8</v>
          </cell>
          <cell r="BC19">
            <v>186471.321666667</v>
          </cell>
          <cell r="BD19">
            <v>181572.286666667</v>
          </cell>
          <cell r="BE19">
            <v>173075.296666667</v>
          </cell>
          <cell r="BF19">
            <v>158505.661666667</v>
          </cell>
          <cell r="BG19">
            <v>125422.328333333</v>
          </cell>
          <cell r="BH19">
            <v>172931.525</v>
          </cell>
        </row>
        <row r="20">
          <cell r="B20" t="str">
            <v>S413108</v>
          </cell>
          <cell r="C20" t="str">
            <v>黄骅市泰行汽车配件有限公司</v>
          </cell>
          <cell r="D20" t="str">
            <v>座椅</v>
          </cell>
          <cell r="E20" t="str">
            <v>座椅</v>
          </cell>
          <cell r="F20" t="e">
            <v>#REF!</v>
          </cell>
          <cell r="G20" t="str">
            <v>正常供货</v>
          </cell>
          <cell r="H20">
            <v>60</v>
          </cell>
          <cell r="I20" t="str">
            <v>是</v>
          </cell>
          <cell r="J20">
            <v>60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0"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162923.13</v>
          </cell>
          <cell r="AI20">
            <v>124786.79</v>
          </cell>
          <cell r="AJ20">
            <v>316933.48</v>
          </cell>
          <cell r="AK20">
            <v>601118.25</v>
          </cell>
          <cell r="AL20">
            <v>576882.69</v>
          </cell>
          <cell r="AM20">
            <v>263493.81</v>
          </cell>
          <cell r="AN20">
            <v>379531.1</v>
          </cell>
          <cell r="AO20">
            <v>170728.86</v>
          </cell>
          <cell r="AP20">
            <v>269822.48</v>
          </cell>
          <cell r="AQ20">
            <v>188100</v>
          </cell>
          <cell r="AR20">
            <v>268300</v>
          </cell>
          <cell r="AS20">
            <v>295916.33</v>
          </cell>
          <cell r="AT20">
            <v>417601.74</v>
          </cell>
          <cell r="AU20">
            <v>148279.62</v>
          </cell>
          <cell r="AV20">
            <v>192905.26</v>
          </cell>
          <cell r="AW20">
            <v>85620.42</v>
          </cell>
          <cell r="AX20">
            <v>103727.53</v>
          </cell>
          <cell r="AY20">
            <v>55280.6</v>
          </cell>
          <cell r="AZ20">
            <v>4621952.09</v>
          </cell>
          <cell r="BA20">
            <v>4462943.96</v>
          </cell>
          <cell r="BB20">
            <v>0.8</v>
          </cell>
          <cell r="BC20">
            <v>268411.568333333</v>
          </cell>
          <cell r="BD20">
            <v>264670.028333333</v>
          </cell>
          <cell r="BE20">
            <v>251850.491666667</v>
          </cell>
          <cell r="BF20">
            <v>234770.561666667</v>
          </cell>
          <cell r="BG20">
            <v>207341.816666667</v>
          </cell>
          <cell r="BH20">
            <v>167235.861666667</v>
          </cell>
        </row>
        <row r="21">
          <cell r="B21" t="str">
            <v>S413045</v>
          </cell>
          <cell r="C21" t="str">
            <v>黄骅市鑫祺汽车配件有限公司</v>
          </cell>
          <cell r="D21" t="str">
            <v>金属件/座椅/后视镜</v>
          </cell>
          <cell r="E21" t="str">
            <v>金属件/座椅/后视镜</v>
          </cell>
          <cell r="F21" t="e">
            <v>#REF!</v>
          </cell>
          <cell r="G21" t="str">
            <v>正常供货</v>
          </cell>
          <cell r="H21">
            <v>90</v>
          </cell>
          <cell r="I21" t="str">
            <v>是</v>
          </cell>
          <cell r="J21">
            <v>90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1"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112865.78</v>
          </cell>
          <cell r="AF21">
            <v>233415.27</v>
          </cell>
          <cell r="AG21">
            <v>98088.67</v>
          </cell>
          <cell r="AH21">
            <v>61904.24</v>
          </cell>
          <cell r="AI21">
            <v>55712.88</v>
          </cell>
          <cell r="AJ21">
            <v>0</v>
          </cell>
          <cell r="AK21">
            <v>212556.98</v>
          </cell>
          <cell r="AL21">
            <v>194849.99</v>
          </cell>
          <cell r="AM21">
            <v>112517.95</v>
          </cell>
          <cell r="AN21">
            <v>101329.38</v>
          </cell>
          <cell r="AO21">
            <v>0</v>
          </cell>
          <cell r="AP21">
            <v>195403.81</v>
          </cell>
          <cell r="AQ21">
            <v>85900</v>
          </cell>
          <cell r="AR21">
            <v>83000</v>
          </cell>
          <cell r="AS21">
            <v>98161.36</v>
          </cell>
          <cell r="AT21">
            <v>77294.6</v>
          </cell>
          <cell r="AU21">
            <v>63302.48</v>
          </cell>
          <cell r="AV21">
            <v>0</v>
          </cell>
          <cell r="AW21">
            <v>149340.8</v>
          </cell>
          <cell r="AX21">
            <v>152500.49</v>
          </cell>
          <cell r="AY21">
            <v>125708.06</v>
          </cell>
          <cell r="AZ21">
            <v>2213852.74</v>
          </cell>
          <cell r="BA21">
            <v>1786303.39</v>
          </cell>
          <cell r="BB21">
            <v>0.8</v>
          </cell>
          <cell r="BC21">
            <v>89959.9616666667</v>
          </cell>
          <cell r="BD21">
            <v>100510.375</v>
          </cell>
          <cell r="BE21">
            <v>67943.0733333333</v>
          </cell>
          <cell r="BF21">
            <v>78516.54</v>
          </cell>
          <cell r="BG21">
            <v>90099.955</v>
          </cell>
          <cell r="BH21">
            <v>94691.0716666667</v>
          </cell>
        </row>
        <row r="22">
          <cell r="B22" t="str">
            <v>S432010</v>
          </cell>
          <cell r="C22" t="str">
            <v>常州华阳万联汽车附件有限公司</v>
          </cell>
          <cell r="D22" t="str">
            <v>金属件</v>
          </cell>
          <cell r="E22" t="str">
            <v>金属件</v>
          </cell>
          <cell r="F22" t="e">
            <v>#REF!</v>
          </cell>
          <cell r="G22" t="str">
            <v>诉讼</v>
          </cell>
          <cell r="H22">
            <v>90</v>
          </cell>
          <cell r="I22" t="str">
            <v>否</v>
          </cell>
        </row>
        <row r="22"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2"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</row>
        <row r="22">
          <cell r="AY22">
            <v>0</v>
          </cell>
          <cell r="AZ22">
            <v>0</v>
          </cell>
          <cell r="BA22">
            <v>0</v>
          </cell>
          <cell r="BB22">
            <v>0.8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</row>
        <row r="23">
          <cell r="B23" t="str">
            <v>S412003</v>
          </cell>
          <cell r="C23" t="str">
            <v>天津市远丰化工产品贸易有限公司</v>
          </cell>
          <cell r="D23" t="str">
            <v>座椅</v>
          </cell>
          <cell r="E23" t="str">
            <v>座椅</v>
          </cell>
          <cell r="F23" t="e">
            <v>#REF!</v>
          </cell>
          <cell r="G23" t="str">
            <v>大宗物料</v>
          </cell>
          <cell r="H23">
            <v>0</v>
          </cell>
          <cell r="I23" t="str">
            <v>否</v>
          </cell>
          <cell r="J23">
            <v>30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3">
          <cell r="AK23">
            <v>0</v>
          </cell>
        </row>
        <row r="23"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3">
          <cell r="AV23">
            <v>0</v>
          </cell>
          <cell r="AW23">
            <v>0</v>
          </cell>
          <cell r="AX23">
            <v>918177.05</v>
          </cell>
          <cell r="AY23">
            <v>620144</v>
          </cell>
          <cell r="AZ23">
            <v>1538321.05</v>
          </cell>
          <cell r="BA23">
            <v>1538321.05</v>
          </cell>
          <cell r="BB23">
            <v>1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153029.508333333</v>
          </cell>
          <cell r="BH23">
            <v>256386.841666667</v>
          </cell>
        </row>
        <row r="24">
          <cell r="B24" t="str">
            <v>S413107</v>
          </cell>
          <cell r="C24" t="str">
            <v>黄骅市赵福增运输队</v>
          </cell>
          <cell r="D24" t="str">
            <v>金属件/座椅/后视镜</v>
          </cell>
          <cell r="E24" t="str">
            <v>金属件/座椅/后视镜</v>
          </cell>
          <cell r="F24" t="e">
            <v>#REF!</v>
          </cell>
          <cell r="G24" t="str">
            <v>运输</v>
          </cell>
          <cell r="H24">
            <v>90</v>
          </cell>
          <cell r="I24" t="str">
            <v>是</v>
          </cell>
          <cell r="J24">
            <v>30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4"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4">
          <cell r="AL24">
            <v>0</v>
          </cell>
          <cell r="AM24">
            <v>245969.52</v>
          </cell>
          <cell r="AN24">
            <v>183207.62</v>
          </cell>
          <cell r="AO24">
            <v>165765.52</v>
          </cell>
          <cell r="AP24">
            <v>239540.63</v>
          </cell>
          <cell r="AQ24">
            <v>248800</v>
          </cell>
          <cell r="AR24">
            <v>345700</v>
          </cell>
          <cell r="AS24">
            <v>338484.35</v>
          </cell>
          <cell r="AT24">
            <v>287456.78</v>
          </cell>
          <cell r="AU24">
            <v>194760.36</v>
          </cell>
          <cell r="AV24">
            <v>289946.82</v>
          </cell>
          <cell r="AW24">
            <v>272858.84</v>
          </cell>
          <cell r="AX24">
            <v>381788.82</v>
          </cell>
          <cell r="AY24">
            <v>319914.55</v>
          </cell>
          <cell r="AZ24">
            <v>3514193.81</v>
          </cell>
          <cell r="BA24">
            <v>2539631.6</v>
          </cell>
          <cell r="BB24">
            <v>1</v>
          </cell>
          <cell r="BC24">
            <v>270957.88</v>
          </cell>
          <cell r="BD24">
            <v>275790.353333333</v>
          </cell>
          <cell r="BE24">
            <v>284191.385</v>
          </cell>
          <cell r="BF24">
            <v>288201.191666667</v>
          </cell>
          <cell r="BG24">
            <v>294215.995</v>
          </cell>
          <cell r="BH24">
            <v>291121.028333333</v>
          </cell>
        </row>
        <row r="25">
          <cell r="B25" t="str">
            <v>S413055</v>
          </cell>
          <cell r="C25" t="str">
            <v>黄骅市广亿汽车部件有限公司</v>
          </cell>
          <cell r="D25" t="str">
            <v>座椅</v>
          </cell>
          <cell r="E25" t="str">
            <v>座椅</v>
          </cell>
          <cell r="F25" t="e">
            <v>#REF!</v>
          </cell>
          <cell r="G25" t="str">
            <v>正常供货</v>
          </cell>
          <cell r="H25">
            <v>60</v>
          </cell>
          <cell r="I25" t="str">
            <v>是</v>
          </cell>
          <cell r="J25">
            <v>60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5">
          <cell r="AD25">
            <v>0</v>
          </cell>
          <cell r="AE25">
            <v>0</v>
          </cell>
          <cell r="AF25">
            <v>74277.13</v>
          </cell>
          <cell r="AG25">
            <v>107572.74</v>
          </cell>
          <cell r="AH25">
            <v>68266.69</v>
          </cell>
          <cell r="AI25">
            <v>116205.33</v>
          </cell>
          <cell r="AJ25">
            <v>0</v>
          </cell>
          <cell r="AK25">
            <v>263153.7</v>
          </cell>
          <cell r="AL25">
            <v>0</v>
          </cell>
          <cell r="AM25">
            <v>286534.27</v>
          </cell>
          <cell r="AN25">
            <v>0</v>
          </cell>
          <cell r="AO25">
            <v>340626.58</v>
          </cell>
          <cell r="AP25">
            <v>124942.91</v>
          </cell>
          <cell r="AQ25">
            <v>119400</v>
          </cell>
          <cell r="AR25">
            <v>143900</v>
          </cell>
          <cell r="AS25">
            <v>169142.49</v>
          </cell>
          <cell r="AT25">
            <v>107954.59</v>
          </cell>
          <cell r="AU25">
            <v>82996.09</v>
          </cell>
          <cell r="AV25">
            <v>173999.58</v>
          </cell>
          <cell r="AW25">
            <v>104375.09</v>
          </cell>
          <cell r="AX25">
            <v>193512.89</v>
          </cell>
          <cell r="AY25">
            <v>165061.63</v>
          </cell>
          <cell r="AZ25">
            <v>2641921.71</v>
          </cell>
          <cell r="BA25">
            <v>2283347.19</v>
          </cell>
          <cell r="BB25">
            <v>0.8</v>
          </cell>
          <cell r="BC25">
            <v>167661.095</v>
          </cell>
          <cell r="BD25">
            <v>124722.68</v>
          </cell>
          <cell r="BE25">
            <v>132898.791666667</v>
          </cell>
          <cell r="BF25">
            <v>130394.64</v>
          </cell>
          <cell r="BG25">
            <v>138663.455</v>
          </cell>
          <cell r="BH25">
            <v>137983.311666667</v>
          </cell>
        </row>
        <row r="26">
          <cell r="B26" t="str">
            <v>S443004</v>
          </cell>
          <cell r="C26" t="str">
            <v>湘乡简美新材料科技有限公司</v>
          </cell>
          <cell r="D26" t="str">
            <v>座椅</v>
          </cell>
          <cell r="E26" t="str">
            <v>座椅</v>
          </cell>
          <cell r="F26" t="e">
            <v>#REF!</v>
          </cell>
          <cell r="G26" t="str">
            <v>正常供货</v>
          </cell>
          <cell r="H26">
            <v>60</v>
          </cell>
          <cell r="I26" t="str">
            <v>否</v>
          </cell>
          <cell r="J26">
            <v>60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6">
          <cell r="AA26">
            <v>0</v>
          </cell>
          <cell r="AB26">
            <v>0</v>
          </cell>
          <cell r="AC26">
            <v>0</v>
          </cell>
        </row>
        <row r="26"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6">
          <cell r="AQ26">
            <v>279487.92</v>
          </cell>
          <cell r="AR26">
            <v>687700</v>
          </cell>
          <cell r="AS26">
            <v>339685.97</v>
          </cell>
          <cell r="AT26">
            <v>783921.1</v>
          </cell>
          <cell r="AU26">
            <v>0</v>
          </cell>
          <cell r="AV26">
            <v>782083.94</v>
          </cell>
          <cell r="AW26">
            <v>252144.23</v>
          </cell>
          <cell r="AX26">
            <v>514912.6</v>
          </cell>
          <cell r="AY26">
            <v>274931.76</v>
          </cell>
          <cell r="AZ26">
            <v>3914867.52</v>
          </cell>
          <cell r="BA26">
            <v>3125023.16</v>
          </cell>
          <cell r="BB26">
            <v>0.8</v>
          </cell>
          <cell r="BC26">
            <v>348465.831666667</v>
          </cell>
          <cell r="BD26">
            <v>348465.831666667</v>
          </cell>
          <cell r="BE26">
            <v>478813.155</v>
          </cell>
          <cell r="BF26">
            <v>474255.873333333</v>
          </cell>
          <cell r="BG26">
            <v>445457.973333333</v>
          </cell>
          <cell r="BH26">
            <v>434665.605</v>
          </cell>
        </row>
        <row r="27">
          <cell r="B27" t="str">
            <v>S432014</v>
          </cell>
          <cell r="C27" t="str">
            <v>江苏万金汽车零部件制造有限公司</v>
          </cell>
          <cell r="D27" t="str">
            <v>金属件</v>
          </cell>
          <cell r="E27" t="str">
            <v>金属件</v>
          </cell>
          <cell r="F27" t="e">
            <v>#REF!</v>
          </cell>
          <cell r="G27" t="str">
            <v>正常供货</v>
          </cell>
          <cell r="H27">
            <v>60</v>
          </cell>
          <cell r="I27" t="str">
            <v>是</v>
          </cell>
          <cell r="J27">
            <v>60</v>
          </cell>
        </row>
        <row r="27"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7">
          <cell r="W27">
            <v>0</v>
          </cell>
        </row>
        <row r="27">
          <cell r="AI27">
            <v>14403.5</v>
          </cell>
          <cell r="AJ27">
            <v>58316.48</v>
          </cell>
          <cell r="AK27">
            <v>100608.43</v>
          </cell>
          <cell r="AL27">
            <v>115815.4</v>
          </cell>
          <cell r="AM27">
            <v>75399.59</v>
          </cell>
          <cell r="AN27">
            <v>83307.89</v>
          </cell>
          <cell r="AO27">
            <v>65175.17</v>
          </cell>
          <cell r="AP27">
            <v>61180.09</v>
          </cell>
          <cell r="AQ27">
            <v>82000</v>
          </cell>
          <cell r="AR27">
            <v>0</v>
          </cell>
          <cell r="AS27">
            <v>70593.25</v>
          </cell>
          <cell r="AT27">
            <v>72796.35</v>
          </cell>
          <cell r="AU27">
            <v>107378.5</v>
          </cell>
          <cell r="AV27">
            <v>127594.58</v>
          </cell>
          <cell r="AW27">
            <v>207038.5</v>
          </cell>
          <cell r="AX27">
            <v>155235.86</v>
          </cell>
          <cell r="AY27">
            <v>102653.88</v>
          </cell>
          <cell r="AZ27">
            <v>1499497.47</v>
          </cell>
          <cell r="BA27">
            <v>1241607.73</v>
          </cell>
          <cell r="BB27">
            <v>0.8</v>
          </cell>
          <cell r="BC27">
            <v>58624.1433333333</v>
          </cell>
          <cell r="BD27">
            <v>65658.0316666667</v>
          </cell>
          <cell r="BE27">
            <v>76727.1133333333</v>
          </cell>
          <cell r="BF27">
            <v>97566.8633333333</v>
          </cell>
          <cell r="BG27">
            <v>123439.506666667</v>
          </cell>
          <cell r="BH27">
            <v>128782.945</v>
          </cell>
        </row>
        <row r="28">
          <cell r="B28" t="str">
            <v>S413033</v>
          </cell>
          <cell r="C28" t="str">
            <v>黄骅市再兴汽车配件有限公司</v>
          </cell>
          <cell r="D28" t="str">
            <v>金属件/后视镜</v>
          </cell>
          <cell r="E28" t="str">
            <v>金属件/后视镜</v>
          </cell>
          <cell r="F28" t="e">
            <v>#REF!</v>
          </cell>
          <cell r="G28" t="str">
            <v>正常供货</v>
          </cell>
          <cell r="H28">
            <v>60</v>
          </cell>
          <cell r="I28" t="str">
            <v>是</v>
          </cell>
          <cell r="J28">
            <v>60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8">
          <cell r="AC28">
            <v>0</v>
          </cell>
          <cell r="AD28">
            <v>0</v>
          </cell>
          <cell r="AE28">
            <v>0</v>
          </cell>
          <cell r="AF28">
            <v>50206.71</v>
          </cell>
          <cell r="AG28">
            <v>0</v>
          </cell>
          <cell r="AH28">
            <v>111717.87</v>
          </cell>
          <cell r="AI28">
            <v>0</v>
          </cell>
          <cell r="AJ28">
            <v>134069.59</v>
          </cell>
          <cell r="AK28">
            <v>177168.87</v>
          </cell>
          <cell r="AL28">
            <v>239953.1</v>
          </cell>
          <cell r="AM28">
            <v>123289.19</v>
          </cell>
          <cell r="AN28">
            <v>122638.49</v>
          </cell>
          <cell r="AO28">
            <v>55959.09</v>
          </cell>
          <cell r="AP28">
            <v>111910.16</v>
          </cell>
          <cell r="AQ28">
            <v>139000</v>
          </cell>
          <cell r="AR28">
            <v>141000</v>
          </cell>
          <cell r="AS28">
            <v>156563.19</v>
          </cell>
          <cell r="AT28">
            <v>126402.14</v>
          </cell>
          <cell r="AU28">
            <v>130455</v>
          </cell>
          <cell r="AV28">
            <v>276604.94</v>
          </cell>
          <cell r="AW28">
            <v>125390.28</v>
          </cell>
          <cell r="AX28">
            <v>104108</v>
          </cell>
          <cell r="AY28">
            <v>72315.96</v>
          </cell>
          <cell r="AZ28">
            <v>2398752.58</v>
          </cell>
          <cell r="BA28">
            <v>2222328.62</v>
          </cell>
          <cell r="BB28">
            <v>0.8</v>
          </cell>
          <cell r="BC28">
            <v>121805.763333333</v>
          </cell>
          <cell r="BD28">
            <v>134221.748333333</v>
          </cell>
          <cell r="BE28">
            <v>161670.878333333</v>
          </cell>
          <cell r="BF28">
            <v>159402.591666667</v>
          </cell>
          <cell r="BG28">
            <v>153253.925</v>
          </cell>
          <cell r="BH28">
            <v>139212.72</v>
          </cell>
        </row>
        <row r="29">
          <cell r="B29" t="str">
            <v>S413047</v>
          </cell>
          <cell r="C29" t="str">
            <v>黄骅市正大纺织机械配件厂</v>
          </cell>
          <cell r="D29" t="str">
            <v>金属件/座椅/后视镜</v>
          </cell>
          <cell r="E29" t="str">
            <v>金属件/座椅/后视镜</v>
          </cell>
          <cell r="F29" t="e">
            <v>#REF!</v>
          </cell>
          <cell r="G29" t="str">
            <v>正常供货</v>
          </cell>
          <cell r="H29">
            <v>60</v>
          </cell>
          <cell r="I29" t="str">
            <v>是</v>
          </cell>
          <cell r="J29">
            <v>60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29"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29"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240786.47</v>
          </cell>
          <cell r="AL29">
            <v>0</v>
          </cell>
          <cell r="AM29">
            <v>0</v>
          </cell>
          <cell r="AN29">
            <v>187757.44</v>
          </cell>
          <cell r="AO29">
            <v>0</v>
          </cell>
          <cell r="AP29">
            <v>460641.37</v>
          </cell>
          <cell r="AQ29">
            <v>615500</v>
          </cell>
          <cell r="AR29">
            <v>0</v>
          </cell>
          <cell r="AS29">
            <v>160532.68</v>
          </cell>
          <cell r="AT29">
            <v>0</v>
          </cell>
          <cell r="AU29">
            <v>190575.44</v>
          </cell>
          <cell r="AV29">
            <v>0</v>
          </cell>
          <cell r="AW29">
            <v>0</v>
          </cell>
          <cell r="AX29">
            <v>9647.69</v>
          </cell>
          <cell r="AY29">
            <v>0</v>
          </cell>
          <cell r="AZ29">
            <v>1865441.09</v>
          </cell>
          <cell r="BA29">
            <v>1855793.4</v>
          </cell>
          <cell r="BB29">
            <v>0.8</v>
          </cell>
          <cell r="BC29">
            <v>206112.341666667</v>
          </cell>
          <cell r="BD29">
            <v>237874.915</v>
          </cell>
          <cell r="BE29">
            <v>161101.353333333</v>
          </cell>
          <cell r="BF29">
            <v>58518.02</v>
          </cell>
          <cell r="BG29">
            <v>60125.9683333333</v>
          </cell>
          <cell r="BH29">
            <v>33370.5216666667</v>
          </cell>
        </row>
        <row r="30">
          <cell r="B30" t="str">
            <v>S437004</v>
          </cell>
          <cell r="C30" t="str">
            <v>青岛福基纺织有限公司</v>
          </cell>
          <cell r="D30" t="str">
            <v>座椅</v>
          </cell>
          <cell r="E30" t="str">
            <v>座椅</v>
          </cell>
          <cell r="F30" t="e">
            <v>#REF!</v>
          </cell>
          <cell r="G30" t="str">
            <v>正常供货</v>
          </cell>
          <cell r="H30">
            <v>60</v>
          </cell>
          <cell r="I30" t="str">
            <v>否</v>
          </cell>
          <cell r="J30">
            <v>60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0"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13004.9500000001</v>
          </cell>
          <cell r="AT30">
            <v>501479.22</v>
          </cell>
          <cell r="AU30">
            <v>326573.95</v>
          </cell>
          <cell r="AV30">
            <v>367231.17</v>
          </cell>
          <cell r="AW30">
            <v>0</v>
          </cell>
          <cell r="AX30">
            <v>71190.61</v>
          </cell>
          <cell r="AY30">
            <v>105342.81</v>
          </cell>
          <cell r="AZ30">
            <v>1384822.71</v>
          </cell>
          <cell r="BA30">
            <v>1208289.29</v>
          </cell>
          <cell r="BB30">
            <v>1</v>
          </cell>
          <cell r="BC30">
            <v>85747.3616666667</v>
          </cell>
          <cell r="BD30">
            <v>140176.353333333</v>
          </cell>
          <cell r="BE30">
            <v>201381.548333333</v>
          </cell>
          <cell r="BF30">
            <v>201381.548333333</v>
          </cell>
          <cell r="BG30">
            <v>213246.65</v>
          </cell>
          <cell r="BH30">
            <v>228636.293333333</v>
          </cell>
        </row>
        <row r="31">
          <cell r="B31" t="str">
            <v>S413084</v>
          </cell>
          <cell r="C31" t="str">
            <v>黄骅市常郭镇街西纸箱厂</v>
          </cell>
          <cell r="D31" t="str">
            <v>金属件/座椅/后视镜</v>
          </cell>
          <cell r="E31" t="str">
            <v>金属件/座椅/后视镜</v>
          </cell>
          <cell r="F31" t="e">
            <v>#REF!</v>
          </cell>
          <cell r="G31" t="str">
            <v>正常供货</v>
          </cell>
          <cell r="H31">
            <v>60</v>
          </cell>
          <cell r="I31" t="str">
            <v>是</v>
          </cell>
          <cell r="J31">
            <v>60</v>
          </cell>
          <cell r="K31">
            <v>0</v>
          </cell>
          <cell r="L31">
            <v>0</v>
          </cell>
        </row>
        <row r="31"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95879.9</v>
          </cell>
          <cell r="W31">
            <v>126878.41</v>
          </cell>
          <cell r="X31">
            <v>0</v>
          </cell>
          <cell r="Y31">
            <v>78582.9399999999</v>
          </cell>
          <cell r="Z31">
            <v>0</v>
          </cell>
          <cell r="AA31">
            <v>18137.96</v>
          </cell>
          <cell r="AB31">
            <v>109553.59</v>
          </cell>
          <cell r="AC31">
            <v>40359.4099999999</v>
          </cell>
          <cell r="AD31">
            <v>72716.78</v>
          </cell>
          <cell r="AE31">
            <v>104319.57</v>
          </cell>
          <cell r="AF31">
            <v>91228.98</v>
          </cell>
          <cell r="AG31">
            <v>24270.69</v>
          </cell>
          <cell r="AH31">
            <v>119988.44</v>
          </cell>
          <cell r="AI31">
            <v>50624.54</v>
          </cell>
          <cell r="AJ31">
            <v>45882.35</v>
          </cell>
          <cell r="AK31">
            <v>79661.13</v>
          </cell>
          <cell r="AL31">
            <v>90607.27</v>
          </cell>
          <cell r="AM31">
            <v>51611.47</v>
          </cell>
          <cell r="AN31">
            <v>47570.89</v>
          </cell>
          <cell r="AO31">
            <v>33607.06</v>
          </cell>
          <cell r="AP31">
            <v>37862.13</v>
          </cell>
          <cell r="AQ31">
            <v>36800</v>
          </cell>
          <cell r="AR31">
            <v>37400</v>
          </cell>
          <cell r="AS31">
            <v>46036.4</v>
          </cell>
          <cell r="AT31">
            <v>36676.82</v>
          </cell>
          <cell r="AU31">
            <v>30501.73</v>
          </cell>
          <cell r="AV31">
            <v>49398.07</v>
          </cell>
          <cell r="AW31">
            <v>21560</v>
          </cell>
          <cell r="AX31">
            <v>86728.39</v>
          </cell>
          <cell r="AY31">
            <v>9599.58</v>
          </cell>
          <cell r="AZ31">
            <v>1674044.5</v>
          </cell>
          <cell r="BA31">
            <v>1577716.53</v>
          </cell>
          <cell r="BB31">
            <v>0.8</v>
          </cell>
          <cell r="BC31">
            <v>38063.735</v>
          </cell>
          <cell r="BD31">
            <v>37546.18</v>
          </cell>
          <cell r="BE31">
            <v>39468.8366666667</v>
          </cell>
          <cell r="BF31">
            <v>36928.8366666667</v>
          </cell>
          <cell r="BG31">
            <v>45150.235</v>
          </cell>
          <cell r="BH31">
            <v>39077.4316666667</v>
          </cell>
        </row>
        <row r="32">
          <cell r="B32" t="str">
            <v>S413078</v>
          </cell>
          <cell r="C32" t="str">
            <v>文安县德实汽车配件有限公司</v>
          </cell>
          <cell r="D32" t="str">
            <v>金属件/座椅</v>
          </cell>
          <cell r="E32" t="str">
            <v>金属件/座椅</v>
          </cell>
          <cell r="F32" t="e">
            <v>#REF!</v>
          </cell>
          <cell r="G32" t="str">
            <v>正常供货</v>
          </cell>
          <cell r="H32">
            <v>60</v>
          </cell>
          <cell r="I32" t="str">
            <v>是</v>
          </cell>
          <cell r="J32">
            <v>60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2"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343013.72</v>
          </cell>
          <cell r="AQ32">
            <v>352600</v>
          </cell>
          <cell r="AR32">
            <v>352000</v>
          </cell>
          <cell r="AS32">
            <v>425266.94</v>
          </cell>
          <cell r="AT32">
            <v>345337.35</v>
          </cell>
          <cell r="AU32">
            <v>308833.87</v>
          </cell>
          <cell r="AV32">
            <v>406314.03</v>
          </cell>
          <cell r="AW32">
            <v>220273.69</v>
          </cell>
          <cell r="AX32">
            <v>365186.68</v>
          </cell>
          <cell r="AY32">
            <v>223782.45</v>
          </cell>
          <cell r="AZ32">
            <v>3342608.73</v>
          </cell>
          <cell r="BA32">
            <v>2753639.6</v>
          </cell>
          <cell r="BB32">
            <v>0.8</v>
          </cell>
          <cell r="BC32">
            <v>303036.335</v>
          </cell>
          <cell r="BD32">
            <v>354508.646666667</v>
          </cell>
          <cell r="BE32">
            <v>365058.698333333</v>
          </cell>
          <cell r="BF32">
            <v>343004.313333333</v>
          </cell>
          <cell r="BG32">
            <v>345202.093333333</v>
          </cell>
          <cell r="BH32">
            <v>311621.345</v>
          </cell>
        </row>
        <row r="33">
          <cell r="B33" t="str">
            <v>S411017</v>
          </cell>
          <cell r="C33" t="str">
            <v>北京奇美玉隆商贸有限责任公司</v>
          </cell>
          <cell r="D33" t="str">
            <v>后视镜</v>
          </cell>
          <cell r="E33" t="str">
            <v>后视镜</v>
          </cell>
        </row>
        <row r="33">
          <cell r="G33" t="str">
            <v>大宗物料</v>
          </cell>
          <cell r="H33">
            <v>30</v>
          </cell>
          <cell r="I33" t="str">
            <v>是</v>
          </cell>
          <cell r="J33">
            <v>30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3"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465206.3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248200</v>
          </cell>
          <cell r="AR33">
            <v>0</v>
          </cell>
          <cell r="AS33">
            <v>185500</v>
          </cell>
          <cell r="AT33">
            <v>342439.95</v>
          </cell>
          <cell r="AU33">
            <v>208897.43</v>
          </cell>
          <cell r="AV33">
            <v>132500</v>
          </cell>
          <cell r="AW33">
            <v>0</v>
          </cell>
        </row>
        <row r="33">
          <cell r="AY33">
            <v>0</v>
          </cell>
          <cell r="AZ33">
            <v>1582743.68</v>
          </cell>
          <cell r="BA33">
            <v>1582743.68</v>
          </cell>
          <cell r="BB33">
            <v>0</v>
          </cell>
          <cell r="BC33">
            <v>129356.658333333</v>
          </cell>
          <cell r="BD33">
            <v>164172.896666667</v>
          </cell>
          <cell r="BE33">
            <v>186256.23</v>
          </cell>
          <cell r="BF33">
            <v>144889.563333333</v>
          </cell>
          <cell r="BG33">
            <v>144889.563333333</v>
          </cell>
          <cell r="BH33">
            <v>113972.896666667</v>
          </cell>
        </row>
        <row r="34">
          <cell r="B34" t="str">
            <v>S413066</v>
          </cell>
          <cell r="C34" t="str">
            <v>河北新强力机械制造有限公司</v>
          </cell>
          <cell r="D34" t="str">
            <v>金属件/座椅</v>
          </cell>
          <cell r="E34" t="str">
            <v>金属件/座椅</v>
          </cell>
          <cell r="F34" t="e">
            <v>#REF!</v>
          </cell>
          <cell r="G34" t="str">
            <v>正常供货</v>
          </cell>
          <cell r="H34">
            <v>90</v>
          </cell>
          <cell r="I34" t="str">
            <v>是</v>
          </cell>
          <cell r="J34">
            <v>90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4"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4939.03</v>
          </cell>
          <cell r="AG34">
            <v>125535.41</v>
          </cell>
          <cell r="AH34">
            <v>33983.59</v>
          </cell>
          <cell r="AI34">
            <v>60726.86</v>
          </cell>
          <cell r="AJ34">
            <v>112769.84</v>
          </cell>
          <cell r="AK34">
            <v>122728.09</v>
          </cell>
          <cell r="AL34">
            <v>122905.29</v>
          </cell>
          <cell r="AM34">
            <v>0</v>
          </cell>
          <cell r="AN34">
            <v>94567.72</v>
          </cell>
          <cell r="AO34">
            <v>60816.82</v>
          </cell>
          <cell r="AP34">
            <v>34267.15</v>
          </cell>
          <cell r="AQ34">
            <v>83500</v>
          </cell>
          <cell r="AR34">
            <v>77000</v>
          </cell>
          <cell r="AS34">
            <v>77137.29</v>
          </cell>
          <cell r="AT34">
            <v>67357.01</v>
          </cell>
          <cell r="AU34">
            <v>0</v>
          </cell>
          <cell r="AV34">
            <v>52526.87</v>
          </cell>
          <cell r="AW34">
            <v>161997.79</v>
          </cell>
          <cell r="AX34">
            <v>135262.52</v>
          </cell>
          <cell r="AY34">
            <v>0</v>
          </cell>
          <cell r="AZ34">
            <v>1428021.28</v>
          </cell>
          <cell r="BA34">
            <v>1130760.97</v>
          </cell>
          <cell r="BB34">
            <v>0.8</v>
          </cell>
          <cell r="BC34">
            <v>66679.7116666667</v>
          </cell>
          <cell r="BD34">
            <v>56543.575</v>
          </cell>
          <cell r="BE34">
            <v>59586.8616666667</v>
          </cell>
          <cell r="BF34">
            <v>72669.8266666667</v>
          </cell>
          <cell r="BG34">
            <v>82380.2466666667</v>
          </cell>
          <cell r="BH34">
            <v>69524.0316666667</v>
          </cell>
        </row>
        <row r="35">
          <cell r="B35" t="str">
            <v>S413065</v>
          </cell>
          <cell r="C35" t="str">
            <v>河北锦泽丰泰国际贸易有限公司</v>
          </cell>
          <cell r="D35" t="str">
            <v>金属件</v>
          </cell>
          <cell r="E35" t="str">
            <v>金属件</v>
          </cell>
          <cell r="F35" t="e">
            <v>#REF!</v>
          </cell>
          <cell r="G35" t="str">
            <v>大宗物料</v>
          </cell>
          <cell r="H35">
            <v>0</v>
          </cell>
          <cell r="I35" t="str">
            <v>否</v>
          </cell>
          <cell r="J35">
            <v>30</v>
          </cell>
        </row>
        <row r="35">
          <cell r="AE35">
            <v>0</v>
          </cell>
          <cell r="AF35">
            <v>0</v>
          </cell>
          <cell r="AG35">
            <v>0</v>
          </cell>
        </row>
        <row r="35"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5">
          <cell r="AT35">
            <v>0</v>
          </cell>
          <cell r="AU35">
            <v>0</v>
          </cell>
          <cell r="AV35">
            <v>0</v>
          </cell>
          <cell r="AW35">
            <v>523982.5</v>
          </cell>
        </row>
        <row r="35">
          <cell r="AY35">
            <v>1289390.93</v>
          </cell>
          <cell r="AZ35">
            <v>1813373.43</v>
          </cell>
          <cell r="BA35">
            <v>1813373.43</v>
          </cell>
          <cell r="BB35">
            <v>1</v>
          </cell>
          <cell r="BC35">
            <v>0</v>
          </cell>
          <cell r="BD35">
            <v>0</v>
          </cell>
          <cell r="BE35">
            <v>0</v>
          </cell>
          <cell r="BF35">
            <v>87330.4166666667</v>
          </cell>
          <cell r="BG35">
            <v>87330.4166666667</v>
          </cell>
          <cell r="BH35">
            <v>302228.905</v>
          </cell>
        </row>
        <row r="36">
          <cell r="B36" t="str">
            <v>S433001</v>
          </cell>
          <cell r="C36" t="str">
            <v>宁波精成车业有限公司</v>
          </cell>
          <cell r="D36" t="str">
            <v>后视镜</v>
          </cell>
          <cell r="E36" t="str">
            <v>后视镜</v>
          </cell>
        </row>
        <row r="36">
          <cell r="G36" t="str">
            <v>正常供货</v>
          </cell>
          <cell r="H36">
            <v>60</v>
          </cell>
          <cell r="I36" t="str">
            <v>否</v>
          </cell>
          <cell r="J36">
            <v>60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6"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6">
          <cell r="AR36">
            <v>0</v>
          </cell>
          <cell r="AS36">
            <v>0</v>
          </cell>
          <cell r="AT36">
            <v>0</v>
          </cell>
        </row>
        <row r="36">
          <cell r="AW36">
            <v>0</v>
          </cell>
        </row>
        <row r="36">
          <cell r="AY36">
            <v>107884.53</v>
          </cell>
          <cell r="AZ36">
            <v>107884.53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17980.755</v>
          </cell>
        </row>
        <row r="37">
          <cell r="B37" t="str">
            <v>S432020</v>
          </cell>
          <cell r="C37" t="str">
            <v>恺博（常熟）座椅机械部件有限公司</v>
          </cell>
          <cell r="D37" t="str">
            <v>座椅</v>
          </cell>
          <cell r="E37" t="str">
            <v>座椅</v>
          </cell>
          <cell r="F37" t="e">
            <v>#REF!</v>
          </cell>
          <cell r="G37" t="str">
            <v>正常供货</v>
          </cell>
          <cell r="H37">
            <v>60</v>
          </cell>
          <cell r="I37" t="str">
            <v>是</v>
          </cell>
          <cell r="J37">
            <v>60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7">
          <cell r="AF37">
            <v>0</v>
          </cell>
          <cell r="AG37">
            <v>86262.8</v>
          </cell>
          <cell r="AH37">
            <v>0</v>
          </cell>
          <cell r="AI37">
            <v>201989.76</v>
          </cell>
          <cell r="AJ37">
            <v>50497.44</v>
          </cell>
          <cell r="AK37">
            <v>0</v>
          </cell>
          <cell r="AL37">
            <v>0</v>
          </cell>
          <cell r="AM37">
            <v>151492.32</v>
          </cell>
          <cell r="AN37">
            <v>353482.08</v>
          </cell>
          <cell r="AO37">
            <v>0</v>
          </cell>
          <cell r="AP37">
            <v>555471.84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100994.88</v>
          </cell>
          <cell r="AV37">
            <v>0</v>
          </cell>
          <cell r="AW37">
            <v>0</v>
          </cell>
          <cell r="AX37">
            <v>100994.88</v>
          </cell>
          <cell r="AY37">
            <v>504974.4</v>
          </cell>
          <cell r="AZ37">
            <v>2106160.4</v>
          </cell>
          <cell r="BA37">
            <v>1500191.12</v>
          </cell>
          <cell r="BB37">
            <v>1</v>
          </cell>
          <cell r="BC37">
            <v>92578.64</v>
          </cell>
          <cell r="BD37">
            <v>109411.12</v>
          </cell>
          <cell r="BE37">
            <v>16832.48</v>
          </cell>
          <cell r="BF37">
            <v>16832.48</v>
          </cell>
          <cell r="BG37">
            <v>33664.96</v>
          </cell>
          <cell r="BH37">
            <v>117827.36</v>
          </cell>
        </row>
        <row r="38">
          <cell r="B38" t="str">
            <v>S412001</v>
          </cell>
          <cell r="C38" t="str">
            <v>天津生隆纤维材料股份有限公司</v>
          </cell>
          <cell r="D38" t="str">
            <v>座椅</v>
          </cell>
          <cell r="E38" t="str">
            <v>座椅</v>
          </cell>
          <cell r="F38" t="e">
            <v>#REF!</v>
          </cell>
          <cell r="G38" t="str">
            <v>正常供货</v>
          </cell>
          <cell r="H38">
            <v>90</v>
          </cell>
          <cell r="I38" t="str">
            <v>是</v>
          </cell>
          <cell r="J38">
            <v>90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8"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140435.82</v>
          </cell>
          <cell r="AN38">
            <v>0</v>
          </cell>
          <cell r="AO38">
            <v>311154.09</v>
          </cell>
          <cell r="AP38">
            <v>144144</v>
          </cell>
          <cell r="AQ38">
            <v>178600</v>
          </cell>
          <cell r="AR38">
            <v>186200</v>
          </cell>
          <cell r="AS38">
            <v>0</v>
          </cell>
          <cell r="AT38">
            <v>386548.67</v>
          </cell>
          <cell r="AU38">
            <v>0</v>
          </cell>
          <cell r="AV38">
            <v>0</v>
          </cell>
          <cell r="AW38">
            <v>144815.85</v>
          </cell>
          <cell r="AX38">
            <v>75145.41</v>
          </cell>
          <cell r="AY38">
            <v>21060.84</v>
          </cell>
          <cell r="AZ38">
            <v>1588104.68</v>
          </cell>
          <cell r="BA38">
            <v>1347082.58</v>
          </cell>
          <cell r="BB38">
            <v>1</v>
          </cell>
          <cell r="BC38">
            <v>201107.793333333</v>
          </cell>
          <cell r="BD38">
            <v>149248.778333333</v>
          </cell>
          <cell r="BE38">
            <v>125224.778333333</v>
          </cell>
          <cell r="BF38">
            <v>119594.086666667</v>
          </cell>
          <cell r="BG38">
            <v>101084.988333333</v>
          </cell>
          <cell r="BH38">
            <v>104595.128333333</v>
          </cell>
        </row>
        <row r="39">
          <cell r="B39" t="str">
            <v>S433003</v>
          </cell>
          <cell r="C39" t="str">
            <v>浙江松原汽车安全系统股份有限公司</v>
          </cell>
          <cell r="D39" t="str">
            <v>座椅</v>
          </cell>
          <cell r="E39" t="str">
            <v>座椅</v>
          </cell>
          <cell r="F39" t="e">
            <v>#REF!</v>
          </cell>
          <cell r="G39" t="str">
            <v>正常供货</v>
          </cell>
          <cell r="H39">
            <v>90</v>
          </cell>
          <cell r="I39" t="str">
            <v>否</v>
          </cell>
          <cell r="J39">
            <v>90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39">
          <cell r="AK39">
            <v>0</v>
          </cell>
        </row>
        <row r="39">
          <cell r="AP39">
            <v>0</v>
          </cell>
        </row>
        <row r="39">
          <cell r="AR39">
            <v>6243.12</v>
          </cell>
          <cell r="AS39">
            <v>359530.55</v>
          </cell>
          <cell r="AT39">
            <v>269749.08</v>
          </cell>
          <cell r="AU39">
            <v>422823.47</v>
          </cell>
          <cell r="AV39">
            <v>0</v>
          </cell>
          <cell r="AW39">
            <v>285452.6</v>
          </cell>
        </row>
        <row r="39">
          <cell r="AY39">
            <v>32420.83</v>
          </cell>
          <cell r="AZ39">
            <v>1376219.65</v>
          </cell>
          <cell r="BA39">
            <v>1058346.22</v>
          </cell>
          <cell r="BB39">
            <v>1</v>
          </cell>
          <cell r="BC39">
            <v>105920.458333333</v>
          </cell>
          <cell r="BD39">
            <v>176391.036666667</v>
          </cell>
          <cell r="BE39">
            <v>176391.036666667</v>
          </cell>
          <cell r="BF39">
            <v>223966.47</v>
          </cell>
          <cell r="BG39">
            <v>222925.95</v>
          </cell>
          <cell r="BH39">
            <v>168407.663333333</v>
          </cell>
        </row>
        <row r="40">
          <cell r="B40" t="str">
            <v>S437023</v>
          </cell>
          <cell r="C40" t="str">
            <v>高唐强盛机械有限公司</v>
          </cell>
          <cell r="D40" t="str">
            <v>金属件</v>
          </cell>
          <cell r="E40" t="str">
            <v>金属件</v>
          </cell>
          <cell r="F40" t="e">
            <v>#REF!</v>
          </cell>
          <cell r="G40" t="str">
            <v>正常供货</v>
          </cell>
          <cell r="H40">
            <v>60</v>
          </cell>
          <cell r="I40" t="str">
            <v>是</v>
          </cell>
          <cell r="J40">
            <v>90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0">
          <cell r="P40">
            <v>0</v>
          </cell>
          <cell r="Q40">
            <v>0</v>
          </cell>
          <cell r="R40">
            <v>172666.63</v>
          </cell>
          <cell r="S40">
            <v>295046.31</v>
          </cell>
          <cell r="T40">
            <v>0</v>
          </cell>
          <cell r="U40">
            <v>0</v>
          </cell>
          <cell r="V40">
            <v>158493.38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0"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196661.45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33763.07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</row>
        <row r="40">
          <cell r="AY40">
            <v>0</v>
          </cell>
          <cell r="AZ40">
            <v>856630.84</v>
          </cell>
          <cell r="BA40">
            <v>856630.84</v>
          </cell>
          <cell r="BB40">
            <v>0.8</v>
          </cell>
          <cell r="BC40">
            <v>5627.17833333333</v>
          </cell>
          <cell r="BD40">
            <v>5627.17833333333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</row>
        <row r="41">
          <cell r="B41" t="str">
            <v>S422002</v>
          </cell>
          <cell r="C41" t="str">
            <v>长春市天利得科技有限公司</v>
          </cell>
          <cell r="D41" t="str">
            <v>座椅</v>
          </cell>
          <cell r="E41" t="str">
            <v>座椅</v>
          </cell>
          <cell r="F41" t="e">
            <v>#REF!</v>
          </cell>
          <cell r="G41" t="str">
            <v>正常供货</v>
          </cell>
          <cell r="H41">
            <v>60</v>
          </cell>
          <cell r="I41" t="str">
            <v>否</v>
          </cell>
          <cell r="J41">
            <v>90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1"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1">
          <cell r="AS41">
            <v>203514.6</v>
          </cell>
          <cell r="AT41">
            <v>158056.49</v>
          </cell>
          <cell r="AU41">
            <v>216321.56</v>
          </cell>
          <cell r="AV41">
            <v>206975.89</v>
          </cell>
          <cell r="AW41">
            <v>171745.31</v>
          </cell>
          <cell r="AX41">
            <v>213981.32</v>
          </cell>
          <cell r="AY41">
            <v>186978.84</v>
          </cell>
          <cell r="AZ41">
            <v>1357574.01</v>
          </cell>
          <cell r="BA41">
            <v>956613.85</v>
          </cell>
          <cell r="BB41">
            <v>0.8</v>
          </cell>
          <cell r="BC41">
            <v>60261.8483333333</v>
          </cell>
          <cell r="BD41">
            <v>96315.4416666667</v>
          </cell>
          <cell r="BE41">
            <v>130811.423333333</v>
          </cell>
          <cell r="BF41">
            <v>159435.641666667</v>
          </cell>
          <cell r="BG41">
            <v>195099.195</v>
          </cell>
          <cell r="BH41">
            <v>192343.235</v>
          </cell>
        </row>
        <row r="42">
          <cell r="B42" t="str">
            <v>S437019</v>
          </cell>
          <cell r="C42" t="str">
            <v>日照浩利橡塑有限公司</v>
          </cell>
          <cell r="D42" t="str">
            <v>金属件/座椅</v>
          </cell>
          <cell r="E42" t="str">
            <v>金属件/座椅</v>
          </cell>
          <cell r="F42" t="e">
            <v>#REF!</v>
          </cell>
          <cell r="G42" t="str">
            <v>正常供货</v>
          </cell>
          <cell r="H42">
            <v>60</v>
          </cell>
          <cell r="I42" t="str">
            <v>是</v>
          </cell>
          <cell r="J42">
            <v>60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146534.48</v>
          </cell>
          <cell r="AM42">
            <v>136767.29</v>
          </cell>
          <cell r="AN42">
            <v>16256.75</v>
          </cell>
          <cell r="AO42">
            <v>18718.65</v>
          </cell>
          <cell r="AP42">
            <v>26337.4</v>
          </cell>
          <cell r="AQ42">
            <v>83000</v>
          </cell>
          <cell r="AR42">
            <v>166600</v>
          </cell>
          <cell r="AS42">
            <v>199098.38</v>
          </cell>
          <cell r="AT42">
            <v>170008.91</v>
          </cell>
          <cell r="AU42">
            <v>128935.26</v>
          </cell>
          <cell r="AV42">
            <v>600916.49</v>
          </cell>
          <cell r="AW42">
            <v>234670.04</v>
          </cell>
          <cell r="AX42">
            <v>520798.5</v>
          </cell>
          <cell r="AY42">
            <v>239833.74</v>
          </cell>
          <cell r="AZ42">
            <v>2688475.89</v>
          </cell>
          <cell r="BA42">
            <v>1927843.65</v>
          </cell>
          <cell r="BB42">
            <v>0.8</v>
          </cell>
          <cell r="BC42">
            <v>110627.223333333</v>
          </cell>
          <cell r="BD42">
            <v>128996.658333333</v>
          </cell>
          <cell r="BE42">
            <v>224759.84</v>
          </cell>
          <cell r="BF42">
            <v>250038.18</v>
          </cell>
          <cell r="BG42">
            <v>309071.263333333</v>
          </cell>
          <cell r="BH42">
            <v>315860.49</v>
          </cell>
        </row>
        <row r="43">
          <cell r="B43" t="str">
            <v>S413090</v>
          </cell>
          <cell r="C43" t="str">
            <v>黄骅市津华汽车部件有限公司</v>
          </cell>
          <cell r="D43" t="str">
            <v>金属件/座椅</v>
          </cell>
          <cell r="E43" t="str">
            <v>金属件/座椅</v>
          </cell>
          <cell r="F43" t="e">
            <v>#REF!</v>
          </cell>
          <cell r="G43" t="str">
            <v>更名创合</v>
          </cell>
          <cell r="H43">
            <v>60</v>
          </cell>
          <cell r="I43" t="str">
            <v>是</v>
          </cell>
          <cell r="J43">
            <v>90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149198.92</v>
          </cell>
          <cell r="AB43">
            <v>0</v>
          </cell>
          <cell r="AC43">
            <v>0</v>
          </cell>
        </row>
        <row r="43">
          <cell r="AE43">
            <v>378139.64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</row>
        <row r="43">
          <cell r="AY43">
            <v>0</v>
          </cell>
          <cell r="AZ43">
            <v>527338.56</v>
          </cell>
          <cell r="BA43">
            <v>527338.56</v>
          </cell>
          <cell r="BB43">
            <v>0.8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</row>
        <row r="44">
          <cell r="B44" t="str">
            <v>S413051</v>
          </cell>
          <cell r="C44" t="str">
            <v>黄骅市京港机电设备有限公司</v>
          </cell>
          <cell r="D44" t="str">
            <v>座椅/后视镜</v>
          </cell>
          <cell r="E44" t="str">
            <v>座椅/后视镜</v>
          </cell>
          <cell r="F44" t="e">
            <v>#REF!</v>
          </cell>
          <cell r="G44" t="str">
            <v>正常供货</v>
          </cell>
          <cell r="H44">
            <v>60</v>
          </cell>
          <cell r="I44" t="str">
            <v>是</v>
          </cell>
          <cell r="J44">
            <v>60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4"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56830.9</v>
          </cell>
          <cell r="U44">
            <v>0</v>
          </cell>
          <cell r="V44">
            <v>212817.59</v>
          </cell>
          <cell r="W44">
            <v>0</v>
          </cell>
          <cell r="X44">
            <v>98690.6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4"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25457.29</v>
          </cell>
          <cell r="AJ44">
            <v>102625.95</v>
          </cell>
          <cell r="AK44">
            <v>61039.55</v>
          </cell>
          <cell r="AL44">
            <v>0</v>
          </cell>
          <cell r="AM44">
            <v>7579.72</v>
          </cell>
          <cell r="AN44">
            <v>187.99</v>
          </cell>
          <cell r="AO44">
            <v>123.67</v>
          </cell>
          <cell r="AP44">
            <v>7479.33</v>
          </cell>
          <cell r="AQ44">
            <v>21400</v>
          </cell>
          <cell r="AR44">
            <v>10500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</row>
        <row r="44">
          <cell r="AY44">
            <v>0</v>
          </cell>
          <cell r="AZ44">
            <v>604732.59</v>
          </cell>
          <cell r="BA44">
            <v>604732.59</v>
          </cell>
          <cell r="BB44">
            <v>0.8</v>
          </cell>
          <cell r="BC44">
            <v>6583.83333333333</v>
          </cell>
          <cell r="BD44">
            <v>6563.22166666667</v>
          </cell>
          <cell r="BE44">
            <v>5316.66666666667</v>
          </cell>
          <cell r="BF44">
            <v>1750</v>
          </cell>
          <cell r="BG44">
            <v>0</v>
          </cell>
          <cell r="BH44">
            <v>0</v>
          </cell>
        </row>
        <row r="45">
          <cell r="B45" t="str">
            <v>S413132</v>
          </cell>
          <cell r="C45" t="str">
            <v>霸州市政锦五金制品有限公司</v>
          </cell>
          <cell r="D45" t="str">
            <v>金属件</v>
          </cell>
          <cell r="E45" t="str">
            <v>金属件</v>
          </cell>
          <cell r="F45" t="e">
            <v>#REF!</v>
          </cell>
          <cell r="G45" t="str">
            <v>正常供货</v>
          </cell>
          <cell r="H45">
            <v>90</v>
          </cell>
          <cell r="I45" t="str">
            <v>是</v>
          </cell>
          <cell r="J45">
            <v>90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5">
          <cell r="AH45">
            <v>0</v>
          </cell>
          <cell r="AI45">
            <v>0</v>
          </cell>
          <cell r="AJ45">
            <v>0</v>
          </cell>
          <cell r="AK45">
            <v>0</v>
          </cell>
        </row>
        <row r="45">
          <cell r="AN45">
            <v>1844.43</v>
          </cell>
          <cell r="AO45">
            <v>73420.39</v>
          </cell>
          <cell r="AP45">
            <v>105493.74</v>
          </cell>
          <cell r="AQ45">
            <v>134900</v>
          </cell>
          <cell r="AR45">
            <v>251000</v>
          </cell>
          <cell r="AS45">
            <v>194883.01</v>
          </cell>
          <cell r="AT45">
            <v>255354.44</v>
          </cell>
          <cell r="AU45">
            <v>0</v>
          </cell>
          <cell r="AV45">
            <v>302273.52</v>
          </cell>
          <cell r="AW45">
            <v>158299.7</v>
          </cell>
          <cell r="AX45">
            <v>437642.97</v>
          </cell>
          <cell r="AY45">
            <v>278504.72</v>
          </cell>
          <cell r="AZ45">
            <v>2193616.92</v>
          </cell>
          <cell r="BA45">
            <v>1319169.53</v>
          </cell>
          <cell r="BB45">
            <v>0.8</v>
          </cell>
          <cell r="BC45">
            <v>169175.263333333</v>
          </cell>
          <cell r="BD45">
            <v>156938.531666667</v>
          </cell>
          <cell r="BE45">
            <v>189735.161666667</v>
          </cell>
          <cell r="BF45">
            <v>193635.111666667</v>
          </cell>
          <cell r="BG45">
            <v>224742.273333333</v>
          </cell>
          <cell r="BH45">
            <v>238679.225</v>
          </cell>
        </row>
        <row r="46">
          <cell r="B46" t="str">
            <v>S411010</v>
          </cell>
          <cell r="C46" t="str">
            <v>北京多宾城建筑机械有限公司</v>
          </cell>
          <cell r="D46" t="str">
            <v>后视镜</v>
          </cell>
          <cell r="E46" t="str">
            <v>后视镜</v>
          </cell>
        </row>
        <row r="46">
          <cell r="G46" t="str">
            <v>正常供货</v>
          </cell>
          <cell r="H46">
            <v>60</v>
          </cell>
          <cell r="I46" t="str">
            <v>是</v>
          </cell>
          <cell r="J46">
            <v>90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6"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121209.49</v>
          </cell>
          <cell r="AM46">
            <v>45180.06</v>
          </cell>
          <cell r="AN46">
            <v>102833.86</v>
          </cell>
          <cell r="AO46">
            <v>74741.32</v>
          </cell>
          <cell r="AP46">
            <v>85589.88</v>
          </cell>
          <cell r="AQ46">
            <v>93000</v>
          </cell>
          <cell r="AR46">
            <v>47900</v>
          </cell>
          <cell r="AS46">
            <v>89492.64</v>
          </cell>
          <cell r="AT46">
            <v>86878.44</v>
          </cell>
          <cell r="AU46">
            <v>28025.03</v>
          </cell>
          <cell r="AV46">
            <v>12685.55</v>
          </cell>
          <cell r="AW46">
            <v>0</v>
          </cell>
          <cell r="AX46">
            <v>131554.62</v>
          </cell>
          <cell r="AY46">
            <v>104450.84</v>
          </cell>
          <cell r="AZ46">
            <v>1023541.73</v>
          </cell>
          <cell r="BA46">
            <v>787536.27</v>
          </cell>
          <cell r="BB46">
            <v>0</v>
          </cell>
          <cell r="BC46">
            <v>79600.38</v>
          </cell>
          <cell r="BD46">
            <v>71814.3316666667</v>
          </cell>
          <cell r="BE46">
            <v>59663.61</v>
          </cell>
          <cell r="BF46">
            <v>44163.61</v>
          </cell>
          <cell r="BG46">
            <v>58106.0466666667</v>
          </cell>
          <cell r="BH46">
            <v>60599.08</v>
          </cell>
        </row>
        <row r="47">
          <cell r="B47" t="str">
            <v>S432021</v>
          </cell>
          <cell r="C47" t="str">
            <v>江苏艾文德悦达汽车内饰有限责任公司</v>
          </cell>
          <cell r="D47" t="str">
            <v>座椅</v>
          </cell>
          <cell r="E47" t="str">
            <v>座椅</v>
          </cell>
          <cell r="F47" t="e">
            <v>#REF!</v>
          </cell>
          <cell r="G47" t="str">
            <v>诉讼</v>
          </cell>
          <cell r="H47">
            <v>60</v>
          </cell>
          <cell r="I47" t="str">
            <v>否</v>
          </cell>
        </row>
        <row r="47"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7"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7"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</row>
        <row r="47">
          <cell r="AY47">
            <v>0</v>
          </cell>
          <cell r="AZ47">
            <v>0</v>
          </cell>
          <cell r="BA47">
            <v>0</v>
          </cell>
          <cell r="BB47">
            <v>0.8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</row>
        <row r="48">
          <cell r="B48" t="str">
            <v>S433010</v>
          </cell>
          <cell r="C48" t="str">
            <v>台州市黄岩佩雷希模具有限公司</v>
          </cell>
          <cell r="D48">
            <v>0</v>
          </cell>
          <cell r="E48">
            <v>0</v>
          </cell>
        </row>
        <row r="48">
          <cell r="G48" t="str">
            <v>固定资产</v>
          </cell>
          <cell r="H48">
            <v>0</v>
          </cell>
          <cell r="I48" t="str">
            <v>是</v>
          </cell>
        </row>
        <row r="48"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8">
          <cell r="AG48">
            <v>0</v>
          </cell>
          <cell r="AH48">
            <v>37300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140000</v>
          </cell>
          <cell r="AU48">
            <v>0</v>
          </cell>
          <cell r="AV48">
            <v>0</v>
          </cell>
          <cell r="AW48">
            <v>0</v>
          </cell>
        </row>
        <row r="48">
          <cell r="AY48">
            <v>0</v>
          </cell>
          <cell r="AZ48">
            <v>177300</v>
          </cell>
          <cell r="BA48">
            <v>177300</v>
          </cell>
          <cell r="BB48">
            <v>0</v>
          </cell>
          <cell r="BC48">
            <v>23333.3333333333</v>
          </cell>
          <cell r="BD48">
            <v>23333.3333333333</v>
          </cell>
          <cell r="BE48">
            <v>23333.3333333333</v>
          </cell>
          <cell r="BF48">
            <v>23333.3333333333</v>
          </cell>
          <cell r="BG48">
            <v>23333.3333333333</v>
          </cell>
          <cell r="BH48">
            <v>23333.3333333333</v>
          </cell>
        </row>
        <row r="49">
          <cell r="B49" t="str">
            <v>S413161</v>
          </cell>
          <cell r="C49" t="str">
            <v>河北利达金属制品集团有限公司</v>
          </cell>
          <cell r="D49" t="str">
            <v>金属件</v>
          </cell>
          <cell r="E49" t="str">
            <v>金属件</v>
          </cell>
          <cell r="F49" t="e">
            <v>#REF!</v>
          </cell>
          <cell r="G49" t="str">
            <v>正常供货</v>
          </cell>
          <cell r="H49">
            <v>90</v>
          </cell>
          <cell r="I49" t="str">
            <v>是</v>
          </cell>
          <cell r="J49">
            <v>90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49">
          <cell r="AJ49">
            <v>0</v>
          </cell>
          <cell r="AK49">
            <v>0</v>
          </cell>
          <cell r="AL49">
            <v>0</v>
          </cell>
        </row>
        <row r="49">
          <cell r="AO49">
            <v>0</v>
          </cell>
          <cell r="AP49">
            <v>161986.92</v>
          </cell>
          <cell r="AQ49">
            <v>0</v>
          </cell>
          <cell r="AR49">
            <v>0</v>
          </cell>
          <cell r="AS49">
            <v>2279773.31</v>
          </cell>
          <cell r="AT49">
            <v>759580.68</v>
          </cell>
          <cell r="AU49">
            <v>0</v>
          </cell>
          <cell r="AV49">
            <v>0</v>
          </cell>
          <cell r="AW49">
            <v>1943731.72</v>
          </cell>
          <cell r="AX49">
            <v>731857.32</v>
          </cell>
          <cell r="AY49">
            <v>424300.31</v>
          </cell>
          <cell r="AZ49">
            <v>6301230.26</v>
          </cell>
          <cell r="BA49">
            <v>3201340.91</v>
          </cell>
          <cell r="BB49">
            <v>0.8</v>
          </cell>
          <cell r="BC49">
            <v>533556.818333333</v>
          </cell>
          <cell r="BD49">
            <v>533556.818333333</v>
          </cell>
          <cell r="BE49">
            <v>506558.998333333</v>
          </cell>
          <cell r="BF49">
            <v>830514.285</v>
          </cell>
          <cell r="BG49">
            <v>952490.505</v>
          </cell>
          <cell r="BH49">
            <v>643245.005</v>
          </cell>
        </row>
        <row r="50">
          <cell r="B50" t="str">
            <v>S412015</v>
          </cell>
          <cell r="C50" t="str">
            <v>天津亚铁科技有限公司</v>
          </cell>
          <cell r="D50" t="str">
            <v>金属件</v>
          </cell>
          <cell r="E50" t="str">
            <v>金属件</v>
          </cell>
          <cell r="F50" t="e">
            <v>#REF!</v>
          </cell>
          <cell r="G50" t="str">
            <v>老账</v>
          </cell>
          <cell r="H50">
            <v>0</v>
          </cell>
          <cell r="I50" t="str">
            <v>否</v>
          </cell>
        </row>
        <row r="50"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0">
          <cell r="W50">
            <v>0</v>
          </cell>
          <cell r="X50">
            <v>0</v>
          </cell>
          <cell r="Y50">
            <v>126094.65</v>
          </cell>
          <cell r="Z50">
            <v>0</v>
          </cell>
          <cell r="AA50">
            <v>0</v>
          </cell>
          <cell r="AB50">
            <v>0</v>
          </cell>
          <cell r="AC50">
            <v>74592</v>
          </cell>
        </row>
        <row r="50"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</row>
        <row r="50">
          <cell r="AY50">
            <v>0</v>
          </cell>
          <cell r="AZ50">
            <v>200686.65</v>
          </cell>
          <cell r="BA50">
            <v>200686.65</v>
          </cell>
          <cell r="BB50">
            <v>0.8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</row>
        <row r="51">
          <cell r="B51" t="str">
            <v>S437015</v>
          </cell>
          <cell r="C51" t="str">
            <v>山东金达汽车部件制造股份有限公司</v>
          </cell>
          <cell r="D51" t="str">
            <v>座椅</v>
          </cell>
          <cell r="E51" t="str">
            <v>座椅</v>
          </cell>
          <cell r="F51" t="e">
            <v>#REF!</v>
          </cell>
          <cell r="G51" t="str">
            <v>正常供货</v>
          </cell>
          <cell r="H51">
            <v>60</v>
          </cell>
          <cell r="I51" t="str">
            <v>否</v>
          </cell>
          <cell r="J51">
            <v>90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1"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1">
          <cell r="AQ51">
            <v>0</v>
          </cell>
          <cell r="AR51">
            <v>0</v>
          </cell>
          <cell r="AS51">
            <v>20980.81</v>
          </cell>
          <cell r="AT51">
            <v>461164.86</v>
          </cell>
          <cell r="AU51">
            <v>485505.14</v>
          </cell>
          <cell r="AV51">
            <v>900590.92</v>
          </cell>
          <cell r="AW51">
            <v>291316.14</v>
          </cell>
          <cell r="AX51">
            <v>689636.32</v>
          </cell>
          <cell r="AY51">
            <v>406031.42</v>
          </cell>
          <cell r="AZ51">
            <v>3255225.61</v>
          </cell>
          <cell r="BA51">
            <v>2159557.87</v>
          </cell>
          <cell r="BB51">
            <v>0.8</v>
          </cell>
          <cell r="BC51">
            <v>80357.6116666667</v>
          </cell>
          <cell r="BD51">
            <v>161275.135</v>
          </cell>
          <cell r="BE51">
            <v>311373.621666667</v>
          </cell>
          <cell r="BF51">
            <v>359926.311666667</v>
          </cell>
          <cell r="BG51">
            <v>474865.698333333</v>
          </cell>
          <cell r="BH51">
            <v>539040.8</v>
          </cell>
        </row>
        <row r="52">
          <cell r="B52" t="str">
            <v>S433027</v>
          </cell>
          <cell r="C52" t="str">
            <v>浙江泰极信汽车部件有限公司</v>
          </cell>
          <cell r="D52" t="str">
            <v>金属件</v>
          </cell>
          <cell r="E52" t="str">
            <v>金属件</v>
          </cell>
          <cell r="F52" t="e">
            <v>#REF!</v>
          </cell>
          <cell r="G52" t="str">
            <v>诉讼</v>
          </cell>
          <cell r="H52">
            <v>60</v>
          </cell>
          <cell r="I52" t="str">
            <v>否</v>
          </cell>
        </row>
        <row r="52"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2">
          <cell r="U52">
            <v>0</v>
          </cell>
          <cell r="V52">
            <v>47521.08</v>
          </cell>
          <cell r="W52">
            <v>101074.44</v>
          </cell>
          <cell r="X52">
            <v>0</v>
          </cell>
          <cell r="Y52">
            <v>101074.44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</row>
        <row r="52">
          <cell r="AY52">
            <v>0</v>
          </cell>
          <cell r="AZ52">
            <v>249669.96</v>
          </cell>
          <cell r="BA52">
            <v>249669.96</v>
          </cell>
          <cell r="BB52">
            <v>0.8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</row>
        <row r="53">
          <cell r="B53" t="str">
            <v>S543001</v>
          </cell>
          <cell r="C53" t="str">
            <v>湖南精正设备制造有限公司</v>
          </cell>
          <cell r="D53" t="str">
            <v>座椅</v>
          </cell>
          <cell r="E53" t="str">
            <v>座椅</v>
          </cell>
          <cell r="F53" t="e">
            <v>#REF!</v>
          </cell>
          <cell r="G53" t="str">
            <v>固定资产</v>
          </cell>
          <cell r="H53" t="str">
            <v>预付</v>
          </cell>
          <cell r="I53" t="str">
            <v>否</v>
          </cell>
        </row>
        <row r="53">
          <cell r="K53">
            <v>470027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3"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</row>
        <row r="53">
          <cell r="AY53">
            <v>0</v>
          </cell>
          <cell r="AZ53">
            <v>470027</v>
          </cell>
          <cell r="BA53">
            <v>470027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</row>
        <row r="54">
          <cell r="B54" t="str">
            <v>S433020</v>
          </cell>
          <cell r="C54" t="str">
            <v>宁波市北仑屹昌机械有限公司</v>
          </cell>
          <cell r="D54" t="str">
            <v>后视镜</v>
          </cell>
          <cell r="E54" t="str">
            <v>后视镜</v>
          </cell>
        </row>
        <row r="54">
          <cell r="G54" t="str">
            <v>老账</v>
          </cell>
          <cell r="H54">
            <v>90</v>
          </cell>
          <cell r="I54" t="str">
            <v>是</v>
          </cell>
        </row>
        <row r="54"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4">
          <cell r="AE54">
            <v>0</v>
          </cell>
          <cell r="AF54">
            <v>0</v>
          </cell>
          <cell r="AG54">
            <v>0</v>
          </cell>
          <cell r="AH54">
            <v>58156.28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</row>
        <row r="54">
          <cell r="AY54">
            <v>139274.43</v>
          </cell>
          <cell r="AZ54">
            <v>197430.71</v>
          </cell>
          <cell r="BA54">
            <v>58156.28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23212.405</v>
          </cell>
        </row>
        <row r="55">
          <cell r="B55" t="str">
            <v>S432009</v>
          </cell>
          <cell r="C55" t="str">
            <v>江苏力乐汽车部件股份有限公司</v>
          </cell>
          <cell r="D55" t="str">
            <v>金属件/座椅</v>
          </cell>
          <cell r="E55" t="str">
            <v>金属件/座椅</v>
          </cell>
          <cell r="F55" t="e">
            <v>#REF!</v>
          </cell>
          <cell r="G55" t="str">
            <v>正常供货</v>
          </cell>
          <cell r="H55">
            <v>60</v>
          </cell>
          <cell r="I55" t="str">
            <v>否</v>
          </cell>
          <cell r="J55">
            <v>90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5"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5">
          <cell r="AR55">
            <v>0</v>
          </cell>
          <cell r="AS55">
            <v>904521.82</v>
          </cell>
          <cell r="AT55">
            <v>958499.08</v>
          </cell>
          <cell r="AU55">
            <v>973535.12</v>
          </cell>
          <cell r="AV55">
            <v>1890526.64</v>
          </cell>
          <cell r="AW55">
            <v>871702.16</v>
          </cell>
          <cell r="AX55">
            <v>1127828</v>
          </cell>
          <cell r="AY55">
            <v>509297.24</v>
          </cell>
          <cell r="AZ55">
            <v>7235910.06</v>
          </cell>
          <cell r="BA55">
            <v>5598784.82</v>
          </cell>
          <cell r="BB55">
            <v>0.8</v>
          </cell>
          <cell r="BC55">
            <v>310503.483333333</v>
          </cell>
          <cell r="BD55">
            <v>472759.336666667</v>
          </cell>
          <cell r="BE55">
            <v>787847.11</v>
          </cell>
          <cell r="BF55">
            <v>933130.803333333</v>
          </cell>
          <cell r="BG55">
            <v>1121102.13666667</v>
          </cell>
          <cell r="BH55">
            <v>1055231.37333333</v>
          </cell>
        </row>
        <row r="56">
          <cell r="B56" t="str">
            <v>S432025</v>
          </cell>
          <cell r="C56" t="str">
            <v>苏州高登威科技股份有限公司</v>
          </cell>
          <cell r="D56">
            <v>0</v>
          </cell>
          <cell r="E56">
            <v>0</v>
          </cell>
        </row>
        <row r="56">
          <cell r="G56" t="str">
            <v>固定资产</v>
          </cell>
          <cell r="H56">
            <v>0</v>
          </cell>
          <cell r="I56" t="str">
            <v>否</v>
          </cell>
        </row>
        <row r="56">
          <cell r="K56">
            <v>526700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6"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</row>
        <row r="56">
          <cell r="AY56">
            <v>0</v>
          </cell>
          <cell r="AZ56">
            <v>526700</v>
          </cell>
          <cell r="BA56">
            <v>526700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</row>
        <row r="57">
          <cell r="B57" t="str">
            <v>S423001</v>
          </cell>
          <cell r="C57" t="str">
            <v>哈尔滨三迪工控工程有限公司</v>
          </cell>
          <cell r="D57" t="str">
            <v>座椅</v>
          </cell>
          <cell r="E57" t="str">
            <v>座椅</v>
          </cell>
          <cell r="F57" t="e">
            <v>#REF!</v>
          </cell>
          <cell r="G57" t="str">
            <v>固定资产-老账</v>
          </cell>
          <cell r="H57" t="str">
            <v>预付</v>
          </cell>
          <cell r="I57" t="str">
            <v>否</v>
          </cell>
        </row>
        <row r="57"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236900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7"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</row>
        <row r="57">
          <cell r="AY57">
            <v>0</v>
          </cell>
          <cell r="AZ57">
            <v>236900</v>
          </cell>
          <cell r="BA57">
            <v>236900</v>
          </cell>
          <cell r="BB57">
            <v>1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</row>
        <row r="58">
          <cell r="B58" t="str">
            <v>S432006</v>
          </cell>
          <cell r="C58" t="str">
            <v>江阴长青工艺品有限公司</v>
          </cell>
          <cell r="D58" t="str">
            <v>座椅</v>
          </cell>
          <cell r="E58" t="str">
            <v>座椅</v>
          </cell>
          <cell r="F58" t="e">
            <v>#REF!</v>
          </cell>
          <cell r="G58" t="str">
            <v>固定资产-老账</v>
          </cell>
          <cell r="H58" t="str">
            <v>预付</v>
          </cell>
          <cell r="I58" t="str">
            <v>是</v>
          </cell>
        </row>
        <row r="58"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8"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264354.28</v>
          </cell>
          <cell r="AN58">
            <v>213000</v>
          </cell>
          <cell r="AO58">
            <v>0</v>
          </cell>
          <cell r="AP58">
            <v>52500</v>
          </cell>
          <cell r="AQ58">
            <v>0</v>
          </cell>
          <cell r="AR58">
            <v>0</v>
          </cell>
          <cell r="AS58">
            <v>35000</v>
          </cell>
          <cell r="AT58">
            <v>67500</v>
          </cell>
          <cell r="AU58">
            <v>0</v>
          </cell>
          <cell r="AV58">
            <v>0</v>
          </cell>
          <cell r="AW58">
            <v>0</v>
          </cell>
        </row>
        <row r="58">
          <cell r="AY58">
            <v>0</v>
          </cell>
          <cell r="AZ58">
            <v>632354.28</v>
          </cell>
          <cell r="BA58">
            <v>632354.28</v>
          </cell>
          <cell r="BB58">
            <v>1</v>
          </cell>
          <cell r="BC58">
            <v>25833.3333333333</v>
          </cell>
          <cell r="BD58">
            <v>25833.3333333333</v>
          </cell>
          <cell r="BE58">
            <v>17083.3333333333</v>
          </cell>
          <cell r="BF58">
            <v>17083.3333333333</v>
          </cell>
          <cell r="BG58">
            <v>17083.3333333333</v>
          </cell>
          <cell r="BH58">
            <v>11250</v>
          </cell>
        </row>
        <row r="59">
          <cell r="B59" t="str">
            <v>S413056</v>
          </cell>
          <cell r="C59" t="str">
            <v>黄骅市瑞丰五金制品有限公司</v>
          </cell>
          <cell r="D59" t="str">
            <v>金属件/后视镜</v>
          </cell>
          <cell r="E59" t="str">
            <v>金属件/后视镜</v>
          </cell>
          <cell r="F59" t="e">
            <v>#REF!</v>
          </cell>
          <cell r="G59" t="str">
            <v>正常供货</v>
          </cell>
          <cell r="H59">
            <v>60</v>
          </cell>
          <cell r="I59" t="str">
            <v>是</v>
          </cell>
          <cell r="J59">
            <v>90</v>
          </cell>
          <cell r="K59">
            <v>0</v>
          </cell>
          <cell r="L59">
            <v>0</v>
          </cell>
          <cell r="M59">
            <v>0</v>
          </cell>
        </row>
        <row r="59">
          <cell r="Q59">
            <v>0</v>
          </cell>
          <cell r="R59">
            <v>0</v>
          </cell>
          <cell r="S59">
            <v>0</v>
          </cell>
          <cell r="T59">
            <v>0</v>
          </cell>
        </row>
        <row r="59"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59">
          <cell r="AE59">
            <v>163925.31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88742.37</v>
          </cell>
          <cell r="AK59">
            <v>74722.74</v>
          </cell>
          <cell r="AL59">
            <v>0</v>
          </cell>
          <cell r="AM59">
            <v>0</v>
          </cell>
          <cell r="AN59">
            <v>0</v>
          </cell>
          <cell r="AO59">
            <v>133483.42</v>
          </cell>
          <cell r="AP59">
            <v>45058.73</v>
          </cell>
          <cell r="AQ59">
            <v>0</v>
          </cell>
          <cell r="AR59">
            <v>103500</v>
          </cell>
          <cell r="AS59">
            <v>52898.42</v>
          </cell>
          <cell r="AT59">
            <v>76633.02</v>
          </cell>
          <cell r="AU59">
            <v>23283.37</v>
          </cell>
          <cell r="AV59">
            <v>0</v>
          </cell>
          <cell r="AW59">
            <v>74609.93</v>
          </cell>
          <cell r="AX59">
            <v>40908.05</v>
          </cell>
          <cell r="AY59">
            <v>43787.68</v>
          </cell>
          <cell r="AZ59">
            <v>921553.04</v>
          </cell>
          <cell r="BA59">
            <v>836857.31</v>
          </cell>
          <cell r="BB59">
            <v>0.8</v>
          </cell>
          <cell r="BC59">
            <v>68595.5983333333</v>
          </cell>
          <cell r="BD59">
            <v>50228.9233333333</v>
          </cell>
          <cell r="BE59">
            <v>42719.135</v>
          </cell>
          <cell r="BF59">
            <v>55154.1233333333</v>
          </cell>
          <cell r="BG59">
            <v>44722.1316666667</v>
          </cell>
          <cell r="BH59">
            <v>43203.675</v>
          </cell>
        </row>
        <row r="60">
          <cell r="B60" t="str">
            <v>S413071</v>
          </cell>
          <cell r="C60" t="str">
            <v>黄骅市顺亿汽车部件有限公司</v>
          </cell>
          <cell r="D60" t="str">
            <v>金属件/座椅/后视镜</v>
          </cell>
          <cell r="E60" t="str">
            <v>金属件/座椅/后视镜</v>
          </cell>
          <cell r="F60" t="e">
            <v>#REF!</v>
          </cell>
          <cell r="G60" t="str">
            <v>正常供货</v>
          </cell>
          <cell r="H60">
            <v>90</v>
          </cell>
          <cell r="I60" t="str">
            <v>是</v>
          </cell>
          <cell r="J60">
            <v>90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0"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30828.4</v>
          </cell>
          <cell r="AF60">
            <v>40385.19</v>
          </cell>
          <cell r="AG60">
            <v>56596.68</v>
          </cell>
          <cell r="AH60">
            <v>27046.89</v>
          </cell>
          <cell r="AI60">
            <v>44354.57</v>
          </cell>
          <cell r="AJ60">
            <v>45109.77</v>
          </cell>
          <cell r="AK60">
            <v>56004.97</v>
          </cell>
          <cell r="AL60">
            <v>67923.96</v>
          </cell>
          <cell r="AM60">
            <v>56994.88</v>
          </cell>
          <cell r="AN60">
            <v>56144.64</v>
          </cell>
          <cell r="AO60">
            <v>26984.55</v>
          </cell>
          <cell r="AP60">
            <v>31650.85</v>
          </cell>
          <cell r="AQ60">
            <v>31400</v>
          </cell>
          <cell r="AR60">
            <v>48000</v>
          </cell>
          <cell r="AS60">
            <v>43591.48</v>
          </cell>
          <cell r="AT60">
            <v>35027.19</v>
          </cell>
          <cell r="AU60">
            <v>25666.08</v>
          </cell>
          <cell r="AV60">
            <v>0</v>
          </cell>
          <cell r="AW60">
            <v>42989.99</v>
          </cell>
          <cell r="AX60">
            <v>54605.88</v>
          </cell>
          <cell r="AY60">
            <v>0</v>
          </cell>
          <cell r="AZ60">
            <v>821305.97</v>
          </cell>
          <cell r="BA60">
            <v>723710.1</v>
          </cell>
          <cell r="BB60">
            <v>0.8</v>
          </cell>
          <cell r="BC60">
            <v>36109.0116666667</v>
          </cell>
          <cell r="BD60">
            <v>35889.2666666667</v>
          </cell>
          <cell r="BE60">
            <v>30614.125</v>
          </cell>
          <cell r="BF60">
            <v>32545.79</v>
          </cell>
          <cell r="BG60">
            <v>33646.77</v>
          </cell>
          <cell r="BH60">
            <v>26381.5233333333</v>
          </cell>
        </row>
        <row r="61">
          <cell r="B61" t="str">
            <v>S432037</v>
          </cell>
          <cell r="C61" t="str">
            <v>苏世博(南京)减振系统有限公司</v>
          </cell>
          <cell r="D61" t="str">
            <v>金属件</v>
          </cell>
          <cell r="E61" t="str">
            <v>金属件</v>
          </cell>
          <cell r="F61" t="e">
            <v>#REF!</v>
          </cell>
          <cell r="G61" t="str">
            <v>正常供货</v>
          </cell>
          <cell r="H61">
            <v>60</v>
          </cell>
          <cell r="I61" t="str">
            <v>否</v>
          </cell>
          <cell r="J61">
            <v>90</v>
          </cell>
        </row>
        <row r="61"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7050.95</v>
          </cell>
          <cell r="AR61">
            <v>150100</v>
          </cell>
          <cell r="AS61">
            <v>0</v>
          </cell>
          <cell r="AT61">
            <v>182671.28</v>
          </cell>
          <cell r="AU61">
            <v>0</v>
          </cell>
          <cell r="AV61">
            <v>0</v>
          </cell>
          <cell r="AW61">
            <v>885251.05</v>
          </cell>
          <cell r="AX61">
            <v>679356</v>
          </cell>
          <cell r="AY61">
            <v>676097.08</v>
          </cell>
          <cell r="AZ61">
            <v>2580526.36</v>
          </cell>
          <cell r="BA61">
            <v>1225073.28</v>
          </cell>
          <cell r="BB61">
            <v>0.8</v>
          </cell>
          <cell r="BC61">
            <v>56637.0383333333</v>
          </cell>
          <cell r="BD61">
            <v>56637.0383333333</v>
          </cell>
          <cell r="BE61">
            <v>56637.0383333333</v>
          </cell>
          <cell r="BF61">
            <v>203003.721666667</v>
          </cell>
          <cell r="BG61">
            <v>291213.055</v>
          </cell>
          <cell r="BH61">
            <v>403895.901666667</v>
          </cell>
        </row>
        <row r="62">
          <cell r="B62" t="str">
            <v>S412012</v>
          </cell>
          <cell r="C62" t="str">
            <v>天津琪安科技有限公司</v>
          </cell>
          <cell r="D62" t="str">
            <v>座椅</v>
          </cell>
          <cell r="E62" t="str">
            <v>座椅</v>
          </cell>
          <cell r="F62" t="e">
            <v>#REF!</v>
          </cell>
          <cell r="G62" t="str">
            <v>正常供货</v>
          </cell>
          <cell r="H62">
            <v>90</v>
          </cell>
          <cell r="I62" t="str">
            <v>是</v>
          </cell>
          <cell r="J62">
            <v>90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2"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32705.5</v>
          </cell>
          <cell r="AG62">
            <v>85524.27</v>
          </cell>
          <cell r="AH62">
            <v>0</v>
          </cell>
          <cell r="AI62">
            <v>156100.05</v>
          </cell>
          <cell r="AJ62">
            <v>26790.04</v>
          </cell>
          <cell r="AK62">
            <v>60885.41</v>
          </cell>
          <cell r="AL62">
            <v>165910.83</v>
          </cell>
          <cell r="AM62">
            <v>33628.8</v>
          </cell>
          <cell r="AN62">
            <v>84291.79</v>
          </cell>
          <cell r="AO62">
            <v>90649.77</v>
          </cell>
          <cell r="AP62">
            <v>28624.07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364412.38</v>
          </cell>
          <cell r="AV62">
            <v>97168.7</v>
          </cell>
          <cell r="AW62">
            <v>0</v>
          </cell>
          <cell r="AX62">
            <v>85355.12</v>
          </cell>
          <cell r="AY62">
            <v>63059.24</v>
          </cell>
          <cell r="AZ62">
            <v>1375105.97</v>
          </cell>
          <cell r="BA62">
            <v>1226691.61</v>
          </cell>
          <cell r="BB62">
            <v>0.8</v>
          </cell>
          <cell r="BC62">
            <v>19878.9733333333</v>
          </cell>
          <cell r="BD62">
            <v>65506.075</v>
          </cell>
          <cell r="BE62">
            <v>76930.18</v>
          </cell>
          <cell r="BF62">
            <v>76930.18</v>
          </cell>
          <cell r="BG62">
            <v>91156.0333333333</v>
          </cell>
          <cell r="BH62">
            <v>101665.906666667</v>
          </cell>
        </row>
        <row r="63">
          <cell r="B63" t="str">
            <v>S432035</v>
          </cell>
          <cell r="C63" t="str">
            <v>江阴市宏丰塑业有限公司</v>
          </cell>
          <cell r="D63" t="str">
            <v>后视镜</v>
          </cell>
          <cell r="E63" t="str">
            <v>后视镜</v>
          </cell>
        </row>
        <row r="63">
          <cell r="G63" t="str">
            <v>大宗物料</v>
          </cell>
          <cell r="H63">
            <v>90</v>
          </cell>
          <cell r="I63" t="str">
            <v>是</v>
          </cell>
          <cell r="J63">
            <v>90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</row>
        <row r="63">
          <cell r="AC63">
            <v>0</v>
          </cell>
          <cell r="AD63">
            <v>0</v>
          </cell>
          <cell r="AE63">
            <v>0</v>
          </cell>
          <cell r="AF63">
            <v>30809.99</v>
          </cell>
          <cell r="AG63">
            <v>0</v>
          </cell>
          <cell r="AH63">
            <v>79100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</row>
        <row r="63">
          <cell r="AY63">
            <v>0</v>
          </cell>
          <cell r="AZ63">
            <v>109909.99</v>
          </cell>
          <cell r="BA63">
            <v>109909.99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</row>
        <row r="64">
          <cell r="B64" t="str">
            <v>S511032</v>
          </cell>
          <cell r="C64" t="str">
            <v>中机科（北京）车辆检测工程研究院有限公司</v>
          </cell>
          <cell r="D64" t="str">
            <v>座椅</v>
          </cell>
          <cell r="E64" t="str">
            <v>座椅</v>
          </cell>
          <cell r="F64" t="e">
            <v>#REF!</v>
          </cell>
          <cell r="G64" t="str">
            <v>实验费-老帐</v>
          </cell>
          <cell r="H64">
            <v>0</v>
          </cell>
          <cell r="I64" t="str">
            <v>否</v>
          </cell>
        </row>
        <row r="64"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383520.5</v>
          </cell>
          <cell r="AR64">
            <v>0</v>
          </cell>
          <cell r="AS64">
            <v>228201</v>
          </cell>
          <cell r="AT64">
            <v>4337.5</v>
          </cell>
          <cell r="AU64">
            <v>0</v>
          </cell>
          <cell r="AV64">
            <v>0</v>
          </cell>
          <cell r="AW64">
            <v>3905</v>
          </cell>
        </row>
        <row r="64">
          <cell r="AY64">
            <v>0</v>
          </cell>
          <cell r="AZ64">
            <v>619964</v>
          </cell>
          <cell r="BA64">
            <v>619964</v>
          </cell>
          <cell r="BB64">
            <v>0.8</v>
          </cell>
          <cell r="BC64">
            <v>102676.5</v>
          </cell>
          <cell r="BD64">
            <v>102676.5</v>
          </cell>
          <cell r="BE64">
            <v>102676.5</v>
          </cell>
          <cell r="BF64">
            <v>39407.25</v>
          </cell>
          <cell r="BG64">
            <v>39407.25</v>
          </cell>
          <cell r="BH64">
            <v>1373.75</v>
          </cell>
        </row>
        <row r="65">
          <cell r="B65" t="str">
            <v>S421002</v>
          </cell>
          <cell r="C65" t="str">
            <v>大连浩煜新材料科技有限公司</v>
          </cell>
          <cell r="D65" t="str">
            <v>座椅</v>
          </cell>
          <cell r="E65" t="str">
            <v>座椅</v>
          </cell>
          <cell r="F65" t="e">
            <v>#REF!</v>
          </cell>
          <cell r="G65" t="str">
            <v>大宗物料</v>
          </cell>
          <cell r="H65">
            <v>60</v>
          </cell>
          <cell r="I65" t="str">
            <v>否</v>
          </cell>
          <cell r="J65">
            <v>60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5">
          <cell r="AM65">
            <v>0</v>
          </cell>
          <cell r="AN65">
            <v>0</v>
          </cell>
          <cell r="AO65">
            <v>0</v>
          </cell>
        </row>
        <row r="65">
          <cell r="AQ65">
            <v>0</v>
          </cell>
          <cell r="AR65">
            <v>0</v>
          </cell>
          <cell r="AS65">
            <v>103409.82</v>
          </cell>
          <cell r="AT65">
            <v>688800</v>
          </cell>
          <cell r="AU65">
            <v>1019760</v>
          </cell>
          <cell r="AV65">
            <v>678240</v>
          </cell>
          <cell r="AW65">
            <v>962640</v>
          </cell>
          <cell r="AX65">
            <v>869760</v>
          </cell>
          <cell r="AY65">
            <v>659400</v>
          </cell>
          <cell r="AZ65">
            <v>4982009.82</v>
          </cell>
          <cell r="BA65">
            <v>3452849.82</v>
          </cell>
          <cell r="BB65">
            <v>1</v>
          </cell>
          <cell r="BC65">
            <v>132034.97</v>
          </cell>
          <cell r="BD65">
            <v>301994.97</v>
          </cell>
          <cell r="BE65">
            <v>415034.97</v>
          </cell>
          <cell r="BF65">
            <v>575474.97</v>
          </cell>
          <cell r="BG65">
            <v>720434.97</v>
          </cell>
          <cell r="BH65">
            <v>813100</v>
          </cell>
        </row>
        <row r="66">
          <cell r="B66" t="str">
            <v>S413168</v>
          </cell>
          <cell r="C66" t="str">
            <v>黄骅市旗锐塑料制品有限公司</v>
          </cell>
          <cell r="D66" t="str">
            <v>座椅/后视镜</v>
          </cell>
          <cell r="E66" t="str">
            <v>座椅/后视镜</v>
          </cell>
          <cell r="F66" t="e">
            <v>#REF!</v>
          </cell>
          <cell r="G66" t="str">
            <v>正常供货</v>
          </cell>
          <cell r="H66">
            <v>60</v>
          </cell>
          <cell r="I66" t="str">
            <v>否</v>
          </cell>
          <cell r="J66">
            <v>90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6"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32059.31</v>
          </cell>
          <cell r="AU66">
            <v>46536.05</v>
          </cell>
          <cell r="AV66">
            <v>66484.39</v>
          </cell>
          <cell r="AW66">
            <v>28145.33</v>
          </cell>
          <cell r="AX66">
            <v>87002.92</v>
          </cell>
          <cell r="AY66">
            <v>77516.59</v>
          </cell>
          <cell r="AZ66">
            <v>337744.59</v>
          </cell>
          <cell r="BA66">
            <v>173225.08</v>
          </cell>
          <cell r="BB66">
            <v>0.8</v>
          </cell>
          <cell r="BC66">
            <v>5343.21833333333</v>
          </cell>
          <cell r="BD66">
            <v>13099.2266666667</v>
          </cell>
          <cell r="BE66">
            <v>24179.9583333333</v>
          </cell>
          <cell r="BF66">
            <v>28870.8466666667</v>
          </cell>
          <cell r="BG66">
            <v>43371.3333333333</v>
          </cell>
          <cell r="BH66">
            <v>56290.765</v>
          </cell>
        </row>
        <row r="67">
          <cell r="B67" t="str">
            <v>S535001</v>
          </cell>
          <cell r="C67" t="str">
            <v>厦门市三友和机械有限公司</v>
          </cell>
          <cell r="D67" t="str">
            <v>座椅</v>
          </cell>
          <cell r="E67" t="str">
            <v>座椅</v>
          </cell>
          <cell r="F67" t="e">
            <v>#REF!</v>
          </cell>
          <cell r="G67" t="str">
            <v>固定资产-老账</v>
          </cell>
          <cell r="H67" t="str">
            <v>预付</v>
          </cell>
          <cell r="I67" t="str">
            <v>否</v>
          </cell>
        </row>
        <row r="67">
          <cell r="K67">
            <v>222035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60000</v>
          </cell>
          <cell r="AA67">
            <v>0</v>
          </cell>
          <cell r="AB67">
            <v>0</v>
          </cell>
          <cell r="AC67">
            <v>11965</v>
          </cell>
        </row>
        <row r="67"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</row>
        <row r="67">
          <cell r="AY67">
            <v>0</v>
          </cell>
          <cell r="AZ67">
            <v>294000</v>
          </cell>
          <cell r="BA67">
            <v>294000</v>
          </cell>
          <cell r="BB67">
            <v>0.8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</row>
        <row r="68">
          <cell r="B68" t="str">
            <v>S433009</v>
          </cell>
          <cell r="C68" t="str">
            <v>浙江路得坦摩汽车部件股份有限公司</v>
          </cell>
          <cell r="D68" t="str">
            <v>金属件</v>
          </cell>
          <cell r="E68" t="str">
            <v>金属件</v>
          </cell>
          <cell r="F68" t="e">
            <v>#REF!</v>
          </cell>
          <cell r="G68" t="str">
            <v>正常供货</v>
          </cell>
          <cell r="H68">
            <v>60</v>
          </cell>
          <cell r="I68" t="str">
            <v>否</v>
          </cell>
          <cell r="J68">
            <v>60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8"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811996.06</v>
          </cell>
          <cell r="AU68">
            <v>281423.25</v>
          </cell>
          <cell r="AV68">
            <v>991550.26</v>
          </cell>
          <cell r="AW68">
            <v>156597.75</v>
          </cell>
          <cell r="AX68">
            <v>855585.49</v>
          </cell>
          <cell r="AY68">
            <v>560550.06</v>
          </cell>
          <cell r="AZ68">
            <v>3657702.87</v>
          </cell>
          <cell r="BA68">
            <v>2241567.32</v>
          </cell>
          <cell r="BB68">
            <v>0.8</v>
          </cell>
          <cell r="BC68">
            <v>135332.676666667</v>
          </cell>
          <cell r="BD68">
            <v>182236.551666667</v>
          </cell>
          <cell r="BE68">
            <v>347494.928333333</v>
          </cell>
          <cell r="BF68">
            <v>373594.553333333</v>
          </cell>
          <cell r="BG68">
            <v>516192.135</v>
          </cell>
          <cell r="BH68">
            <v>609617.145</v>
          </cell>
        </row>
        <row r="69">
          <cell r="B69" t="str">
            <v>S434002</v>
          </cell>
          <cell r="C69" t="str">
            <v>芜湖星火软轴控制索制造有限公司</v>
          </cell>
          <cell r="D69" t="str">
            <v>金属件/座椅</v>
          </cell>
          <cell r="E69" t="str">
            <v>金属件/座椅</v>
          </cell>
          <cell r="F69" t="e">
            <v>#REF!</v>
          </cell>
          <cell r="G69" t="str">
            <v>正常供货</v>
          </cell>
          <cell r="H69">
            <v>60</v>
          </cell>
          <cell r="I69" t="str">
            <v>是</v>
          </cell>
          <cell r="J69">
            <v>60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69">
          <cell r="X69">
            <v>0</v>
          </cell>
        </row>
        <row r="69">
          <cell r="Z69">
            <v>0</v>
          </cell>
        </row>
        <row r="69">
          <cell r="AL69">
            <v>0</v>
          </cell>
          <cell r="AM69">
            <v>0</v>
          </cell>
          <cell r="AN69">
            <v>86101.19</v>
          </cell>
          <cell r="AO69">
            <v>110872.52</v>
          </cell>
          <cell r="AP69">
            <v>64759.78</v>
          </cell>
          <cell r="AQ69">
            <v>28900</v>
          </cell>
          <cell r="AR69">
            <v>14400</v>
          </cell>
          <cell r="AS69">
            <v>0</v>
          </cell>
          <cell r="AT69">
            <v>673.35</v>
          </cell>
          <cell r="AU69">
            <v>16414.49</v>
          </cell>
          <cell r="AV69">
            <v>0</v>
          </cell>
          <cell r="AW69">
            <v>0</v>
          </cell>
        </row>
        <row r="69">
          <cell r="AY69">
            <v>4096.37</v>
          </cell>
          <cell r="AZ69">
            <v>326217.7</v>
          </cell>
          <cell r="BA69">
            <v>322121.33</v>
          </cell>
          <cell r="BB69">
            <v>0.8</v>
          </cell>
          <cell r="BC69">
            <v>36600.9416666667</v>
          </cell>
          <cell r="BD69">
            <v>20857.9366666667</v>
          </cell>
          <cell r="BE69">
            <v>10064.64</v>
          </cell>
          <cell r="BF69">
            <v>5247.97333333333</v>
          </cell>
          <cell r="BG69">
            <v>2847.97333333333</v>
          </cell>
          <cell r="BH69">
            <v>3530.70166666667</v>
          </cell>
        </row>
        <row r="70">
          <cell r="B70" t="str">
            <v>S413053</v>
          </cell>
          <cell r="C70" t="str">
            <v>黄骅市益海五金制造有限公司</v>
          </cell>
          <cell r="D70" t="str">
            <v>座椅</v>
          </cell>
          <cell r="E70" t="str">
            <v>座椅</v>
          </cell>
          <cell r="F70" t="e">
            <v>#REF!</v>
          </cell>
          <cell r="G70" t="str">
            <v>正常供货</v>
          </cell>
          <cell r="H70">
            <v>90</v>
          </cell>
          <cell r="I70" t="str">
            <v>是</v>
          </cell>
          <cell r="J70">
            <v>90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0">
          <cell r="AG70">
            <v>0</v>
          </cell>
          <cell r="AH70">
            <v>0</v>
          </cell>
        </row>
        <row r="70"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64665.94</v>
          </cell>
          <cell r="AO70">
            <v>0</v>
          </cell>
          <cell r="AP70">
            <v>112570.89</v>
          </cell>
          <cell r="AQ70">
            <v>7500</v>
          </cell>
          <cell r="AR70">
            <v>17600</v>
          </cell>
          <cell r="AS70">
            <v>24286.2</v>
          </cell>
          <cell r="AT70">
            <v>31266.25</v>
          </cell>
          <cell r="AU70">
            <v>28633.12</v>
          </cell>
          <cell r="AV70">
            <v>20920.74</v>
          </cell>
          <cell r="AW70">
            <v>0</v>
          </cell>
          <cell r="AX70">
            <v>65364.24</v>
          </cell>
          <cell r="AY70">
            <v>0</v>
          </cell>
          <cell r="AZ70">
            <v>372807.38</v>
          </cell>
          <cell r="BA70">
            <v>307443.14</v>
          </cell>
          <cell r="BB70">
            <v>0.8</v>
          </cell>
          <cell r="BC70">
            <v>32203.89</v>
          </cell>
          <cell r="BD70">
            <v>36976.0766666667</v>
          </cell>
          <cell r="BE70">
            <v>21701.0516666667</v>
          </cell>
          <cell r="BF70">
            <v>20451.0516666667</v>
          </cell>
          <cell r="BG70">
            <v>28411.7583333333</v>
          </cell>
          <cell r="BH70">
            <v>24364.0583333333</v>
          </cell>
        </row>
        <row r="71">
          <cell r="B71" t="str">
            <v>S411037</v>
          </cell>
          <cell r="C71" t="str">
            <v>北京博路荣国际贸易有限公司</v>
          </cell>
          <cell r="D71" t="str">
            <v>后视镜</v>
          </cell>
          <cell r="E71" t="str">
            <v>后视镜</v>
          </cell>
        </row>
        <row r="71">
          <cell r="G71" t="str">
            <v>大宗物料</v>
          </cell>
          <cell r="H71">
            <v>90</v>
          </cell>
          <cell r="I71" t="str">
            <v>是</v>
          </cell>
          <cell r="J71">
            <v>90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46705.6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</row>
        <row r="71">
          <cell r="AY71">
            <v>0</v>
          </cell>
          <cell r="AZ71">
            <v>46705.6</v>
          </cell>
          <cell r="BA71">
            <v>46705.6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</row>
        <row r="72">
          <cell r="B72" t="str">
            <v>S413042</v>
          </cell>
          <cell r="C72" t="str">
            <v>黄骅市祯祥金属制品有限责任公司</v>
          </cell>
          <cell r="D72" t="str">
            <v>金属件</v>
          </cell>
          <cell r="E72" t="str">
            <v>金属件</v>
          </cell>
          <cell r="F72" t="e">
            <v>#REF!</v>
          </cell>
        </row>
        <row r="72">
          <cell r="H72">
            <v>0</v>
          </cell>
          <cell r="I72" t="str">
            <v>否</v>
          </cell>
          <cell r="J72">
            <v>30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2"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</row>
        <row r="72">
          <cell r="AX72">
            <v>141746.47</v>
          </cell>
          <cell r="AY72">
            <v>350004.35</v>
          </cell>
          <cell r="AZ72">
            <v>491750.82</v>
          </cell>
          <cell r="BA72">
            <v>491750.82</v>
          </cell>
          <cell r="BB72">
            <v>1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23624.4116666667</v>
          </cell>
          <cell r="BH72">
            <v>81958.47</v>
          </cell>
        </row>
        <row r="73">
          <cell r="B73" t="str">
            <v>S413021</v>
          </cell>
          <cell r="C73" t="str">
            <v>河北锐翰汽车零部件有限公司</v>
          </cell>
          <cell r="D73" t="str">
            <v>金属件</v>
          </cell>
          <cell r="E73" t="str">
            <v>金属件</v>
          </cell>
          <cell r="F73" t="e">
            <v>#REF!</v>
          </cell>
          <cell r="G73" t="str">
            <v>正常供货</v>
          </cell>
          <cell r="H73">
            <v>60</v>
          </cell>
          <cell r="I73" t="str">
            <v>是</v>
          </cell>
          <cell r="J73">
            <v>90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3">
          <cell r="AA73">
            <v>0</v>
          </cell>
          <cell r="AB73">
            <v>0</v>
          </cell>
        </row>
        <row r="73">
          <cell r="AE73">
            <v>7278.33</v>
          </cell>
          <cell r="AF73">
            <v>16896</v>
          </cell>
          <cell r="AG73">
            <v>0</v>
          </cell>
          <cell r="AH73">
            <v>56615.9</v>
          </cell>
          <cell r="AI73">
            <v>24527.94</v>
          </cell>
          <cell r="AJ73">
            <v>39551.94</v>
          </cell>
          <cell r="AK73">
            <v>25151.95</v>
          </cell>
          <cell r="AL73">
            <v>58223.89</v>
          </cell>
          <cell r="AM73">
            <v>27767.94</v>
          </cell>
          <cell r="AN73">
            <v>36863.95</v>
          </cell>
          <cell r="AO73">
            <v>26735.96</v>
          </cell>
          <cell r="AP73">
            <v>42047.93</v>
          </cell>
          <cell r="AQ73">
            <v>32300</v>
          </cell>
          <cell r="AR73">
            <v>33100</v>
          </cell>
          <cell r="AS73">
            <v>33839.94</v>
          </cell>
          <cell r="AT73">
            <v>42527.94</v>
          </cell>
          <cell r="AU73">
            <v>28175.95</v>
          </cell>
          <cell r="AV73">
            <v>50999.9</v>
          </cell>
          <cell r="AW73">
            <v>36719.93</v>
          </cell>
          <cell r="AX73">
            <v>17255.97</v>
          </cell>
          <cell r="AY73">
            <v>14495.98</v>
          </cell>
          <cell r="AZ73">
            <v>651077.34</v>
          </cell>
          <cell r="BA73">
            <v>619325.39</v>
          </cell>
          <cell r="BB73">
            <v>0.8</v>
          </cell>
          <cell r="BC73">
            <v>35091.9616666667</v>
          </cell>
          <cell r="BD73">
            <v>35331.96</v>
          </cell>
          <cell r="BE73">
            <v>36823.955</v>
          </cell>
          <cell r="BF73">
            <v>37560.61</v>
          </cell>
          <cell r="BG73">
            <v>34919.9383333333</v>
          </cell>
          <cell r="BH73">
            <v>31695.945</v>
          </cell>
        </row>
        <row r="74">
          <cell r="B74" t="str">
            <v>S411021</v>
          </cell>
          <cell r="C74" t="str">
            <v>北京鹏宇兴业精密模具制造有限公司</v>
          </cell>
          <cell r="D74">
            <v>0</v>
          </cell>
          <cell r="E74" t="str">
            <v>座椅/金属件/后视镜</v>
          </cell>
          <cell r="F74" t="e">
            <v>#REF!</v>
          </cell>
          <cell r="G74" t="str">
            <v>固定资产-老账</v>
          </cell>
          <cell r="H74">
            <v>0</v>
          </cell>
          <cell r="I74" t="str">
            <v>否</v>
          </cell>
        </row>
        <row r="74"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4"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40459.99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</row>
        <row r="74">
          <cell r="AY74">
            <v>0</v>
          </cell>
          <cell r="AZ74">
            <v>40459.99</v>
          </cell>
          <cell r="BA74">
            <v>40459.99</v>
          </cell>
          <cell r="BB74">
            <v>0.8</v>
          </cell>
          <cell r="BC74">
            <v>6743.33166666667</v>
          </cell>
          <cell r="BD74">
            <v>6743.33166666667</v>
          </cell>
          <cell r="BE74">
            <v>6743.33166666667</v>
          </cell>
          <cell r="BF74">
            <v>6743.33166666667</v>
          </cell>
          <cell r="BG74">
            <v>0</v>
          </cell>
          <cell r="BH74">
            <v>0</v>
          </cell>
        </row>
        <row r="75">
          <cell r="B75" t="str">
            <v>S435004</v>
          </cell>
          <cell r="C75" t="str">
            <v>厦门市鑫荣飞工贸有限公司</v>
          </cell>
          <cell r="D75" t="str">
            <v>金属件</v>
          </cell>
          <cell r="E75" t="str">
            <v>金属件</v>
          </cell>
          <cell r="F75" t="e">
            <v>#REF!</v>
          </cell>
          <cell r="G75" t="str">
            <v>正常供货</v>
          </cell>
          <cell r="H75">
            <v>90</v>
          </cell>
          <cell r="I75" t="str">
            <v>是</v>
          </cell>
          <cell r="J75">
            <v>90</v>
          </cell>
        </row>
        <row r="75">
          <cell r="AK75">
            <v>0</v>
          </cell>
          <cell r="AL75">
            <v>0</v>
          </cell>
          <cell r="AM75">
            <v>0</v>
          </cell>
          <cell r="AN75">
            <v>30476.37</v>
          </cell>
          <cell r="AO75">
            <v>60131.82</v>
          </cell>
          <cell r="AP75">
            <v>78616.36</v>
          </cell>
          <cell r="AQ75">
            <v>117000</v>
          </cell>
          <cell r="AR75">
            <v>131100</v>
          </cell>
          <cell r="AS75">
            <v>109169.3</v>
          </cell>
          <cell r="AT75">
            <v>129850.56</v>
          </cell>
          <cell r="AU75">
            <v>0</v>
          </cell>
          <cell r="AV75">
            <v>57024.32</v>
          </cell>
          <cell r="AW75">
            <v>117158.4</v>
          </cell>
          <cell r="AX75">
            <v>460969.94</v>
          </cell>
          <cell r="AY75">
            <v>0</v>
          </cell>
          <cell r="AZ75">
            <v>1291497.07</v>
          </cell>
          <cell r="BA75">
            <v>713368.73</v>
          </cell>
          <cell r="BB75">
            <v>0.8</v>
          </cell>
          <cell r="BC75">
            <v>104311.34</v>
          </cell>
          <cell r="BD75">
            <v>94289.37</v>
          </cell>
          <cell r="BE75">
            <v>90690.6966666667</v>
          </cell>
          <cell r="BF75">
            <v>90717.0966666667</v>
          </cell>
          <cell r="BG75">
            <v>145695.42</v>
          </cell>
          <cell r="BH75">
            <v>127500.536666667</v>
          </cell>
        </row>
        <row r="76">
          <cell r="B76" t="str">
            <v>S444012</v>
          </cell>
          <cell r="C76" t="str">
            <v>东莞皓永汽车配件有限公司</v>
          </cell>
          <cell r="D76" t="str">
            <v>后视镜</v>
          </cell>
          <cell r="E76" t="str">
            <v>后视镜</v>
          </cell>
        </row>
        <row r="76">
          <cell r="G76" t="str">
            <v>正常供货</v>
          </cell>
          <cell r="H76">
            <v>30</v>
          </cell>
          <cell r="I76" t="str">
            <v>是</v>
          </cell>
          <cell r="J76">
            <v>30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</row>
        <row r="76">
          <cell r="AC76">
            <v>0</v>
          </cell>
        </row>
        <row r="76">
          <cell r="AE76">
            <v>0</v>
          </cell>
          <cell r="AF76">
            <v>0</v>
          </cell>
          <cell r="AG76">
            <v>0</v>
          </cell>
        </row>
        <row r="76">
          <cell r="AJ76">
            <v>0</v>
          </cell>
          <cell r="AK76">
            <v>232592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</row>
        <row r="76">
          <cell r="AY76">
            <v>0</v>
          </cell>
          <cell r="AZ76">
            <v>232592</v>
          </cell>
          <cell r="BA76">
            <v>232592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</row>
        <row r="77">
          <cell r="B77" t="str">
            <v>S431001</v>
          </cell>
          <cell r="C77" t="str">
            <v>纳新塑化（上海）有限公司</v>
          </cell>
          <cell r="D77" t="str">
            <v>后视镜</v>
          </cell>
          <cell r="E77" t="str">
            <v>后视镜</v>
          </cell>
        </row>
        <row r="77">
          <cell r="G77" t="str">
            <v>大宗物料</v>
          </cell>
          <cell r="H77">
            <v>60</v>
          </cell>
          <cell r="I77" t="str">
            <v>否</v>
          </cell>
          <cell r="J77">
            <v>60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7"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41700</v>
          </cell>
          <cell r="AS77">
            <v>61020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</row>
        <row r="77">
          <cell r="AY77">
            <v>0</v>
          </cell>
          <cell r="AZ77">
            <v>102720</v>
          </cell>
          <cell r="BA77">
            <v>102720</v>
          </cell>
          <cell r="BB77">
            <v>0</v>
          </cell>
          <cell r="BC77">
            <v>17120</v>
          </cell>
          <cell r="BD77">
            <v>17120</v>
          </cell>
          <cell r="BE77">
            <v>17120</v>
          </cell>
          <cell r="BF77">
            <v>17120</v>
          </cell>
          <cell r="BG77">
            <v>10170</v>
          </cell>
          <cell r="BH77">
            <v>0</v>
          </cell>
        </row>
        <row r="78">
          <cell r="B78" t="str">
            <v>S434003</v>
          </cell>
          <cell r="C78" t="str">
            <v>芜湖市卓人汽车配件有限责任公司</v>
          </cell>
          <cell r="D78" t="str">
            <v>座椅/后视镜</v>
          </cell>
          <cell r="E78" t="str">
            <v>座椅/后视镜</v>
          </cell>
          <cell r="F78" t="e">
            <v>#REF!</v>
          </cell>
          <cell r="G78" t="str">
            <v>正常供货</v>
          </cell>
          <cell r="H78">
            <v>90</v>
          </cell>
          <cell r="I78" t="str">
            <v>否</v>
          </cell>
          <cell r="J78">
            <v>90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8">
          <cell r="AE78">
            <v>0</v>
          </cell>
          <cell r="AF78">
            <v>0</v>
          </cell>
          <cell r="AG78">
            <v>0</v>
          </cell>
        </row>
        <row r="78"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4688.14</v>
          </cell>
          <cell r="AX78">
            <v>14056.84</v>
          </cell>
          <cell r="AY78">
            <v>84607.95</v>
          </cell>
          <cell r="AZ78">
            <v>103352.93</v>
          </cell>
          <cell r="BA78">
            <v>0</v>
          </cell>
          <cell r="BB78">
            <v>0.8</v>
          </cell>
          <cell r="BC78">
            <v>0</v>
          </cell>
          <cell r="BD78">
            <v>0</v>
          </cell>
          <cell r="BE78">
            <v>0</v>
          </cell>
          <cell r="BF78">
            <v>781.356666666667</v>
          </cell>
          <cell r="BG78">
            <v>3124.16333333333</v>
          </cell>
          <cell r="BH78">
            <v>17225.4883333333</v>
          </cell>
        </row>
        <row r="79">
          <cell r="B79" t="str">
            <v>S434001</v>
          </cell>
          <cell r="C79" t="str">
            <v>合肥光码科技有限公司</v>
          </cell>
          <cell r="D79" t="str">
            <v>后视镜</v>
          </cell>
          <cell r="E79" t="str">
            <v>后视镜</v>
          </cell>
        </row>
        <row r="79">
          <cell r="G79" t="str">
            <v>正常供货</v>
          </cell>
          <cell r="H79">
            <v>60</v>
          </cell>
          <cell r="I79" t="str">
            <v>是</v>
          </cell>
          <cell r="J79">
            <v>60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79">
          <cell r="X79">
            <v>0</v>
          </cell>
          <cell r="Y79">
            <v>0</v>
          </cell>
          <cell r="Z79">
            <v>0</v>
          </cell>
          <cell r="AA79">
            <v>42403.21</v>
          </cell>
          <cell r="AB79">
            <v>0</v>
          </cell>
          <cell r="AC79">
            <v>0</v>
          </cell>
        </row>
        <row r="79">
          <cell r="AE79">
            <v>0</v>
          </cell>
          <cell r="AF79">
            <v>0</v>
          </cell>
          <cell r="AG79">
            <v>9282.96</v>
          </cell>
          <cell r="AH79">
            <v>2488.41</v>
          </cell>
          <cell r="AI79">
            <v>10579.78</v>
          </cell>
          <cell r="AJ79">
            <v>18862.96</v>
          </cell>
          <cell r="AK79">
            <v>0</v>
          </cell>
          <cell r="AL79">
            <v>21414.7</v>
          </cell>
          <cell r="AM79">
            <v>0</v>
          </cell>
          <cell r="AN79">
            <v>25002.26</v>
          </cell>
          <cell r="AO79">
            <v>0</v>
          </cell>
          <cell r="AP79">
            <v>23556.33</v>
          </cell>
          <cell r="AQ79">
            <v>0</v>
          </cell>
          <cell r="AR79">
            <v>55500</v>
          </cell>
          <cell r="AS79">
            <v>0</v>
          </cell>
          <cell r="AT79">
            <v>36477.82</v>
          </cell>
          <cell r="AU79">
            <v>8752.09</v>
          </cell>
          <cell r="AV79">
            <v>0</v>
          </cell>
          <cell r="AW79">
            <v>6458.4</v>
          </cell>
        </row>
        <row r="79">
          <cell r="AY79">
            <v>0</v>
          </cell>
          <cell r="AZ79">
            <v>260778.92</v>
          </cell>
          <cell r="BA79">
            <v>260778.92</v>
          </cell>
          <cell r="BB79">
            <v>0</v>
          </cell>
          <cell r="BC79">
            <v>19255.6916666667</v>
          </cell>
          <cell r="BD79">
            <v>20714.3733333333</v>
          </cell>
          <cell r="BE79">
            <v>16788.3183333333</v>
          </cell>
          <cell r="BF79">
            <v>17864.7183333333</v>
          </cell>
          <cell r="BG79">
            <v>8614.71833333333</v>
          </cell>
          <cell r="BH79">
            <v>8614.71833333333</v>
          </cell>
        </row>
        <row r="80">
          <cell r="B80" t="str">
            <v>S413061</v>
          </cell>
          <cell r="C80" t="str">
            <v>黄骅市氦普气体销售有限公司</v>
          </cell>
          <cell r="D80" t="str">
            <v>金属件</v>
          </cell>
          <cell r="E80" t="str">
            <v>金属件</v>
          </cell>
          <cell r="F80" t="e">
            <v>#REF!</v>
          </cell>
          <cell r="G80" t="str">
            <v>正常供货</v>
          </cell>
          <cell r="H80">
            <v>90</v>
          </cell>
          <cell r="I80" t="str">
            <v>是</v>
          </cell>
          <cell r="J80">
            <v>90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0">
          <cell r="AB80">
            <v>0</v>
          </cell>
          <cell r="AC80">
            <v>0</v>
          </cell>
        </row>
        <row r="80">
          <cell r="AE80">
            <v>0</v>
          </cell>
          <cell r="AF80">
            <v>0</v>
          </cell>
        </row>
        <row r="80"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97094.38</v>
          </cell>
          <cell r="AP80">
            <v>207948.25</v>
          </cell>
          <cell r="AQ80">
            <v>0</v>
          </cell>
          <cell r="AR80">
            <v>0</v>
          </cell>
          <cell r="AS80">
            <v>119714.71</v>
          </cell>
          <cell r="AT80">
            <v>0</v>
          </cell>
          <cell r="AU80">
            <v>147635.45</v>
          </cell>
          <cell r="AV80">
            <v>175374.06</v>
          </cell>
          <cell r="AW80">
            <v>0</v>
          </cell>
        </row>
        <row r="80">
          <cell r="AY80">
            <v>0</v>
          </cell>
          <cell r="AZ80">
            <v>747766.85</v>
          </cell>
          <cell r="BA80">
            <v>747766.85</v>
          </cell>
          <cell r="BB80">
            <v>0.8</v>
          </cell>
          <cell r="BC80">
            <v>70792.89</v>
          </cell>
          <cell r="BD80">
            <v>79216.4016666667</v>
          </cell>
          <cell r="BE80">
            <v>73787.37</v>
          </cell>
          <cell r="BF80">
            <v>73787.37</v>
          </cell>
          <cell r="BG80">
            <v>73787.37</v>
          </cell>
          <cell r="BH80">
            <v>53834.9183333333</v>
          </cell>
        </row>
        <row r="81">
          <cell r="B81" t="str">
            <v>S413067</v>
          </cell>
          <cell r="C81" t="str">
            <v>沧州庆方汽车部件有限公司</v>
          </cell>
          <cell r="D81" t="str">
            <v>座椅</v>
          </cell>
          <cell r="E81" t="str">
            <v>座椅</v>
          </cell>
          <cell r="F81" t="e">
            <v>#REF!</v>
          </cell>
          <cell r="G81" t="str">
            <v>正常供货</v>
          </cell>
          <cell r="H81">
            <v>60</v>
          </cell>
          <cell r="I81" t="str">
            <v>是</v>
          </cell>
          <cell r="J81">
            <v>60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1"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43285.3</v>
          </cell>
          <cell r="AQ81">
            <v>8000</v>
          </cell>
          <cell r="AR81">
            <v>21300</v>
          </cell>
          <cell r="AS81">
            <v>34175.29</v>
          </cell>
          <cell r="AT81">
            <v>40827.84</v>
          </cell>
          <cell r="AU81">
            <v>37579.05</v>
          </cell>
          <cell r="AV81">
            <v>30551.27</v>
          </cell>
          <cell r="AW81">
            <v>8419.33</v>
          </cell>
          <cell r="AX81">
            <v>21651.16</v>
          </cell>
          <cell r="AY81">
            <v>47236.26</v>
          </cell>
          <cell r="AZ81">
            <v>293025.5</v>
          </cell>
          <cell r="BA81">
            <v>224138.08</v>
          </cell>
          <cell r="BB81">
            <v>0.8</v>
          </cell>
          <cell r="BC81">
            <v>24598.0716666667</v>
          </cell>
          <cell r="BD81">
            <v>30861.2466666667</v>
          </cell>
          <cell r="BE81">
            <v>28738.9083333333</v>
          </cell>
          <cell r="BF81">
            <v>28808.7966666667</v>
          </cell>
          <cell r="BG81">
            <v>28867.3233333333</v>
          </cell>
          <cell r="BH81">
            <v>31044.1516666667</v>
          </cell>
        </row>
        <row r="82">
          <cell r="B82" t="str">
            <v>S431026</v>
          </cell>
          <cell r="C82" t="str">
            <v>上海桓毅实业发展有限公司</v>
          </cell>
          <cell r="D82" t="str">
            <v>后视镜</v>
          </cell>
          <cell r="E82" t="str">
            <v>后视镜</v>
          </cell>
        </row>
        <row r="82">
          <cell r="G82" t="str">
            <v>正常供货</v>
          </cell>
          <cell r="H82">
            <v>60</v>
          </cell>
          <cell r="I82" t="str">
            <v>是</v>
          </cell>
          <cell r="J82">
            <v>60</v>
          </cell>
        </row>
        <row r="82">
          <cell r="AE82">
            <v>37490.12</v>
          </cell>
          <cell r="AF82">
            <v>29301.8</v>
          </cell>
          <cell r="AG82">
            <v>0</v>
          </cell>
          <cell r="AH82">
            <v>118314.62</v>
          </cell>
          <cell r="AI82">
            <v>8542.8</v>
          </cell>
          <cell r="AJ82">
            <v>0</v>
          </cell>
          <cell r="AK82">
            <v>0</v>
          </cell>
          <cell r="AL82">
            <v>83088.9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</row>
        <row r="82">
          <cell r="AY82">
            <v>0</v>
          </cell>
          <cell r="AZ82">
            <v>276738.24</v>
          </cell>
          <cell r="BA82">
            <v>276738.24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</row>
        <row r="83">
          <cell r="B83" t="str">
            <v>S431024</v>
          </cell>
          <cell r="C83" t="str">
            <v>上海霏济科技有限公司</v>
          </cell>
          <cell r="D83" t="str">
            <v>金属件</v>
          </cell>
          <cell r="E83" t="str">
            <v>金属件</v>
          </cell>
          <cell r="F83" t="e">
            <v>#REF!</v>
          </cell>
          <cell r="G83" t="str">
            <v>电泳漆</v>
          </cell>
          <cell r="H83">
            <v>0</v>
          </cell>
          <cell r="I83" t="str">
            <v>否</v>
          </cell>
          <cell r="J83">
            <v>30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3"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3">
          <cell r="AT83">
            <v>0</v>
          </cell>
          <cell r="AU83">
            <v>0</v>
          </cell>
          <cell r="AV83">
            <v>183188.65</v>
          </cell>
          <cell r="AW83">
            <v>0</v>
          </cell>
          <cell r="AX83">
            <v>125769</v>
          </cell>
          <cell r="AY83">
            <v>0</v>
          </cell>
          <cell r="AZ83">
            <v>308957.65</v>
          </cell>
          <cell r="BA83">
            <v>308957.65</v>
          </cell>
          <cell r="BB83">
            <v>0.8</v>
          </cell>
          <cell r="BC83">
            <v>0</v>
          </cell>
          <cell r="BD83">
            <v>0</v>
          </cell>
          <cell r="BE83">
            <v>30531.4416666667</v>
          </cell>
          <cell r="BF83">
            <v>30531.4416666667</v>
          </cell>
          <cell r="BG83">
            <v>51492.9416666667</v>
          </cell>
          <cell r="BH83">
            <v>51492.9416666667</v>
          </cell>
        </row>
        <row r="84">
          <cell r="B84" t="str">
            <v>S444004</v>
          </cell>
          <cell r="C84" t="str">
            <v>佛山市顺德区聚达汽车部件有限公司</v>
          </cell>
          <cell r="D84" t="str">
            <v>后视镜</v>
          </cell>
          <cell r="E84" t="str">
            <v>后视镜</v>
          </cell>
        </row>
        <row r="84">
          <cell r="G84" t="str">
            <v>老账</v>
          </cell>
          <cell r="H84">
            <v>60</v>
          </cell>
          <cell r="I84" t="str">
            <v>否</v>
          </cell>
        </row>
        <row r="84"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29047.96</v>
          </cell>
          <cell r="Y84">
            <v>0</v>
          </cell>
          <cell r="Z84">
            <v>98700.98</v>
          </cell>
          <cell r="AA84">
            <v>0</v>
          </cell>
          <cell r="AB84">
            <v>0</v>
          </cell>
          <cell r="AC84">
            <v>0</v>
          </cell>
        </row>
        <row r="84"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</row>
        <row r="84">
          <cell r="AY84">
            <v>4251.06</v>
          </cell>
          <cell r="AZ84">
            <v>132000</v>
          </cell>
          <cell r="BA84">
            <v>127748.94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708.51</v>
          </cell>
        </row>
        <row r="85">
          <cell r="B85" t="str">
            <v>S413007</v>
          </cell>
          <cell r="C85" t="str">
            <v>雄县华增汽车饰件有限公司</v>
          </cell>
          <cell r="D85" t="str">
            <v>金属件/座椅</v>
          </cell>
          <cell r="E85" t="str">
            <v>金属件/座椅</v>
          </cell>
          <cell r="F85" t="e">
            <v>#REF!</v>
          </cell>
          <cell r="G85" t="str">
            <v>正常供货</v>
          </cell>
          <cell r="H85">
            <v>60</v>
          </cell>
          <cell r="I85" t="str">
            <v>是</v>
          </cell>
          <cell r="J85">
            <v>60</v>
          </cell>
          <cell r="K85">
            <v>0</v>
          </cell>
          <cell r="L85">
            <v>0</v>
          </cell>
          <cell r="M85">
            <v>0</v>
          </cell>
        </row>
        <row r="85">
          <cell r="P85">
            <v>0</v>
          </cell>
          <cell r="Q85">
            <v>0</v>
          </cell>
          <cell r="R85">
            <v>8383.6</v>
          </cell>
          <cell r="S85">
            <v>6784.09000000001</v>
          </cell>
          <cell r="T85">
            <v>8528.57000000001</v>
          </cell>
          <cell r="U85">
            <v>9497.45000000001</v>
          </cell>
          <cell r="V85">
            <v>11995.55</v>
          </cell>
          <cell r="W85">
            <v>0</v>
          </cell>
          <cell r="X85">
            <v>35938.32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33094.61</v>
          </cell>
        </row>
        <row r="85">
          <cell r="AE85">
            <v>0</v>
          </cell>
          <cell r="AF85">
            <v>24584.46</v>
          </cell>
          <cell r="AG85">
            <v>9690.07</v>
          </cell>
          <cell r="AH85">
            <v>7739.09</v>
          </cell>
          <cell r="AI85">
            <v>0</v>
          </cell>
          <cell r="AJ85">
            <v>13711.46</v>
          </cell>
          <cell r="AK85">
            <v>21353.47</v>
          </cell>
          <cell r="AL85">
            <v>31916.12</v>
          </cell>
          <cell r="AM85">
            <v>8333.53</v>
          </cell>
          <cell r="AN85">
            <v>15572.25</v>
          </cell>
          <cell r="AO85">
            <v>9576.61</v>
          </cell>
          <cell r="AP85">
            <v>15004.33</v>
          </cell>
          <cell r="AQ85">
            <v>16800</v>
          </cell>
          <cell r="AR85">
            <v>21100</v>
          </cell>
          <cell r="AS85">
            <v>23873.91</v>
          </cell>
          <cell r="AT85">
            <v>20626.8</v>
          </cell>
          <cell r="AU85">
            <v>10799.45</v>
          </cell>
          <cell r="AV85">
            <v>16941.96</v>
          </cell>
          <cell r="AW85">
            <v>16400.31</v>
          </cell>
          <cell r="AX85">
            <v>20258.85</v>
          </cell>
          <cell r="AY85">
            <v>12390.03</v>
          </cell>
          <cell r="AZ85">
            <v>430894.89</v>
          </cell>
          <cell r="BA85">
            <v>398246.01</v>
          </cell>
          <cell r="BB85">
            <v>0.8</v>
          </cell>
          <cell r="BC85">
            <v>17830.275</v>
          </cell>
          <cell r="BD85">
            <v>18034.0816666667</v>
          </cell>
          <cell r="BE85">
            <v>18357.02</v>
          </cell>
          <cell r="BF85">
            <v>18290.405</v>
          </cell>
          <cell r="BG85">
            <v>18150.2133333333</v>
          </cell>
          <cell r="BH85">
            <v>16236.2333333333</v>
          </cell>
        </row>
        <row r="86">
          <cell r="B86" t="str">
            <v>S432007</v>
          </cell>
          <cell r="C86" t="str">
            <v>江阴市信佳科贸有限公司</v>
          </cell>
          <cell r="D86" t="str">
            <v>座椅</v>
          </cell>
          <cell r="E86" t="str">
            <v>座椅</v>
          </cell>
          <cell r="F86" t="e">
            <v>#REF!</v>
          </cell>
          <cell r="G86" t="str">
            <v>诉讼-7月底付清货款</v>
          </cell>
          <cell r="H86">
            <v>60</v>
          </cell>
          <cell r="I86" t="str">
            <v>否</v>
          </cell>
        </row>
        <row r="86"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6"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</row>
        <row r="86">
          <cell r="AY86">
            <v>0</v>
          </cell>
          <cell r="AZ86">
            <v>0</v>
          </cell>
          <cell r="BA86">
            <v>0</v>
          </cell>
          <cell r="BB86">
            <v>0.8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</row>
        <row r="87">
          <cell r="B87" t="str">
            <v>S412017</v>
          </cell>
          <cell r="C87" t="str">
            <v>天津博容包装制品有限公司</v>
          </cell>
          <cell r="D87" t="str">
            <v>座椅</v>
          </cell>
          <cell r="E87" t="str">
            <v>座椅</v>
          </cell>
          <cell r="F87" t="e">
            <v>#REF!</v>
          </cell>
          <cell r="G87" t="str">
            <v>诉讼</v>
          </cell>
          <cell r="H87" t="str">
            <v>预付/60</v>
          </cell>
          <cell r="I87" t="str">
            <v>否</v>
          </cell>
        </row>
        <row r="87"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7"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</row>
        <row r="87">
          <cell r="AY87">
            <v>0</v>
          </cell>
          <cell r="AZ87">
            <v>0</v>
          </cell>
          <cell r="BA87">
            <v>0</v>
          </cell>
          <cell r="BB87">
            <v>0.8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</row>
        <row r="88">
          <cell r="B88" t="str">
            <v>S413060</v>
          </cell>
          <cell r="C88" t="str">
            <v>黄骅市正祥车辆部件有限公司</v>
          </cell>
          <cell r="D88" t="str">
            <v>金属件</v>
          </cell>
          <cell r="E88" t="str">
            <v>金属件</v>
          </cell>
          <cell r="F88" t="e">
            <v>#REF!</v>
          </cell>
          <cell r="G88" t="str">
            <v>正常供货</v>
          </cell>
          <cell r="H88">
            <v>60</v>
          </cell>
          <cell r="I88" t="str">
            <v>是</v>
          </cell>
          <cell r="J88">
            <v>60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8"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26325.65</v>
          </cell>
          <cell r="AB88">
            <v>0</v>
          </cell>
          <cell r="AC88">
            <v>0</v>
          </cell>
        </row>
        <row r="88"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204220.19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9000</v>
          </cell>
          <cell r="AS88">
            <v>0</v>
          </cell>
          <cell r="AT88">
            <v>358521.6</v>
          </cell>
          <cell r="AU88">
            <v>0</v>
          </cell>
          <cell r="AV88">
            <v>0</v>
          </cell>
          <cell r="AW88">
            <v>0</v>
          </cell>
        </row>
        <row r="88">
          <cell r="AY88">
            <v>0</v>
          </cell>
          <cell r="AZ88">
            <v>598067.44</v>
          </cell>
          <cell r="BA88">
            <v>598067.44</v>
          </cell>
          <cell r="BB88">
            <v>0.8</v>
          </cell>
          <cell r="BC88">
            <v>61253.6</v>
          </cell>
          <cell r="BD88">
            <v>61253.6</v>
          </cell>
          <cell r="BE88">
            <v>61253.6</v>
          </cell>
          <cell r="BF88">
            <v>61253.6</v>
          </cell>
          <cell r="BG88">
            <v>59753.6</v>
          </cell>
          <cell r="BH88">
            <v>59753.6</v>
          </cell>
        </row>
        <row r="89">
          <cell r="B89" t="str">
            <v>S413101</v>
          </cell>
          <cell r="C89" t="str">
            <v>黄骅市海生五金模具厂</v>
          </cell>
          <cell r="D89">
            <v>0</v>
          </cell>
          <cell r="E89">
            <v>0</v>
          </cell>
        </row>
        <row r="89">
          <cell r="G89" t="str">
            <v>老账</v>
          </cell>
          <cell r="H89">
            <v>0</v>
          </cell>
          <cell r="I89" t="str">
            <v>否</v>
          </cell>
        </row>
        <row r="89">
          <cell r="K89">
            <v>48042.77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89"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</row>
        <row r="89">
          <cell r="AY89">
            <v>0</v>
          </cell>
          <cell r="AZ89">
            <v>48042.77</v>
          </cell>
          <cell r="BA89">
            <v>48042.77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</row>
        <row r="90">
          <cell r="B90" t="str">
            <v>S437005</v>
          </cell>
          <cell r="C90" t="str">
            <v>青岛盛有电子科技有限公司</v>
          </cell>
          <cell r="D90" t="str">
            <v>后视镜</v>
          </cell>
          <cell r="E90" t="str">
            <v>后视镜</v>
          </cell>
        </row>
        <row r="90">
          <cell r="G90" t="str">
            <v>大宗物料</v>
          </cell>
          <cell r="H90">
            <v>30</v>
          </cell>
          <cell r="I90" t="str">
            <v>否</v>
          </cell>
          <cell r="J90">
            <v>30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0"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3625.92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</row>
        <row r="90">
          <cell r="AY90">
            <v>0</v>
          </cell>
          <cell r="AZ90">
            <v>3625.92</v>
          </cell>
          <cell r="BA90">
            <v>3625.92</v>
          </cell>
          <cell r="BB90">
            <v>0</v>
          </cell>
          <cell r="BC90">
            <v>604.32</v>
          </cell>
          <cell r="BD90">
            <v>604.32</v>
          </cell>
          <cell r="BE90">
            <v>604.32</v>
          </cell>
          <cell r="BF90">
            <v>604.32</v>
          </cell>
          <cell r="BG90">
            <v>604.32</v>
          </cell>
          <cell r="BH90">
            <v>0</v>
          </cell>
        </row>
        <row r="91">
          <cell r="B91" t="str">
            <v>S413063</v>
          </cell>
          <cell r="C91" t="str">
            <v>黄骅市洁霸汽车零部件制造有限公司</v>
          </cell>
          <cell r="D91" t="str">
            <v>金属件/座椅</v>
          </cell>
          <cell r="E91" t="str">
            <v>金属件/座椅</v>
          </cell>
          <cell r="F91" t="e">
            <v>#REF!</v>
          </cell>
          <cell r="G91" t="str">
            <v>老账</v>
          </cell>
          <cell r="H91">
            <v>60</v>
          </cell>
          <cell r="I91" t="str">
            <v>否</v>
          </cell>
        </row>
        <row r="91">
          <cell r="K91">
            <v>31381.81</v>
          </cell>
          <cell r="L91">
            <v>0</v>
          </cell>
          <cell r="M91">
            <v>147426.87</v>
          </cell>
          <cell r="N91">
            <v>0</v>
          </cell>
          <cell r="O91">
            <v>67211.7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1"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</row>
        <row r="91">
          <cell r="AY91">
            <v>0</v>
          </cell>
          <cell r="AZ91">
            <v>246020.38</v>
          </cell>
          <cell r="BA91">
            <v>246020.38</v>
          </cell>
          <cell r="BB91">
            <v>0.8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</row>
        <row r="92">
          <cell r="B92" t="str">
            <v>S435001</v>
          </cell>
          <cell r="C92" t="str">
            <v>厦门凯平化工有限公司</v>
          </cell>
          <cell r="D92" t="str">
            <v>座椅</v>
          </cell>
          <cell r="E92" t="str">
            <v>座椅</v>
          </cell>
          <cell r="F92" t="e">
            <v>#REF!</v>
          </cell>
          <cell r="G92" t="str">
            <v>大宗物料</v>
          </cell>
          <cell r="H92">
            <v>30</v>
          </cell>
          <cell r="I92" t="str">
            <v>否</v>
          </cell>
          <cell r="J92">
            <v>60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2">
          <cell r="AK92">
            <v>0</v>
          </cell>
          <cell r="AL92">
            <v>0</v>
          </cell>
          <cell r="AM92">
            <v>0</v>
          </cell>
        </row>
        <row r="92">
          <cell r="AO92">
            <v>0</v>
          </cell>
          <cell r="AP92">
            <v>0</v>
          </cell>
          <cell r="AQ92">
            <v>0</v>
          </cell>
        </row>
        <row r="92">
          <cell r="AS92">
            <v>80545.01</v>
          </cell>
          <cell r="AT92">
            <v>0</v>
          </cell>
          <cell r="AU92">
            <v>312232.9</v>
          </cell>
          <cell r="AV92">
            <v>0</v>
          </cell>
          <cell r="AW92">
            <v>212326.06</v>
          </cell>
          <cell r="AX92">
            <v>130768.59</v>
          </cell>
          <cell r="AY92">
            <v>85509.77</v>
          </cell>
          <cell r="AZ92">
            <v>821382.33</v>
          </cell>
          <cell r="BA92">
            <v>906892.1</v>
          </cell>
          <cell r="BB92">
            <v>1</v>
          </cell>
          <cell r="BC92">
            <v>13424.1683333333</v>
          </cell>
          <cell r="BD92">
            <v>65462.985</v>
          </cell>
          <cell r="BE92">
            <v>65462.985</v>
          </cell>
          <cell r="BF92">
            <v>100850.661666667</v>
          </cell>
          <cell r="BG92">
            <v>122645.426666667</v>
          </cell>
          <cell r="BH92">
            <v>123472.886666667</v>
          </cell>
        </row>
        <row r="93">
          <cell r="B93" t="str">
            <v>S551001</v>
          </cell>
          <cell r="C93" t="str">
            <v>四川共享物流有限公司</v>
          </cell>
          <cell r="D93" t="str">
            <v>后视镜</v>
          </cell>
          <cell r="E93" t="str">
            <v>后视镜</v>
          </cell>
        </row>
        <row r="93">
          <cell r="G93" t="str">
            <v>老账</v>
          </cell>
          <cell r="H93">
            <v>90</v>
          </cell>
          <cell r="I93" t="str">
            <v>是</v>
          </cell>
        </row>
        <row r="93"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52140.57</v>
          </cell>
          <cell r="AG93">
            <v>2400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</row>
        <row r="93">
          <cell r="AY93">
            <v>0</v>
          </cell>
          <cell r="AZ93">
            <v>54540.57</v>
          </cell>
          <cell r="BA93">
            <v>54540.57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</row>
        <row r="94">
          <cell r="B94" t="str">
            <v>S537029</v>
          </cell>
          <cell r="C94" t="str">
            <v>青岛华瑞利工贸有限公司</v>
          </cell>
          <cell r="D94" t="str">
            <v>座椅</v>
          </cell>
          <cell r="E94" t="str">
            <v>座椅</v>
          </cell>
          <cell r="F94" t="e">
            <v>#REF!</v>
          </cell>
          <cell r="G94" t="str">
            <v>销售（三方库）</v>
          </cell>
          <cell r="H94">
            <v>90</v>
          </cell>
          <cell r="I94" t="str">
            <v>是</v>
          </cell>
          <cell r="J94">
            <v>90</v>
          </cell>
        </row>
        <row r="94"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139448.35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</row>
        <row r="94">
          <cell r="AY94">
            <v>0</v>
          </cell>
          <cell r="AZ94">
            <v>139448.35</v>
          </cell>
          <cell r="BA94">
            <v>139448.35</v>
          </cell>
          <cell r="BB94">
            <v>0.8</v>
          </cell>
          <cell r="BC94">
            <v>23241.3916666667</v>
          </cell>
          <cell r="BD94">
            <v>23241.3916666667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</row>
        <row r="95">
          <cell r="B95" t="str">
            <v>S413015</v>
          </cell>
          <cell r="C95" t="str">
            <v>沧州鑫亿源纸制品有限公司</v>
          </cell>
          <cell r="D95" t="str">
            <v>后视镜</v>
          </cell>
          <cell r="E95" t="str">
            <v>后视镜</v>
          </cell>
        </row>
        <row r="95">
          <cell r="G95" t="str">
            <v>老账</v>
          </cell>
          <cell r="H95">
            <v>60</v>
          </cell>
          <cell r="I95" t="str">
            <v>是</v>
          </cell>
        </row>
        <row r="95"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5"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</row>
        <row r="95">
          <cell r="AD95">
            <v>2082.13</v>
          </cell>
          <cell r="AE95">
            <v>28574.47</v>
          </cell>
          <cell r="AF95">
            <v>14575.68</v>
          </cell>
          <cell r="AG95">
            <v>14211.92</v>
          </cell>
          <cell r="AH95">
            <v>0</v>
          </cell>
          <cell r="AI95">
            <v>9273.6</v>
          </cell>
          <cell r="AJ95">
            <v>17939.13</v>
          </cell>
          <cell r="AK95">
            <v>0</v>
          </cell>
          <cell r="AL95">
            <v>35792.04</v>
          </cell>
          <cell r="AM95">
            <v>0</v>
          </cell>
          <cell r="AN95">
            <v>20538.69</v>
          </cell>
          <cell r="AO95">
            <v>0</v>
          </cell>
          <cell r="AP95">
            <v>11307.11</v>
          </cell>
          <cell r="AQ95">
            <v>5900</v>
          </cell>
          <cell r="AR95">
            <v>6000</v>
          </cell>
          <cell r="AS95">
            <v>6275.12</v>
          </cell>
          <cell r="AT95">
            <v>4386.99</v>
          </cell>
          <cell r="AU95">
            <v>1683.48</v>
          </cell>
          <cell r="AV95">
            <v>12318.44</v>
          </cell>
          <cell r="AW95">
            <v>7247.58</v>
          </cell>
          <cell r="AX95">
            <v>11919.23</v>
          </cell>
          <cell r="AY95">
            <v>7656.65</v>
          </cell>
          <cell r="AZ95">
            <v>217682.26</v>
          </cell>
          <cell r="BA95">
            <v>198106.38</v>
          </cell>
          <cell r="BB95">
            <v>0</v>
          </cell>
          <cell r="BC95">
            <v>5644.87</v>
          </cell>
          <cell r="BD95">
            <v>5925.45</v>
          </cell>
          <cell r="BE95">
            <v>6094.005</v>
          </cell>
          <cell r="BF95">
            <v>6318.60166666667</v>
          </cell>
          <cell r="BG95">
            <v>7305.14</v>
          </cell>
          <cell r="BH95">
            <v>7535.395</v>
          </cell>
        </row>
        <row r="96">
          <cell r="B96" t="str">
            <v>S513066</v>
          </cell>
          <cell r="C96" t="str">
            <v>荣昌一次性供应商</v>
          </cell>
          <cell r="D96">
            <v>0</v>
          </cell>
          <cell r="E96">
            <v>0</v>
          </cell>
        </row>
        <row r="96">
          <cell r="G96" t="str">
            <v>老账</v>
          </cell>
          <cell r="H96">
            <v>0</v>
          </cell>
          <cell r="I96" t="str">
            <v>否</v>
          </cell>
        </row>
        <row r="96">
          <cell r="K96">
            <v>215008.44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6"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</row>
        <row r="96">
          <cell r="AY96">
            <v>0</v>
          </cell>
          <cell r="AZ96">
            <v>215008.44</v>
          </cell>
          <cell r="BA96">
            <v>215008.44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</row>
        <row r="97">
          <cell r="B97" t="str">
            <v>S413001</v>
          </cell>
          <cell r="C97" t="str">
            <v>北京吉信气弹簧制品有限公司</v>
          </cell>
          <cell r="D97" t="str">
            <v>座椅</v>
          </cell>
          <cell r="E97" t="str">
            <v>座椅</v>
          </cell>
          <cell r="F97" t="e">
            <v>#REF!</v>
          </cell>
          <cell r="G97" t="str">
            <v>正常供货</v>
          </cell>
          <cell r="H97">
            <v>90</v>
          </cell>
          <cell r="I97" t="str">
            <v>是</v>
          </cell>
          <cell r="J97">
            <v>90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7"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41534.02</v>
          </cell>
          <cell r="AM97">
            <v>0</v>
          </cell>
          <cell r="AN97">
            <v>61593.82</v>
          </cell>
          <cell r="AO97">
            <v>134237.7</v>
          </cell>
          <cell r="AP97">
            <v>0</v>
          </cell>
          <cell r="AQ97">
            <v>116100</v>
          </cell>
          <cell r="AR97">
            <v>0</v>
          </cell>
          <cell r="AS97">
            <v>144574.97</v>
          </cell>
          <cell r="AT97">
            <v>109636.93</v>
          </cell>
          <cell r="AU97">
            <v>0</v>
          </cell>
          <cell r="AV97">
            <v>39472.26</v>
          </cell>
          <cell r="AW97">
            <v>0</v>
          </cell>
          <cell r="AX97">
            <v>49291.4</v>
          </cell>
          <cell r="AY97">
            <v>0</v>
          </cell>
          <cell r="AZ97">
            <v>696441.1</v>
          </cell>
          <cell r="BA97">
            <v>647149.7</v>
          </cell>
          <cell r="BB97">
            <v>0.8</v>
          </cell>
          <cell r="BC97">
            <v>84091.6</v>
          </cell>
          <cell r="BD97">
            <v>61718.65</v>
          </cell>
          <cell r="BE97">
            <v>68297.36</v>
          </cell>
          <cell r="BF97">
            <v>48947.36</v>
          </cell>
          <cell r="BG97">
            <v>57162.5933333333</v>
          </cell>
          <cell r="BH97">
            <v>33066.765</v>
          </cell>
        </row>
        <row r="98">
          <cell r="B98" t="str">
            <v>S413040</v>
          </cell>
          <cell r="C98" t="str">
            <v>河北辰丰制管有限公司</v>
          </cell>
          <cell r="D98" t="str">
            <v>金属件</v>
          </cell>
          <cell r="E98" t="str">
            <v>金属件</v>
          </cell>
          <cell r="F98" t="e">
            <v>#REF!</v>
          </cell>
          <cell r="G98" t="str">
            <v>老账</v>
          </cell>
          <cell r="H98">
            <v>0</v>
          </cell>
          <cell r="I98" t="str">
            <v>否</v>
          </cell>
        </row>
        <row r="98">
          <cell r="K98">
            <v>6192.39999999999</v>
          </cell>
          <cell r="L98">
            <v>0</v>
          </cell>
          <cell r="M98">
            <v>118591.25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87300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8"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</row>
        <row r="98">
          <cell r="AY98">
            <v>0</v>
          </cell>
          <cell r="AZ98">
            <v>212083.65</v>
          </cell>
          <cell r="BA98">
            <v>212083.65</v>
          </cell>
          <cell r="BB98">
            <v>0.8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</row>
        <row r="99">
          <cell r="B99" t="str">
            <v>S412009</v>
          </cell>
          <cell r="C99" t="str">
            <v>天津市元辉昌钢铁贸易有限公司</v>
          </cell>
          <cell r="D99" t="str">
            <v>金属件</v>
          </cell>
          <cell r="E99" t="str">
            <v>金属件</v>
          </cell>
          <cell r="F99" t="e">
            <v>#REF!</v>
          </cell>
          <cell r="G99" t="str">
            <v>大宗物料</v>
          </cell>
          <cell r="H99">
            <v>0</v>
          </cell>
          <cell r="I99" t="str">
            <v>否</v>
          </cell>
          <cell r="J99">
            <v>30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</row>
        <row r="99"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</row>
        <row r="99">
          <cell r="AX99">
            <v>73320.96</v>
          </cell>
          <cell r="AY99">
            <v>86185.44</v>
          </cell>
          <cell r="AZ99">
            <v>159506.4</v>
          </cell>
          <cell r="BA99">
            <v>159506.4</v>
          </cell>
          <cell r="BB99">
            <v>1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12220.16</v>
          </cell>
          <cell r="BH99">
            <v>26584.4</v>
          </cell>
        </row>
        <row r="100">
          <cell r="B100" t="str">
            <v>S413069</v>
          </cell>
          <cell r="C100" t="str">
            <v>黄骅市峰霞科技有限公司</v>
          </cell>
          <cell r="D100" t="str">
            <v>金属件</v>
          </cell>
          <cell r="E100" t="str">
            <v>金属件</v>
          </cell>
          <cell r="F100" t="e">
            <v>#REF!</v>
          </cell>
          <cell r="G100" t="str">
            <v>老账</v>
          </cell>
          <cell r="H100">
            <v>90</v>
          </cell>
          <cell r="I100" t="str">
            <v>否</v>
          </cell>
        </row>
        <row r="100">
          <cell r="K100">
            <v>-21480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0"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</row>
        <row r="100">
          <cell r="AY100">
            <v>0</v>
          </cell>
          <cell r="AZ100">
            <v>-21480</v>
          </cell>
          <cell r="BA100">
            <v>-21480</v>
          </cell>
          <cell r="BB100">
            <v>0.8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</row>
        <row r="101">
          <cell r="B101" t="str">
            <v>S511004</v>
          </cell>
          <cell r="C101" t="str">
            <v>北鸿科（天津）科技有限公司</v>
          </cell>
          <cell r="D101" t="str">
            <v>后视镜</v>
          </cell>
          <cell r="E101" t="str">
            <v>后视镜</v>
          </cell>
        </row>
        <row r="101">
          <cell r="G101" t="str">
            <v>大宗物料</v>
          </cell>
          <cell r="H101">
            <v>30</v>
          </cell>
          <cell r="I101" t="str">
            <v>否</v>
          </cell>
          <cell r="J101">
            <v>30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1"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</row>
        <row r="101"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</row>
        <row r="102">
          <cell r="B102" t="str">
            <v>S432038</v>
          </cell>
          <cell r="C102" t="str">
            <v>常州市正力制镜有限公司</v>
          </cell>
          <cell r="D102" t="str">
            <v>后视镜</v>
          </cell>
          <cell r="E102" t="str">
            <v>后视镜</v>
          </cell>
        </row>
        <row r="102">
          <cell r="G102" t="str">
            <v>正常供货</v>
          </cell>
          <cell r="H102">
            <v>60</v>
          </cell>
          <cell r="I102" t="str">
            <v>是</v>
          </cell>
          <cell r="J102">
            <v>60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2">
          <cell r="AH102">
            <v>0</v>
          </cell>
          <cell r="AI102">
            <v>47164</v>
          </cell>
          <cell r="AJ102">
            <v>0</v>
          </cell>
          <cell r="AK102">
            <v>34995.4</v>
          </cell>
          <cell r="AL102">
            <v>0</v>
          </cell>
          <cell r="AM102">
            <v>0</v>
          </cell>
          <cell r="AN102">
            <v>0</v>
          </cell>
          <cell r="AO102">
            <v>16500</v>
          </cell>
          <cell r="AP102">
            <v>0</v>
          </cell>
          <cell r="AQ102">
            <v>0</v>
          </cell>
          <cell r="AR102">
            <v>0</v>
          </cell>
          <cell r="AS102">
            <v>47477.26</v>
          </cell>
          <cell r="AT102">
            <v>52461.19</v>
          </cell>
          <cell r="AU102">
            <v>65665.3</v>
          </cell>
          <cell r="AV102">
            <v>83881.7</v>
          </cell>
          <cell r="AW102">
            <v>0</v>
          </cell>
          <cell r="AX102">
            <v>42122.16</v>
          </cell>
          <cell r="AY102">
            <v>41211.49</v>
          </cell>
          <cell r="AZ102">
            <v>431478.5</v>
          </cell>
          <cell r="BA102">
            <v>348144.85</v>
          </cell>
          <cell r="BB102">
            <v>0</v>
          </cell>
          <cell r="BC102">
            <v>19406.4083333333</v>
          </cell>
          <cell r="BD102">
            <v>27600.625</v>
          </cell>
          <cell r="BE102">
            <v>41580.9083333333</v>
          </cell>
          <cell r="BF102">
            <v>41580.9083333333</v>
          </cell>
          <cell r="BG102">
            <v>48601.2683333333</v>
          </cell>
          <cell r="BH102">
            <v>47556.9733333333</v>
          </cell>
        </row>
        <row r="103">
          <cell r="B103" t="str">
            <v>S437033</v>
          </cell>
          <cell r="C103" t="str">
            <v>日照联成工程机械有限公司</v>
          </cell>
          <cell r="D103" t="str">
            <v>座椅</v>
          </cell>
          <cell r="E103" t="str">
            <v>座椅</v>
          </cell>
          <cell r="F103" t="e">
            <v>#REF!</v>
          </cell>
          <cell r="G103" t="str">
            <v>正常供货</v>
          </cell>
          <cell r="H103">
            <v>60</v>
          </cell>
          <cell r="I103" t="str">
            <v>否</v>
          </cell>
          <cell r="J103">
            <v>60</v>
          </cell>
        </row>
        <row r="103"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</row>
        <row r="103">
          <cell r="AV103">
            <v>0</v>
          </cell>
          <cell r="AW103">
            <v>0</v>
          </cell>
        </row>
        <row r="103">
          <cell r="AY103">
            <v>0</v>
          </cell>
          <cell r="AZ103">
            <v>0</v>
          </cell>
          <cell r="BA103">
            <v>0</v>
          </cell>
          <cell r="BB103">
            <v>0.8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</row>
        <row r="104">
          <cell r="B104" t="str">
            <v>S433023</v>
          </cell>
          <cell r="C104" t="str">
            <v>浙江万里安全器材制造有限公司</v>
          </cell>
          <cell r="D104" t="str">
            <v>座椅</v>
          </cell>
          <cell r="E104" t="str">
            <v>座椅</v>
          </cell>
          <cell r="F104" t="e">
            <v>#REF!</v>
          </cell>
          <cell r="G104" t="str">
            <v>老账</v>
          </cell>
          <cell r="H104">
            <v>90</v>
          </cell>
          <cell r="I104" t="str">
            <v>是</v>
          </cell>
        </row>
        <row r="104"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4">
          <cell r="AA104">
            <v>0</v>
          </cell>
          <cell r="AB104">
            <v>0</v>
          </cell>
          <cell r="AC104">
            <v>0</v>
          </cell>
        </row>
        <row r="104"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57595.72</v>
          </cell>
          <cell r="AN104">
            <v>0</v>
          </cell>
          <cell r="AO104">
            <v>0</v>
          </cell>
          <cell r="AP104">
            <v>0</v>
          </cell>
          <cell r="AQ104">
            <v>44700</v>
          </cell>
          <cell r="AR104">
            <v>0</v>
          </cell>
          <cell r="AS104">
            <v>75334.81</v>
          </cell>
          <cell r="AT104">
            <v>16842.77</v>
          </cell>
          <cell r="AU104">
            <v>0</v>
          </cell>
          <cell r="AV104">
            <v>80414.82</v>
          </cell>
          <cell r="AW104">
            <v>15820</v>
          </cell>
          <cell r="AX104">
            <v>53633.81</v>
          </cell>
          <cell r="AY104">
            <v>0</v>
          </cell>
          <cell r="AZ104">
            <v>344341.93</v>
          </cell>
          <cell r="BA104">
            <v>274888.12</v>
          </cell>
          <cell r="BB104">
            <v>0.8</v>
          </cell>
          <cell r="BC104">
            <v>22812.93</v>
          </cell>
          <cell r="BD104">
            <v>22812.93</v>
          </cell>
          <cell r="BE104">
            <v>36215.4</v>
          </cell>
          <cell r="BF104">
            <v>31402.0666666667</v>
          </cell>
          <cell r="BG104">
            <v>40341.035</v>
          </cell>
          <cell r="BH104">
            <v>27785.2333333333</v>
          </cell>
        </row>
        <row r="105">
          <cell r="B105" t="str">
            <v>S412010</v>
          </cell>
          <cell r="C105" t="str">
            <v>天津欧尔派斯环保科技发展有限公司</v>
          </cell>
          <cell r="D105" t="str">
            <v>金属件</v>
          </cell>
          <cell r="E105" t="str">
            <v>金属件</v>
          </cell>
          <cell r="F105" t="e">
            <v>#REF!</v>
          </cell>
          <cell r="G105" t="str">
            <v>老账</v>
          </cell>
          <cell r="H105">
            <v>90</v>
          </cell>
          <cell r="I105" t="str">
            <v>否</v>
          </cell>
        </row>
        <row r="105"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4106.57999999999</v>
          </cell>
          <cell r="P105">
            <v>62299.61</v>
          </cell>
          <cell r="Q105">
            <v>69887.93</v>
          </cell>
          <cell r="R105">
            <v>0</v>
          </cell>
          <cell r="S105">
            <v>0</v>
          </cell>
          <cell r="T105">
            <v>40410.29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5"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</row>
        <row r="105">
          <cell r="AY105">
            <v>0</v>
          </cell>
          <cell r="AZ105">
            <v>176704.41</v>
          </cell>
          <cell r="BA105">
            <v>176704.41</v>
          </cell>
          <cell r="BB105">
            <v>0.8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</row>
        <row r="106">
          <cell r="B106" t="str">
            <v>S413004</v>
          </cell>
          <cell r="C106" t="str">
            <v>保定兆龙通用电器塑业有限公司</v>
          </cell>
          <cell r="D106" t="str">
            <v>金属件/座椅</v>
          </cell>
          <cell r="E106" t="str">
            <v>金属件/座椅</v>
          </cell>
          <cell r="F106" t="e">
            <v>#REF!</v>
          </cell>
          <cell r="G106" t="str">
            <v>正常供货</v>
          </cell>
          <cell r="H106">
            <v>90</v>
          </cell>
          <cell r="I106" t="str">
            <v>否</v>
          </cell>
          <cell r="J106">
            <v>90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6">
          <cell r="AM106">
            <v>0</v>
          </cell>
          <cell r="AN106">
            <v>0</v>
          </cell>
          <cell r="AO106">
            <v>0</v>
          </cell>
          <cell r="AP106">
            <v>0</v>
          </cell>
        </row>
        <row r="106">
          <cell r="AU106">
            <v>24786.94</v>
          </cell>
          <cell r="AV106">
            <v>25285.18</v>
          </cell>
          <cell r="AW106">
            <v>10815.62</v>
          </cell>
          <cell r="AX106">
            <v>49240.03</v>
          </cell>
          <cell r="AY106">
            <v>61620.18</v>
          </cell>
          <cell r="AZ106">
            <v>171747.95</v>
          </cell>
          <cell r="BA106">
            <v>50072.12</v>
          </cell>
          <cell r="BB106">
            <v>0.8</v>
          </cell>
          <cell r="BC106">
            <v>0</v>
          </cell>
          <cell r="BD106">
            <v>4131.15666666667</v>
          </cell>
          <cell r="BE106">
            <v>8345.35333333333</v>
          </cell>
          <cell r="BF106">
            <v>10147.9566666667</v>
          </cell>
          <cell r="BG106">
            <v>18354.6283333333</v>
          </cell>
          <cell r="BH106">
            <v>28624.6583333333</v>
          </cell>
        </row>
        <row r="107">
          <cell r="B107" t="str">
            <v>S513016</v>
          </cell>
          <cell r="C107" t="str">
            <v>黄骅市辉煌建筑队</v>
          </cell>
          <cell r="D107" t="str">
            <v>金属件/座椅/后视镜</v>
          </cell>
          <cell r="E107" t="str">
            <v>金属件/座椅/后视镜</v>
          </cell>
          <cell r="F107" t="e">
            <v>#REF!</v>
          </cell>
          <cell r="G107" t="str">
            <v>基建维修-老账</v>
          </cell>
          <cell r="H107">
            <v>0</v>
          </cell>
          <cell r="I107" t="str">
            <v>是</v>
          </cell>
        </row>
        <row r="107"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16761.4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7">
          <cell r="AE107">
            <v>0</v>
          </cell>
          <cell r="AF107">
            <v>2550</v>
          </cell>
          <cell r="AG107">
            <v>0</v>
          </cell>
          <cell r="AH107">
            <v>78000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5700</v>
          </cell>
          <cell r="AN107">
            <v>9646</v>
          </cell>
          <cell r="AO107">
            <v>34930</v>
          </cell>
          <cell r="AP107">
            <v>27840.9</v>
          </cell>
          <cell r="AQ107">
            <v>1900</v>
          </cell>
          <cell r="AR107">
            <v>18400</v>
          </cell>
          <cell r="AS107">
            <v>2029</v>
          </cell>
          <cell r="AT107">
            <v>32082</v>
          </cell>
          <cell r="AU107">
            <v>1411</v>
          </cell>
          <cell r="AV107">
            <v>0</v>
          </cell>
          <cell r="AW107">
            <v>0</v>
          </cell>
          <cell r="AX107">
            <v>5400</v>
          </cell>
          <cell r="AY107">
            <v>0</v>
          </cell>
          <cell r="AZ107">
            <v>236650.3</v>
          </cell>
          <cell r="BA107">
            <v>236650.3</v>
          </cell>
          <cell r="BB107">
            <v>1</v>
          </cell>
          <cell r="BC107">
            <v>19530.3166666667</v>
          </cell>
          <cell r="BD107">
            <v>13943.8166666667</v>
          </cell>
          <cell r="BE107">
            <v>9303.66666666667</v>
          </cell>
          <cell r="BF107">
            <v>8987</v>
          </cell>
          <cell r="BG107">
            <v>6820.33333333333</v>
          </cell>
          <cell r="BH107">
            <v>6482.16666666667</v>
          </cell>
        </row>
        <row r="108">
          <cell r="B108" t="str">
            <v>S412005</v>
          </cell>
          <cell r="C108" t="str">
            <v>天津市国际铁工焊接装备有限公司</v>
          </cell>
          <cell r="D108" t="str">
            <v>金属件</v>
          </cell>
          <cell r="E108" t="str">
            <v>金属件</v>
          </cell>
          <cell r="F108" t="e">
            <v>#REF!</v>
          </cell>
          <cell r="G108" t="str">
            <v>固定资产-老账</v>
          </cell>
          <cell r="H108">
            <v>0</v>
          </cell>
          <cell r="I108" t="str">
            <v>是</v>
          </cell>
          <cell r="J108" t="str">
            <v>固定资产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148132.6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8">
          <cell r="AE108">
            <v>0</v>
          </cell>
          <cell r="AF108">
            <v>0</v>
          </cell>
          <cell r="AG108">
            <v>0</v>
          </cell>
          <cell r="AH108">
            <v>12600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</row>
        <row r="108">
          <cell r="AY108">
            <v>0</v>
          </cell>
          <cell r="AZ108">
            <v>160732.6</v>
          </cell>
          <cell r="BA108">
            <v>160732.6</v>
          </cell>
          <cell r="BB108">
            <v>1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</row>
        <row r="109">
          <cell r="B109" t="str">
            <v>S444008</v>
          </cell>
          <cell r="C109" t="str">
            <v>中山市华胜汽车部件有限公司</v>
          </cell>
          <cell r="D109" t="str">
            <v>后视镜</v>
          </cell>
          <cell r="E109" t="str">
            <v>后视镜</v>
          </cell>
        </row>
        <row r="109">
          <cell r="G109" t="str">
            <v>老账</v>
          </cell>
          <cell r="H109">
            <v>60</v>
          </cell>
          <cell r="I109" t="str">
            <v>是</v>
          </cell>
        </row>
        <row r="109"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09">
          <cell r="AE109">
            <v>0</v>
          </cell>
          <cell r="AF109">
            <v>0</v>
          </cell>
          <cell r="AG109">
            <v>0</v>
          </cell>
          <cell r="AH109">
            <v>48762.06</v>
          </cell>
          <cell r="AI109">
            <v>46937.94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32842.32</v>
          </cell>
          <cell r="AX109">
            <v>42334.32</v>
          </cell>
          <cell r="AY109">
            <v>0</v>
          </cell>
          <cell r="AZ109">
            <v>170876.64</v>
          </cell>
          <cell r="BA109">
            <v>128542.32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5473.72</v>
          </cell>
          <cell r="BG109">
            <v>12529.44</v>
          </cell>
          <cell r="BH109">
            <v>12529.44</v>
          </cell>
        </row>
        <row r="110">
          <cell r="B110" t="str">
            <v>S413073</v>
          </cell>
          <cell r="C110" t="str">
            <v>黄骅市兴岳金属制品有限公司</v>
          </cell>
          <cell r="D110" t="str">
            <v>金属件</v>
          </cell>
          <cell r="E110" t="str">
            <v>金属件</v>
          </cell>
          <cell r="F110" t="e">
            <v>#REF!</v>
          </cell>
          <cell r="G110" t="str">
            <v>正常供货</v>
          </cell>
          <cell r="H110">
            <v>60</v>
          </cell>
          <cell r="I110" t="str">
            <v>否</v>
          </cell>
          <cell r="J110">
            <v>60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</row>
        <row r="110"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</row>
        <row r="110">
          <cell r="AM110">
            <v>0</v>
          </cell>
          <cell r="AN110">
            <v>0</v>
          </cell>
        </row>
        <row r="110">
          <cell r="AQ110">
            <v>4887.77</v>
          </cell>
          <cell r="AR110">
            <v>109100</v>
          </cell>
          <cell r="AS110">
            <v>138852.24</v>
          </cell>
          <cell r="AT110">
            <v>82142.48</v>
          </cell>
          <cell r="AU110">
            <v>135618.25</v>
          </cell>
          <cell r="AV110">
            <v>99977.49</v>
          </cell>
          <cell r="AW110">
            <v>74387.99</v>
          </cell>
          <cell r="AX110">
            <v>91730.83</v>
          </cell>
          <cell r="AY110">
            <v>94427.35</v>
          </cell>
          <cell r="AZ110">
            <v>831124.4</v>
          </cell>
          <cell r="BA110">
            <v>644966.22</v>
          </cell>
          <cell r="BB110">
            <v>0.8</v>
          </cell>
          <cell r="BC110">
            <v>55830.415</v>
          </cell>
          <cell r="BD110">
            <v>78433.4566666667</v>
          </cell>
          <cell r="BE110">
            <v>95096.3716666667</v>
          </cell>
          <cell r="BF110">
            <v>106679.741666667</v>
          </cell>
          <cell r="BG110">
            <v>103784.88</v>
          </cell>
          <cell r="BH110">
            <v>96380.7316666667</v>
          </cell>
        </row>
        <row r="111">
          <cell r="B111" t="str">
            <v>S413075</v>
          </cell>
          <cell r="C111" t="str">
            <v>沃尔瓦格涂料（廊坊）有限公司</v>
          </cell>
          <cell r="D111" t="str">
            <v>后视镜</v>
          </cell>
          <cell r="E111" t="str">
            <v>后视镜</v>
          </cell>
        </row>
        <row r="111">
          <cell r="G111" t="str">
            <v>大宗物料</v>
          </cell>
          <cell r="H111">
            <v>30</v>
          </cell>
          <cell r="I111" t="str">
            <v>否</v>
          </cell>
          <cell r="J111">
            <v>30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1"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</row>
        <row r="111"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</row>
        <row r="112">
          <cell r="B112" t="str">
            <v>S413072</v>
          </cell>
          <cell r="C112" t="str">
            <v>黄骅市润晨五金制品有限公司</v>
          </cell>
          <cell r="D112" t="str">
            <v>金属件</v>
          </cell>
          <cell r="E112" t="str">
            <v>金属件</v>
          </cell>
          <cell r="F112" t="e">
            <v>#REF!</v>
          </cell>
          <cell r="G112" t="str">
            <v>正常供货</v>
          </cell>
          <cell r="H112">
            <v>60</v>
          </cell>
          <cell r="I112" t="str">
            <v>是</v>
          </cell>
          <cell r="J112">
            <v>60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2">
          <cell r="AG112">
            <v>0</v>
          </cell>
          <cell r="AH112">
            <v>357.64</v>
          </cell>
          <cell r="AI112">
            <v>0</v>
          </cell>
          <cell r="AJ112">
            <v>54923.41</v>
          </cell>
          <cell r="AK112">
            <v>0</v>
          </cell>
          <cell r="AL112">
            <v>86521.26</v>
          </cell>
          <cell r="AM112">
            <v>0</v>
          </cell>
          <cell r="AN112">
            <v>0</v>
          </cell>
          <cell r="AO112">
            <v>84301.58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</row>
        <row r="112">
          <cell r="AY112">
            <v>0</v>
          </cell>
          <cell r="AZ112">
            <v>226103.89</v>
          </cell>
          <cell r="BA112">
            <v>226103.89</v>
          </cell>
          <cell r="BB112">
            <v>0.8</v>
          </cell>
          <cell r="BC112">
            <v>14050.2633333333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</row>
        <row r="113">
          <cell r="B113" t="str">
            <v>S413171</v>
          </cell>
          <cell r="C113" t="str">
            <v>廊坊东尚金属制品有限公司</v>
          </cell>
          <cell r="D113" t="str">
            <v>后视镜</v>
          </cell>
          <cell r="E113" t="str">
            <v>后视镜</v>
          </cell>
        </row>
        <row r="113">
          <cell r="G113" t="str">
            <v>正常供货</v>
          </cell>
          <cell r="H113">
            <v>0</v>
          </cell>
          <cell r="I113" t="str">
            <v>否</v>
          </cell>
          <cell r="J113">
            <v>90</v>
          </cell>
        </row>
        <row r="113"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50547.3</v>
          </cell>
          <cell r="AU113">
            <v>0</v>
          </cell>
          <cell r="AV113">
            <v>0</v>
          </cell>
          <cell r="AW113">
            <v>0</v>
          </cell>
        </row>
        <row r="113">
          <cell r="AY113">
            <v>0</v>
          </cell>
          <cell r="AZ113">
            <v>50547.3</v>
          </cell>
          <cell r="BA113">
            <v>50547.3</v>
          </cell>
          <cell r="BB113">
            <v>0</v>
          </cell>
          <cell r="BC113">
            <v>8424.55</v>
          </cell>
          <cell r="BD113">
            <v>8424.55</v>
          </cell>
          <cell r="BE113">
            <v>8424.55</v>
          </cell>
          <cell r="BF113">
            <v>8424.55</v>
          </cell>
          <cell r="BG113">
            <v>8424.55</v>
          </cell>
          <cell r="BH113">
            <v>8424.55</v>
          </cell>
        </row>
        <row r="114">
          <cell r="B114" t="str">
            <v>S421003</v>
          </cell>
          <cell r="C114" t="str">
            <v>辽宁德威纤维制品有限公司</v>
          </cell>
          <cell r="D114" t="str">
            <v>座椅</v>
          </cell>
          <cell r="E114" t="str">
            <v>座椅</v>
          </cell>
          <cell r="F114" t="e">
            <v>#REF!</v>
          </cell>
          <cell r="G114" t="str">
            <v>老账</v>
          </cell>
          <cell r="H114">
            <v>0</v>
          </cell>
          <cell r="I114" t="str">
            <v>是</v>
          </cell>
        </row>
        <row r="114"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28855.72</v>
          </cell>
          <cell r="AC114">
            <v>0</v>
          </cell>
        </row>
        <row r="114">
          <cell r="AE114">
            <v>0</v>
          </cell>
          <cell r="AF114">
            <v>36706.78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</row>
        <row r="114">
          <cell r="AY114">
            <v>0</v>
          </cell>
          <cell r="AZ114">
            <v>65562.5</v>
          </cell>
          <cell r="BA114">
            <v>65562.5</v>
          </cell>
          <cell r="BB114">
            <v>0.8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</row>
        <row r="115">
          <cell r="B115" t="str">
            <v>S437018</v>
          </cell>
          <cell r="C115" t="str">
            <v>文登太成电子有限公司</v>
          </cell>
          <cell r="D115" t="str">
            <v>后视镜</v>
          </cell>
          <cell r="E115" t="str">
            <v>后视镜</v>
          </cell>
        </row>
        <row r="115">
          <cell r="G115" t="str">
            <v>正常供货</v>
          </cell>
          <cell r="H115">
            <v>60</v>
          </cell>
          <cell r="I115" t="str">
            <v>否</v>
          </cell>
          <cell r="J115">
            <v>60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5">
          <cell r="AJ115">
            <v>0</v>
          </cell>
          <cell r="AK115">
            <v>0</v>
          </cell>
          <cell r="AL115">
            <v>0</v>
          </cell>
          <cell r="AM115">
            <v>0</v>
          </cell>
        </row>
        <row r="115">
          <cell r="AP115">
            <v>0</v>
          </cell>
          <cell r="AQ115">
            <v>6822.34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7861.64</v>
          </cell>
          <cell r="AW115">
            <v>7861.64</v>
          </cell>
          <cell r="AX115">
            <v>16006.29</v>
          </cell>
          <cell r="AY115">
            <v>64030.98</v>
          </cell>
          <cell r="AZ115">
            <v>102582.89</v>
          </cell>
          <cell r="BA115">
            <v>22545.62</v>
          </cell>
          <cell r="BB115">
            <v>0</v>
          </cell>
          <cell r="BC115">
            <v>1137.05666666667</v>
          </cell>
          <cell r="BD115">
            <v>1137.05666666667</v>
          </cell>
          <cell r="BE115">
            <v>2447.33</v>
          </cell>
          <cell r="BF115">
            <v>2620.54666666667</v>
          </cell>
          <cell r="BG115">
            <v>5288.26166666667</v>
          </cell>
          <cell r="BH115">
            <v>15960.0916666667</v>
          </cell>
        </row>
        <row r="116">
          <cell r="B116" t="str">
            <v>S432012</v>
          </cell>
          <cell r="C116" t="str">
            <v>常州市武进创新模具注塑有限公司</v>
          </cell>
          <cell r="D116" t="str">
            <v>座椅</v>
          </cell>
          <cell r="E116" t="str">
            <v>座椅</v>
          </cell>
          <cell r="F116" t="e">
            <v>#REF!</v>
          </cell>
          <cell r="G116" t="str">
            <v>老账</v>
          </cell>
          <cell r="H116">
            <v>60</v>
          </cell>
          <cell r="I116" t="str">
            <v>否</v>
          </cell>
        </row>
        <row r="116">
          <cell r="K116">
            <v>0</v>
          </cell>
          <cell r="L116">
            <v>0</v>
          </cell>
          <cell r="M116">
            <v>0</v>
          </cell>
          <cell r="N116">
            <v>1571.64</v>
          </cell>
          <cell r="O116">
            <v>96738.65</v>
          </cell>
          <cell r="P116">
            <v>18373.64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6"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</row>
        <row r="116">
          <cell r="AY116">
            <v>0</v>
          </cell>
          <cell r="AZ116">
            <v>116683.93</v>
          </cell>
          <cell r="BA116">
            <v>116683.93</v>
          </cell>
          <cell r="BB116">
            <v>0.8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</row>
        <row r="117">
          <cell r="B117" t="str">
            <v>S413058</v>
          </cell>
          <cell r="C117" t="str">
            <v>黄骅市俊隆五金包装有限公司</v>
          </cell>
          <cell r="D117" t="str">
            <v>金属件/后视镜</v>
          </cell>
          <cell r="E117" t="str">
            <v>金属件/后视镜</v>
          </cell>
          <cell r="F117" t="e">
            <v>#REF!</v>
          </cell>
          <cell r="G117" t="str">
            <v>正常供货</v>
          </cell>
          <cell r="H117">
            <v>60</v>
          </cell>
          <cell r="I117" t="str">
            <v>是</v>
          </cell>
          <cell r="J117">
            <v>60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7"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3076.02</v>
          </cell>
          <cell r="AI117">
            <v>0</v>
          </cell>
          <cell r="AJ117">
            <v>17251.65</v>
          </cell>
          <cell r="AK117">
            <v>32420.55</v>
          </cell>
          <cell r="AL117">
            <v>0</v>
          </cell>
          <cell r="AM117">
            <v>21753.24</v>
          </cell>
          <cell r="AN117">
            <v>22040.33</v>
          </cell>
          <cell r="AO117">
            <v>9721.05</v>
          </cell>
          <cell r="AP117">
            <v>11142.98</v>
          </cell>
          <cell r="AQ117">
            <v>0</v>
          </cell>
          <cell r="AR117">
            <v>28800</v>
          </cell>
          <cell r="AS117">
            <v>0</v>
          </cell>
          <cell r="AT117">
            <v>33869.4</v>
          </cell>
          <cell r="AU117">
            <v>16023.13</v>
          </cell>
          <cell r="AV117">
            <v>0</v>
          </cell>
          <cell r="AW117">
            <v>28653.91</v>
          </cell>
          <cell r="AX117">
            <v>18879.89</v>
          </cell>
          <cell r="AY117">
            <v>26177.51</v>
          </cell>
          <cell r="AZ117">
            <v>269809.66</v>
          </cell>
          <cell r="BA117">
            <v>224752.26</v>
          </cell>
          <cell r="BB117">
            <v>0.8</v>
          </cell>
          <cell r="BC117">
            <v>13922.2383333333</v>
          </cell>
          <cell r="BD117">
            <v>14972.585</v>
          </cell>
          <cell r="BE117">
            <v>13115.4216666667</v>
          </cell>
          <cell r="BF117">
            <v>17891.0733333333</v>
          </cell>
          <cell r="BG117">
            <v>16237.7216666667</v>
          </cell>
          <cell r="BH117">
            <v>20600.64</v>
          </cell>
        </row>
        <row r="118">
          <cell r="B118" t="str">
            <v>S432036</v>
          </cell>
          <cell r="C118" t="str">
            <v>常州立天汽车零部件有限公司</v>
          </cell>
          <cell r="D118" t="str">
            <v>座椅</v>
          </cell>
          <cell r="E118" t="str">
            <v>座椅</v>
          </cell>
          <cell r="F118" t="e">
            <v>#REF!</v>
          </cell>
          <cell r="G118" t="str">
            <v>正常供货</v>
          </cell>
          <cell r="H118">
            <v>60</v>
          </cell>
          <cell r="I118" t="str">
            <v>否</v>
          </cell>
          <cell r="J118">
            <v>60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8">
          <cell r="AN118">
            <v>0</v>
          </cell>
          <cell r="AO118">
            <v>0</v>
          </cell>
        </row>
        <row r="118">
          <cell r="AR118">
            <v>0</v>
          </cell>
        </row>
        <row r="118">
          <cell r="AU118">
            <v>134947.43</v>
          </cell>
          <cell r="AV118">
            <v>0</v>
          </cell>
          <cell r="AW118">
            <v>157960.44</v>
          </cell>
          <cell r="AX118">
            <v>136345.8</v>
          </cell>
          <cell r="AY118">
            <v>68172.9</v>
          </cell>
          <cell r="AZ118">
            <v>497426.57</v>
          </cell>
          <cell r="BA118">
            <v>292907.87</v>
          </cell>
          <cell r="BB118">
            <v>0.8</v>
          </cell>
          <cell r="BC118">
            <v>0</v>
          </cell>
          <cell r="BD118">
            <v>22491.2383333333</v>
          </cell>
          <cell r="BE118">
            <v>22491.2383333333</v>
          </cell>
          <cell r="BF118">
            <v>48817.9783333333</v>
          </cell>
          <cell r="BG118">
            <v>71542.2783333333</v>
          </cell>
          <cell r="BH118">
            <v>82904.4283333333</v>
          </cell>
        </row>
        <row r="119">
          <cell r="B119" t="str">
            <v>S413026</v>
          </cell>
          <cell r="C119" t="str">
            <v>沧州临港明康汽车配件有限公司</v>
          </cell>
          <cell r="D119" t="str">
            <v>金属件</v>
          </cell>
          <cell r="E119" t="str">
            <v>金属件</v>
          </cell>
          <cell r="F119" t="e">
            <v>#REF!</v>
          </cell>
          <cell r="G119" t="str">
            <v>正常供货</v>
          </cell>
          <cell r="H119">
            <v>90</v>
          </cell>
          <cell r="I119" t="str">
            <v>是</v>
          </cell>
          <cell r="J119">
            <v>90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19">
          <cell r="AG119">
            <v>0</v>
          </cell>
        </row>
        <row r="119">
          <cell r="AK119">
            <v>0</v>
          </cell>
          <cell r="AL119">
            <v>0</v>
          </cell>
        </row>
        <row r="119">
          <cell r="AN119">
            <v>1250.09</v>
          </cell>
          <cell r="AO119">
            <v>17035.88</v>
          </cell>
          <cell r="AP119">
            <v>15332.3</v>
          </cell>
          <cell r="AQ119">
            <v>8100</v>
          </cell>
          <cell r="AR119">
            <v>0</v>
          </cell>
          <cell r="AS119">
            <v>33219.96</v>
          </cell>
          <cell r="AT119">
            <v>17887.68</v>
          </cell>
          <cell r="AU119">
            <v>18739.46</v>
          </cell>
          <cell r="AV119">
            <v>25553.82</v>
          </cell>
          <cell r="AW119">
            <v>0</v>
          </cell>
          <cell r="AX119">
            <v>34923.56</v>
          </cell>
          <cell r="AY119">
            <v>33228.42</v>
          </cell>
          <cell r="AZ119">
            <v>205271.17</v>
          </cell>
          <cell r="BA119">
            <v>137119.19</v>
          </cell>
          <cell r="BB119">
            <v>0.8</v>
          </cell>
          <cell r="BC119">
            <v>15262.6366666667</v>
          </cell>
          <cell r="BD119">
            <v>15546.5666666667</v>
          </cell>
          <cell r="BE119">
            <v>17250.1533333333</v>
          </cell>
          <cell r="BF119">
            <v>15900.1533333333</v>
          </cell>
          <cell r="BG119">
            <v>21720.7466666667</v>
          </cell>
          <cell r="BH119">
            <v>21722.1566666667</v>
          </cell>
        </row>
        <row r="120">
          <cell r="B120" t="str">
            <v>S412022</v>
          </cell>
          <cell r="C120" t="str">
            <v>天津市宝坻区维华五金厂</v>
          </cell>
          <cell r="D120" t="str">
            <v>金属件</v>
          </cell>
          <cell r="E120" t="str">
            <v>金属件</v>
          </cell>
          <cell r="F120" t="e">
            <v>#REF!</v>
          </cell>
          <cell r="G120" t="str">
            <v>正常供货</v>
          </cell>
          <cell r="H120">
            <v>60</v>
          </cell>
          <cell r="I120" t="str">
            <v>是</v>
          </cell>
          <cell r="J120">
            <v>60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0">
          <cell r="U120">
            <v>0</v>
          </cell>
        </row>
        <row r="120"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0">
          <cell r="AE120">
            <v>0</v>
          </cell>
          <cell r="AF120">
            <v>12422.37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21601.08</v>
          </cell>
          <cell r="AL120">
            <v>28801.44</v>
          </cell>
          <cell r="AM120">
            <v>0</v>
          </cell>
          <cell r="AN120">
            <v>7200.36</v>
          </cell>
          <cell r="AO120">
            <v>7200.36</v>
          </cell>
          <cell r="AP120">
            <v>10800.54</v>
          </cell>
          <cell r="AQ120">
            <v>10800</v>
          </cell>
          <cell r="AR120">
            <v>7200</v>
          </cell>
          <cell r="AS120">
            <v>10800.54</v>
          </cell>
          <cell r="AT120">
            <v>18000.9</v>
          </cell>
          <cell r="AU120">
            <v>6915.6</v>
          </cell>
          <cell r="AV120">
            <v>24204.6</v>
          </cell>
          <cell r="AW120">
            <v>27662.4</v>
          </cell>
          <cell r="AX120">
            <v>34578</v>
          </cell>
          <cell r="AY120">
            <v>0</v>
          </cell>
          <cell r="AZ120">
            <v>228188.19</v>
          </cell>
          <cell r="BA120">
            <v>193610.19</v>
          </cell>
          <cell r="BB120">
            <v>0.8</v>
          </cell>
          <cell r="BC120">
            <v>10800.39</v>
          </cell>
          <cell r="BD120">
            <v>10752.93</v>
          </cell>
          <cell r="BE120">
            <v>12986.94</v>
          </cell>
          <cell r="BF120">
            <v>15797.34</v>
          </cell>
          <cell r="BG120">
            <v>20360.34</v>
          </cell>
          <cell r="BH120">
            <v>18560.25</v>
          </cell>
        </row>
        <row r="121">
          <cell r="B121" t="str">
            <v>S413038</v>
          </cell>
          <cell r="C121" t="str">
            <v>黄骅市万昌五金制品有限公司</v>
          </cell>
          <cell r="D121" t="str">
            <v>金属件</v>
          </cell>
          <cell r="E121" t="str">
            <v>金属件</v>
          </cell>
          <cell r="F121" t="e">
            <v>#REF!</v>
          </cell>
          <cell r="G121" t="str">
            <v>正常供货</v>
          </cell>
          <cell r="H121">
            <v>60</v>
          </cell>
          <cell r="I121" t="str">
            <v>否</v>
          </cell>
          <cell r="J121">
            <v>60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1"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1">
          <cell r="AY121">
            <v>0</v>
          </cell>
          <cell r="AZ121">
            <v>0</v>
          </cell>
          <cell r="BA121">
            <v>0</v>
          </cell>
          <cell r="BB121">
            <v>0.8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</row>
        <row r="122">
          <cell r="B122" t="str">
            <v>S413124</v>
          </cell>
          <cell r="C122" t="str">
            <v>东光县福晨镜业有限公司</v>
          </cell>
          <cell r="D122" t="str">
            <v>后视镜</v>
          </cell>
          <cell r="E122" t="str">
            <v>后视镜</v>
          </cell>
        </row>
        <row r="122">
          <cell r="G122" t="str">
            <v>正常供货</v>
          </cell>
          <cell r="H122">
            <v>60</v>
          </cell>
          <cell r="I122" t="str">
            <v>是</v>
          </cell>
          <cell r="J122">
            <v>60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2"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34480.78</v>
          </cell>
          <cell r="AP122">
            <v>0</v>
          </cell>
          <cell r="AQ122">
            <v>29400</v>
          </cell>
          <cell r="AR122">
            <v>0</v>
          </cell>
          <cell r="AS122">
            <v>14241.9</v>
          </cell>
          <cell r="AT122">
            <v>23019.55</v>
          </cell>
          <cell r="AU122">
            <v>0</v>
          </cell>
          <cell r="AV122">
            <v>0</v>
          </cell>
          <cell r="AW122">
            <v>18392.86</v>
          </cell>
          <cell r="AX122">
            <v>20621.81</v>
          </cell>
          <cell r="AY122">
            <v>14443.71</v>
          </cell>
          <cell r="AZ122">
            <v>154600.61</v>
          </cell>
          <cell r="BA122">
            <v>119535.09</v>
          </cell>
          <cell r="BB122">
            <v>0</v>
          </cell>
          <cell r="BC122">
            <v>16857.0383333333</v>
          </cell>
          <cell r="BD122">
            <v>11110.2416666667</v>
          </cell>
          <cell r="BE122">
            <v>11110.2416666667</v>
          </cell>
          <cell r="BF122">
            <v>9275.71833333333</v>
          </cell>
          <cell r="BG122">
            <v>12712.6866666667</v>
          </cell>
          <cell r="BH122">
            <v>12746.3216666667</v>
          </cell>
        </row>
        <row r="123">
          <cell r="B123" t="str">
            <v>S413054</v>
          </cell>
          <cell r="C123" t="str">
            <v>黄骅市保俊成复合彩印厂</v>
          </cell>
          <cell r="D123" t="str">
            <v>金属件/后视镜</v>
          </cell>
          <cell r="E123" t="str">
            <v>金属件/后视镜</v>
          </cell>
          <cell r="F123" t="e">
            <v>#REF!</v>
          </cell>
          <cell r="G123" t="str">
            <v>正常供货</v>
          </cell>
          <cell r="H123">
            <v>60</v>
          </cell>
          <cell r="I123" t="str">
            <v>否</v>
          </cell>
          <cell r="J123">
            <v>60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3">
          <cell r="AG123">
            <v>0</v>
          </cell>
          <cell r="AH123">
            <v>0</v>
          </cell>
          <cell r="AI123">
            <v>0</v>
          </cell>
        </row>
        <row r="123">
          <cell r="AL123">
            <v>0</v>
          </cell>
        </row>
        <row r="123">
          <cell r="AQ123">
            <v>4048.48</v>
          </cell>
          <cell r="AR123">
            <v>14900</v>
          </cell>
          <cell r="AS123">
            <v>20461.33</v>
          </cell>
          <cell r="AT123">
            <v>20496.34</v>
          </cell>
          <cell r="AU123">
            <v>22250.82</v>
          </cell>
          <cell r="AV123">
            <v>25284.73</v>
          </cell>
          <cell r="AW123">
            <v>6938.45</v>
          </cell>
          <cell r="AX123">
            <v>28009.35</v>
          </cell>
          <cell r="AY123">
            <v>0</v>
          </cell>
          <cell r="AZ123">
            <v>142389.5</v>
          </cell>
          <cell r="BA123">
            <v>114380.15</v>
          </cell>
          <cell r="BB123">
            <v>0.8</v>
          </cell>
          <cell r="BC123">
            <v>9984.35833333333</v>
          </cell>
          <cell r="BD123">
            <v>13692.8283333333</v>
          </cell>
          <cell r="BE123">
            <v>17906.95</v>
          </cell>
          <cell r="BF123">
            <v>18388.6116666667</v>
          </cell>
          <cell r="BG123">
            <v>20573.5033333333</v>
          </cell>
          <cell r="BH123">
            <v>17163.2816666667</v>
          </cell>
        </row>
        <row r="124">
          <cell r="B124" t="str">
            <v>S513036</v>
          </cell>
          <cell r="C124" t="str">
            <v>沧州昊大燃化工程有限公司</v>
          </cell>
          <cell r="D124">
            <v>0</v>
          </cell>
          <cell r="E124">
            <v>0</v>
          </cell>
        </row>
        <row r="124">
          <cell r="G124" t="str">
            <v>老账</v>
          </cell>
          <cell r="H124">
            <v>0</v>
          </cell>
          <cell r="I124" t="str">
            <v>否</v>
          </cell>
        </row>
        <row r="124"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40800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4"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</row>
        <row r="124">
          <cell r="AY124">
            <v>0</v>
          </cell>
          <cell r="AZ124">
            <v>40800</v>
          </cell>
          <cell r="BA124">
            <v>40800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</row>
        <row r="125">
          <cell r="B125" t="str">
            <v>S433007</v>
          </cell>
          <cell r="C125" t="str">
            <v>瑞安市精艺标准件有限公司</v>
          </cell>
          <cell r="D125" t="str">
            <v>金属件/座椅</v>
          </cell>
          <cell r="E125" t="str">
            <v>金属件/座椅</v>
          </cell>
          <cell r="F125" t="e">
            <v>#REF!</v>
          </cell>
          <cell r="G125" t="str">
            <v>正常供货</v>
          </cell>
          <cell r="H125">
            <v>60</v>
          </cell>
          <cell r="I125" t="str">
            <v>否</v>
          </cell>
          <cell r="J125">
            <v>60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</row>
        <row r="125"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0.03</v>
          </cell>
          <cell r="AT125">
            <v>5856.75</v>
          </cell>
          <cell r="AU125">
            <v>0</v>
          </cell>
          <cell r="AV125">
            <v>0</v>
          </cell>
          <cell r="AW125">
            <v>0</v>
          </cell>
        </row>
        <row r="125">
          <cell r="AY125">
            <v>0</v>
          </cell>
          <cell r="AZ125">
            <v>5856.78</v>
          </cell>
          <cell r="BA125">
            <v>5856.78</v>
          </cell>
          <cell r="BB125">
            <v>0.8</v>
          </cell>
          <cell r="BC125">
            <v>976.13</v>
          </cell>
          <cell r="BD125">
            <v>976.13</v>
          </cell>
          <cell r="BE125">
            <v>976.13</v>
          </cell>
          <cell r="BF125">
            <v>976.13</v>
          </cell>
          <cell r="BG125">
            <v>976.13</v>
          </cell>
          <cell r="BH125">
            <v>976.125</v>
          </cell>
        </row>
        <row r="126">
          <cell r="B126" t="str">
            <v>S431017</v>
          </cell>
          <cell r="C126" t="str">
            <v>上海典亚模具有限公司</v>
          </cell>
          <cell r="D126" t="str">
            <v>座椅</v>
          </cell>
          <cell r="E126" t="str">
            <v>座椅</v>
          </cell>
          <cell r="F126" t="e">
            <v>#REF!</v>
          </cell>
          <cell r="G126" t="str">
            <v>老账</v>
          </cell>
          <cell r="H126" t="str">
            <v>预付</v>
          </cell>
          <cell r="I126" t="str">
            <v>否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6"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44000</v>
          </cell>
          <cell r="AV126">
            <v>0</v>
          </cell>
          <cell r="AW126">
            <v>0</v>
          </cell>
        </row>
        <row r="126">
          <cell r="AY126">
            <v>0</v>
          </cell>
          <cell r="AZ126">
            <v>44000</v>
          </cell>
          <cell r="BA126">
            <v>44000</v>
          </cell>
          <cell r="BB126">
            <v>0.8</v>
          </cell>
          <cell r="BC126">
            <v>0</v>
          </cell>
          <cell r="BD126">
            <v>7333.33333333333</v>
          </cell>
          <cell r="BE126">
            <v>7333.33333333333</v>
          </cell>
          <cell r="BF126">
            <v>7333.33333333333</v>
          </cell>
          <cell r="BG126">
            <v>7333.33333333333</v>
          </cell>
          <cell r="BH126">
            <v>7333.33333333333</v>
          </cell>
        </row>
        <row r="127">
          <cell r="B127" t="str">
            <v>S431009</v>
          </cell>
          <cell r="C127" t="str">
            <v>上海奔德汽车零部件有限公司</v>
          </cell>
          <cell r="D127" t="str">
            <v>后视镜</v>
          </cell>
          <cell r="E127" t="str">
            <v>后视镜</v>
          </cell>
        </row>
        <row r="127">
          <cell r="G127" t="str">
            <v>老账-更名上海恒毅</v>
          </cell>
          <cell r="H127">
            <v>60</v>
          </cell>
          <cell r="I127" t="str">
            <v>否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7"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</row>
        <row r="127"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</row>
        <row r="128">
          <cell r="B128" t="str">
            <v>S413070</v>
          </cell>
          <cell r="C128" t="str">
            <v>黄骅市创合五金制品有限公司</v>
          </cell>
          <cell r="D128" t="str">
            <v>金属件/座椅</v>
          </cell>
          <cell r="E128" t="str">
            <v>金属件/座椅</v>
          </cell>
          <cell r="F128" t="e">
            <v>#REF!</v>
          </cell>
          <cell r="G128" t="str">
            <v>正常供货</v>
          </cell>
          <cell r="H128">
            <v>60</v>
          </cell>
          <cell r="I128" t="str">
            <v>是</v>
          </cell>
          <cell r="J128">
            <v>60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8"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81623.06</v>
          </cell>
          <cell r="AQ128">
            <v>0</v>
          </cell>
          <cell r="AR128">
            <v>679400</v>
          </cell>
          <cell r="AS128">
            <v>552993.11</v>
          </cell>
          <cell r="AT128">
            <v>563602.74</v>
          </cell>
          <cell r="AU128">
            <v>382108.15</v>
          </cell>
          <cell r="AV128">
            <v>0</v>
          </cell>
          <cell r="AW128">
            <v>446772.98</v>
          </cell>
          <cell r="AX128">
            <v>241111.92</v>
          </cell>
          <cell r="AY128">
            <v>197100.75</v>
          </cell>
          <cell r="AZ128">
            <v>3144712.71</v>
          </cell>
          <cell r="BA128">
            <v>2706500.04</v>
          </cell>
          <cell r="BB128">
            <v>0.8</v>
          </cell>
          <cell r="BC128">
            <v>312936.485</v>
          </cell>
          <cell r="BD128">
            <v>376621.176666667</v>
          </cell>
          <cell r="BE128">
            <v>363017.333333333</v>
          </cell>
          <cell r="BF128">
            <v>437479.496666667</v>
          </cell>
          <cell r="BG128">
            <v>364431.483333333</v>
          </cell>
          <cell r="BH128">
            <v>305116.09</v>
          </cell>
        </row>
        <row r="129">
          <cell r="B129" t="str">
            <v>S437031</v>
          </cell>
          <cell r="C129" t="str">
            <v>山东万澳汽车附件科技有限公司</v>
          </cell>
          <cell r="D129" t="str">
            <v>座椅</v>
          </cell>
          <cell r="E129" t="str">
            <v>座椅</v>
          </cell>
          <cell r="F129" t="e">
            <v>#REF!</v>
          </cell>
          <cell r="G129" t="str">
            <v>正常供货</v>
          </cell>
          <cell r="H129">
            <v>60</v>
          </cell>
          <cell r="I129" t="str">
            <v>是</v>
          </cell>
          <cell r="J129">
            <v>60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</row>
        <row r="129">
          <cell r="AF129">
            <v>0</v>
          </cell>
          <cell r="AG129">
            <v>0</v>
          </cell>
          <cell r="AH129">
            <v>0</v>
          </cell>
        </row>
        <row r="129">
          <cell r="AK129">
            <v>0</v>
          </cell>
          <cell r="AL129">
            <v>0</v>
          </cell>
          <cell r="AM129">
            <v>6876.86</v>
          </cell>
          <cell r="AN129">
            <v>8507.44</v>
          </cell>
          <cell r="AO129">
            <v>8180.91</v>
          </cell>
          <cell r="AP129">
            <v>9885.03</v>
          </cell>
          <cell r="AQ129">
            <v>12600</v>
          </cell>
          <cell r="AR129">
            <v>6900</v>
          </cell>
          <cell r="AS129">
            <v>9256.98</v>
          </cell>
          <cell r="AT129">
            <v>6659.9</v>
          </cell>
          <cell r="AU129">
            <v>4720.2</v>
          </cell>
          <cell r="AV129">
            <v>9200.71</v>
          </cell>
          <cell r="AW129">
            <v>7985.05</v>
          </cell>
        </row>
        <row r="129">
          <cell r="AY129">
            <v>25863.4</v>
          </cell>
          <cell r="AZ129">
            <v>116636.48</v>
          </cell>
          <cell r="BA129">
            <v>90773.08</v>
          </cell>
          <cell r="BB129">
            <v>0.8</v>
          </cell>
          <cell r="BC129">
            <v>8913.80333333333</v>
          </cell>
          <cell r="BD129">
            <v>8337.01833333333</v>
          </cell>
          <cell r="BE129">
            <v>8222.965</v>
          </cell>
          <cell r="BF129">
            <v>7453.80666666667</v>
          </cell>
          <cell r="BG129">
            <v>6303.80666666667</v>
          </cell>
          <cell r="BH129">
            <v>9071.54333333333</v>
          </cell>
        </row>
        <row r="130">
          <cell r="B130" t="str">
            <v>S513006</v>
          </cell>
          <cell r="C130" t="str">
            <v>黄骅市双得金属制品销售有限公司</v>
          </cell>
          <cell r="D130">
            <v>0</v>
          </cell>
          <cell r="E130" t="str">
            <v>金属件</v>
          </cell>
          <cell r="F130" t="e">
            <v>#REF!</v>
          </cell>
          <cell r="G130" t="str">
            <v>零采</v>
          </cell>
          <cell r="H130">
            <v>0</v>
          </cell>
          <cell r="I130" t="str">
            <v>否</v>
          </cell>
        </row>
        <row r="130"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0">
          <cell r="AM130">
            <v>0</v>
          </cell>
          <cell r="AN130">
            <v>0</v>
          </cell>
          <cell r="AO130">
            <v>0</v>
          </cell>
        </row>
        <row r="130">
          <cell r="AQ130">
            <v>0</v>
          </cell>
          <cell r="AR130">
            <v>0</v>
          </cell>
          <cell r="AS130">
            <v>6890.57</v>
          </cell>
          <cell r="AT130">
            <v>0</v>
          </cell>
          <cell r="AU130">
            <v>33007.3</v>
          </cell>
          <cell r="AV130">
            <v>0</v>
          </cell>
          <cell r="AW130">
            <v>0</v>
          </cell>
        </row>
        <row r="130">
          <cell r="AY130">
            <v>69941.1</v>
          </cell>
          <cell r="AZ130">
            <v>109838.97</v>
          </cell>
          <cell r="BA130">
            <v>109838.97</v>
          </cell>
          <cell r="BB130">
            <v>0</v>
          </cell>
          <cell r="BC130">
            <v>1148.42833333333</v>
          </cell>
          <cell r="BD130">
            <v>6649.645</v>
          </cell>
          <cell r="BE130">
            <v>6649.645</v>
          </cell>
          <cell r="BF130">
            <v>6649.645</v>
          </cell>
          <cell r="BG130">
            <v>6649.645</v>
          </cell>
          <cell r="BH130">
            <v>17158.0666666667</v>
          </cell>
        </row>
        <row r="131">
          <cell r="B131" t="str">
            <v>S431007</v>
          </cell>
          <cell r="C131" t="str">
            <v>上海庆利机械设备有限公司</v>
          </cell>
          <cell r="D131" t="str">
            <v>座椅</v>
          </cell>
          <cell r="E131" t="str">
            <v>座椅</v>
          </cell>
          <cell r="F131" t="e">
            <v>#REF!</v>
          </cell>
          <cell r="G131" t="str">
            <v>固定资产-老账</v>
          </cell>
          <cell r="H131" t="str">
            <v>预付</v>
          </cell>
          <cell r="I131" t="str">
            <v>是</v>
          </cell>
        </row>
        <row r="131"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1">
          <cell r="AE131">
            <v>0</v>
          </cell>
          <cell r="AF131">
            <v>0</v>
          </cell>
          <cell r="AG131">
            <v>51500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35000</v>
          </cell>
          <cell r="AY131">
            <v>0</v>
          </cell>
          <cell r="AZ131">
            <v>86500</v>
          </cell>
          <cell r="BA131">
            <v>86500</v>
          </cell>
          <cell r="BB131">
            <v>1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5833.33333333333</v>
          </cell>
          <cell r="BH131">
            <v>5833.33333333333</v>
          </cell>
        </row>
        <row r="132">
          <cell r="B132" t="str">
            <v>S413100</v>
          </cell>
          <cell r="C132" t="str">
            <v>河北圣洁环境生物科技工程有限公司</v>
          </cell>
          <cell r="D132">
            <v>0</v>
          </cell>
          <cell r="E132">
            <v>0</v>
          </cell>
        </row>
        <row r="132">
          <cell r="G132" t="str">
            <v>管理</v>
          </cell>
          <cell r="H132">
            <v>0</v>
          </cell>
          <cell r="I132" t="str">
            <v>否</v>
          </cell>
        </row>
        <row r="132">
          <cell r="K132">
            <v>50000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2"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</row>
        <row r="132">
          <cell r="AY132">
            <v>0</v>
          </cell>
          <cell r="AZ132">
            <v>50000</v>
          </cell>
          <cell r="BA132">
            <v>50000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</row>
        <row r="133">
          <cell r="B133" t="str">
            <v>S513148</v>
          </cell>
          <cell r="C133" t="str">
            <v>泊头市新峰模具有限公司</v>
          </cell>
          <cell r="D133">
            <v>0</v>
          </cell>
          <cell r="E133" t="str">
            <v>金属件</v>
          </cell>
          <cell r="F133" t="e">
            <v>#REF!</v>
          </cell>
          <cell r="G133" t="str">
            <v>零采</v>
          </cell>
          <cell r="H133">
            <v>0</v>
          </cell>
          <cell r="I133" t="str">
            <v>是</v>
          </cell>
        </row>
        <row r="133">
          <cell r="AG133">
            <v>35962</v>
          </cell>
          <cell r="AH133">
            <v>0</v>
          </cell>
          <cell r="AI133">
            <v>46230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</row>
        <row r="133">
          <cell r="AY133">
            <v>0</v>
          </cell>
          <cell r="AZ133">
            <v>82192</v>
          </cell>
          <cell r="BA133">
            <v>82192</v>
          </cell>
          <cell r="BB133">
            <v>1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</row>
        <row r="134">
          <cell r="B134" t="str">
            <v>S411006</v>
          </cell>
          <cell r="C134" t="str">
            <v>北京中万盛贸易有限责任公司</v>
          </cell>
          <cell r="D134" t="str">
            <v>座椅</v>
          </cell>
          <cell r="E134" t="str">
            <v>座椅</v>
          </cell>
          <cell r="F134" t="e">
            <v>#REF!</v>
          </cell>
          <cell r="G134" t="str">
            <v>大宗物料</v>
          </cell>
          <cell r="H134">
            <v>30</v>
          </cell>
          <cell r="I134" t="str">
            <v>否</v>
          </cell>
          <cell r="J134">
            <v>30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</row>
        <row r="134"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</row>
        <row r="134">
          <cell r="AS134">
            <v>0</v>
          </cell>
          <cell r="AT134">
            <v>0</v>
          </cell>
          <cell r="AU134">
            <v>0</v>
          </cell>
          <cell r="AV134">
            <v>104706.31</v>
          </cell>
          <cell r="AW134">
            <v>137198.71</v>
          </cell>
          <cell r="AX134">
            <v>46846.94</v>
          </cell>
          <cell r="AY134">
            <v>92914.35</v>
          </cell>
          <cell r="AZ134">
            <v>381666.31</v>
          </cell>
          <cell r="BA134">
            <v>474580.66</v>
          </cell>
          <cell r="BB134">
            <v>1</v>
          </cell>
          <cell r="BC134">
            <v>0</v>
          </cell>
          <cell r="BD134">
            <v>0</v>
          </cell>
          <cell r="BE134">
            <v>17451.0516666667</v>
          </cell>
          <cell r="BF134">
            <v>40317.5033333333</v>
          </cell>
          <cell r="BG134">
            <v>48125.3266666667</v>
          </cell>
          <cell r="BH134">
            <v>63611.0516666667</v>
          </cell>
        </row>
        <row r="135">
          <cell r="B135" t="str">
            <v>S437043</v>
          </cell>
          <cell r="C135" t="str">
            <v>烟台美龙汽车部件有限公司</v>
          </cell>
          <cell r="D135" t="str">
            <v>后视镜</v>
          </cell>
          <cell r="E135" t="str">
            <v>后视镜</v>
          </cell>
        </row>
        <row r="135">
          <cell r="G135" t="str">
            <v>老账</v>
          </cell>
          <cell r="H135">
            <v>90</v>
          </cell>
          <cell r="I135" t="str">
            <v>是</v>
          </cell>
        </row>
        <row r="135"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</row>
        <row r="135">
          <cell r="AF135">
            <v>0</v>
          </cell>
          <cell r="AG135">
            <v>0</v>
          </cell>
          <cell r="AH135">
            <v>14582.59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10757.6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</row>
        <row r="135">
          <cell r="AY135">
            <v>0</v>
          </cell>
          <cell r="AZ135">
            <v>25340.19</v>
          </cell>
          <cell r="BA135">
            <v>25340.19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</row>
        <row r="136">
          <cell r="B136" t="str">
            <v>S513007</v>
          </cell>
          <cell r="C136" t="str">
            <v>人民电器集团黄骅销售有限公司</v>
          </cell>
          <cell r="D136">
            <v>0</v>
          </cell>
          <cell r="E136" t="str">
            <v>金属件</v>
          </cell>
          <cell r="F136" t="e">
            <v>#REF!</v>
          </cell>
          <cell r="G136" t="str">
            <v>零采</v>
          </cell>
          <cell r="H136">
            <v>0</v>
          </cell>
          <cell r="I136" t="str">
            <v>是</v>
          </cell>
        </row>
        <row r="136"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6">
          <cell r="AH136">
            <v>25898.5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18166</v>
          </cell>
          <cell r="AU136">
            <v>0</v>
          </cell>
          <cell r="AV136">
            <v>0</v>
          </cell>
          <cell r="AW136">
            <v>0</v>
          </cell>
        </row>
        <row r="136">
          <cell r="AY136">
            <v>0</v>
          </cell>
          <cell r="AZ136">
            <v>44064.5</v>
          </cell>
          <cell r="BA136">
            <v>44064.5</v>
          </cell>
          <cell r="BB136">
            <v>1</v>
          </cell>
          <cell r="BC136">
            <v>3027.66666666667</v>
          </cell>
          <cell r="BD136">
            <v>3027.66666666667</v>
          </cell>
          <cell r="BE136">
            <v>3027.66666666667</v>
          </cell>
          <cell r="BF136">
            <v>3027.66666666667</v>
          </cell>
          <cell r="BG136">
            <v>3027.66666666667</v>
          </cell>
          <cell r="BH136">
            <v>3027.66666666667</v>
          </cell>
        </row>
        <row r="137">
          <cell r="B137" t="str">
            <v>S413092</v>
          </cell>
          <cell r="C137" t="str">
            <v>黄骅市荣丰塑料模具有限公司</v>
          </cell>
          <cell r="D137">
            <v>0</v>
          </cell>
          <cell r="E137">
            <v>0</v>
          </cell>
        </row>
        <row r="137">
          <cell r="G137" t="str">
            <v>老账</v>
          </cell>
          <cell r="H137">
            <v>0</v>
          </cell>
          <cell r="I137" t="str">
            <v>否</v>
          </cell>
        </row>
        <row r="137"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75884.62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7"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</row>
        <row r="137">
          <cell r="AY137">
            <v>0</v>
          </cell>
          <cell r="AZ137">
            <v>75884.62</v>
          </cell>
          <cell r="BA137">
            <v>75884.62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</row>
        <row r="138">
          <cell r="B138" t="str">
            <v>S413039</v>
          </cell>
          <cell r="C138" t="str">
            <v>黄骅市佳祥五金制品有限公司</v>
          </cell>
          <cell r="D138" t="str">
            <v>金属件/后视镜</v>
          </cell>
          <cell r="E138" t="str">
            <v>金属件/后视镜</v>
          </cell>
          <cell r="F138" t="e">
            <v>#REF!</v>
          </cell>
          <cell r="G138" t="str">
            <v>正常供货</v>
          </cell>
          <cell r="H138">
            <v>60</v>
          </cell>
          <cell r="I138" t="str">
            <v>是</v>
          </cell>
          <cell r="J138">
            <v>60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8"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8635.74</v>
          </cell>
          <cell r="AO138">
            <v>14918.84</v>
          </cell>
          <cell r="AP138">
            <v>17900.4</v>
          </cell>
          <cell r="AQ138">
            <v>14500</v>
          </cell>
          <cell r="AR138">
            <v>17300</v>
          </cell>
          <cell r="AS138">
            <v>18949.7</v>
          </cell>
          <cell r="AT138">
            <v>0</v>
          </cell>
          <cell r="AU138">
            <v>12222.53</v>
          </cell>
          <cell r="AV138">
            <v>30920.47</v>
          </cell>
          <cell r="AW138">
            <v>2964.38</v>
          </cell>
          <cell r="AX138">
            <v>22857.48</v>
          </cell>
          <cell r="AY138">
            <v>0</v>
          </cell>
          <cell r="AZ138">
            <v>161169.54</v>
          </cell>
          <cell r="BA138">
            <v>138312.06</v>
          </cell>
          <cell r="BB138">
            <v>0.8</v>
          </cell>
          <cell r="BC138">
            <v>13928.1566666667</v>
          </cell>
          <cell r="BD138">
            <v>13478.7716666667</v>
          </cell>
          <cell r="BE138">
            <v>15648.7833333333</v>
          </cell>
          <cell r="BF138">
            <v>13726.18</v>
          </cell>
          <cell r="BG138">
            <v>14652.4266666667</v>
          </cell>
          <cell r="BH138">
            <v>11494.1433333333</v>
          </cell>
        </row>
        <row r="139">
          <cell r="B139" t="str">
            <v>S413023</v>
          </cell>
          <cell r="C139" t="str">
            <v>南皮县利辉五金接插件厂</v>
          </cell>
          <cell r="D139" t="str">
            <v>金属件</v>
          </cell>
          <cell r="E139" t="str">
            <v>金属件</v>
          </cell>
          <cell r="F139" t="e">
            <v>#REF!</v>
          </cell>
          <cell r="G139" t="str">
            <v>正常供货</v>
          </cell>
          <cell r="H139">
            <v>90</v>
          </cell>
          <cell r="I139" t="str">
            <v>否</v>
          </cell>
          <cell r="J139">
            <v>90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39"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38128.73</v>
          </cell>
          <cell r="AU139">
            <v>2205.76</v>
          </cell>
          <cell r="AV139">
            <v>13786</v>
          </cell>
          <cell r="AW139">
            <v>20679</v>
          </cell>
          <cell r="AX139">
            <v>41146.69</v>
          </cell>
          <cell r="AY139">
            <v>0</v>
          </cell>
          <cell r="AZ139">
            <v>115946.18</v>
          </cell>
          <cell r="BA139">
            <v>54120.49</v>
          </cell>
          <cell r="BB139">
            <v>0.8</v>
          </cell>
          <cell r="BC139">
            <v>6354.78833333333</v>
          </cell>
          <cell r="BD139">
            <v>6722.415</v>
          </cell>
          <cell r="BE139">
            <v>9020.08166666667</v>
          </cell>
          <cell r="BF139">
            <v>12466.5816666667</v>
          </cell>
          <cell r="BG139">
            <v>19324.3633333333</v>
          </cell>
          <cell r="BH139">
            <v>19324.3633333333</v>
          </cell>
        </row>
        <row r="140">
          <cell r="B140" t="str">
            <v>S413131</v>
          </cell>
          <cell r="C140" t="str">
            <v>北京赛诺高科净化设备有限公司</v>
          </cell>
          <cell r="D140" t="str">
            <v>后视镜</v>
          </cell>
          <cell r="E140" t="str">
            <v>后视镜</v>
          </cell>
        </row>
        <row r="140">
          <cell r="G140" t="str">
            <v>固定资产-喷涂环保设备</v>
          </cell>
          <cell r="H140">
            <v>30</v>
          </cell>
          <cell r="I140" t="str">
            <v>是</v>
          </cell>
        </row>
        <row r="140"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9130</v>
          </cell>
          <cell r="V140">
            <v>0</v>
          </cell>
          <cell r="W140">
            <v>33660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0">
          <cell r="AE140">
            <v>0</v>
          </cell>
          <cell r="AF140">
            <v>11250</v>
          </cell>
          <cell r="AG140">
            <v>0</v>
          </cell>
          <cell r="AH140">
            <v>15500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19590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</row>
        <row r="140">
          <cell r="AY140">
            <v>0</v>
          </cell>
          <cell r="AZ140">
            <v>89130</v>
          </cell>
          <cell r="BA140">
            <v>89130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</row>
        <row r="141">
          <cell r="B141" t="str">
            <v>S413014</v>
          </cell>
          <cell r="C141" t="str">
            <v>沧州市奥睿机械设备有限公司</v>
          </cell>
          <cell r="D141" t="str">
            <v>金属件</v>
          </cell>
          <cell r="E141" t="str">
            <v>金属件</v>
          </cell>
          <cell r="F141" t="e">
            <v>#REF!</v>
          </cell>
          <cell r="G141" t="str">
            <v>大宗物料</v>
          </cell>
          <cell r="H141">
            <v>0</v>
          </cell>
          <cell r="I141" t="str">
            <v>否</v>
          </cell>
          <cell r="J141">
            <v>30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1"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</row>
        <row r="141"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17136</v>
          </cell>
          <cell r="AY141">
            <v>41136</v>
          </cell>
          <cell r="AZ141">
            <v>58272</v>
          </cell>
          <cell r="BA141">
            <v>58272</v>
          </cell>
          <cell r="BB141">
            <v>1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2856</v>
          </cell>
          <cell r="BH141">
            <v>9712</v>
          </cell>
        </row>
        <row r="142">
          <cell r="B142" t="str">
            <v>S413031</v>
          </cell>
          <cell r="C142" t="str">
            <v>黄骅市致远摩托车配件有限公司</v>
          </cell>
          <cell r="D142" t="str">
            <v>座椅</v>
          </cell>
          <cell r="E142" t="str">
            <v>座椅/金属件</v>
          </cell>
          <cell r="F142" t="e">
            <v>#REF!</v>
          </cell>
          <cell r="G142" t="str">
            <v>正常供货</v>
          </cell>
          <cell r="H142">
            <v>0</v>
          </cell>
          <cell r="I142" t="str">
            <v>是</v>
          </cell>
          <cell r="J142">
            <v>30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2">
          <cell r="AM142">
            <v>0</v>
          </cell>
          <cell r="AN142">
            <v>0</v>
          </cell>
          <cell r="AO142">
            <v>0</v>
          </cell>
          <cell r="AP142">
            <v>4399.94</v>
          </cell>
          <cell r="AQ142">
            <v>0</v>
          </cell>
          <cell r="AR142">
            <v>33100</v>
          </cell>
          <cell r="AS142">
            <v>25049.87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54340.73</v>
          </cell>
          <cell r="AY142">
            <v>41309.26</v>
          </cell>
          <cell r="AZ142">
            <v>158199.8</v>
          </cell>
          <cell r="BA142">
            <v>158199.8</v>
          </cell>
          <cell r="BB142">
            <v>0.8</v>
          </cell>
          <cell r="BC142">
            <v>10424.9683333333</v>
          </cell>
          <cell r="BD142">
            <v>10424.9683333333</v>
          </cell>
          <cell r="BE142">
            <v>9691.645</v>
          </cell>
          <cell r="BF142">
            <v>9691.645</v>
          </cell>
          <cell r="BG142">
            <v>13231.7666666667</v>
          </cell>
          <cell r="BH142">
            <v>15941.665</v>
          </cell>
        </row>
        <row r="143">
          <cell r="B143" t="str">
            <v>S413025</v>
          </cell>
          <cell r="C143" t="str">
            <v>沧州宇诺五金制造有限公司</v>
          </cell>
          <cell r="D143" t="str">
            <v>金属件</v>
          </cell>
          <cell r="E143" t="str">
            <v>金属件</v>
          </cell>
          <cell r="F143" t="e">
            <v>#REF!</v>
          </cell>
          <cell r="G143" t="str">
            <v>正常供货</v>
          </cell>
          <cell r="H143">
            <v>60</v>
          </cell>
          <cell r="I143" t="str">
            <v>是</v>
          </cell>
          <cell r="J143">
            <v>60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3"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149499.67</v>
          </cell>
          <cell r="AP143">
            <v>173843.37</v>
          </cell>
          <cell r="AQ143">
            <v>87100</v>
          </cell>
          <cell r="AR143">
            <v>123800</v>
          </cell>
          <cell r="AS143">
            <v>147379.11</v>
          </cell>
          <cell r="AT143">
            <v>171391.02</v>
          </cell>
          <cell r="AU143">
            <v>193970.62</v>
          </cell>
          <cell r="AV143">
            <v>155432.99</v>
          </cell>
          <cell r="AW143">
            <v>50311.82</v>
          </cell>
          <cell r="AX143">
            <v>268000.54</v>
          </cell>
          <cell r="AY143">
            <v>199166.89</v>
          </cell>
          <cell r="AZ143">
            <v>1719896.03</v>
          </cell>
          <cell r="BA143">
            <v>1252728.6</v>
          </cell>
          <cell r="BB143">
            <v>0.8</v>
          </cell>
          <cell r="BC143">
            <v>142168.861666667</v>
          </cell>
          <cell r="BD143">
            <v>149580.686666667</v>
          </cell>
          <cell r="BE143">
            <v>146512.29</v>
          </cell>
          <cell r="BF143">
            <v>140380.926666667</v>
          </cell>
          <cell r="BG143">
            <v>164414.35</v>
          </cell>
          <cell r="BH143">
            <v>173045.646666667</v>
          </cell>
        </row>
        <row r="144">
          <cell r="B144" t="str">
            <v>S432011</v>
          </cell>
          <cell r="C144" t="str">
            <v>旷达汽车饰件系统有限公司</v>
          </cell>
          <cell r="D144" t="str">
            <v>座椅</v>
          </cell>
          <cell r="E144" t="str">
            <v>座椅</v>
          </cell>
          <cell r="F144" t="e">
            <v>#REF!</v>
          </cell>
          <cell r="G144" t="str">
            <v>正常供货</v>
          </cell>
          <cell r="H144">
            <v>60</v>
          </cell>
          <cell r="I144" t="str">
            <v>否</v>
          </cell>
          <cell r="J144">
            <v>60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4">
          <cell r="AK144">
            <v>0</v>
          </cell>
          <cell r="AL144">
            <v>0</v>
          </cell>
          <cell r="AM144">
            <v>0</v>
          </cell>
          <cell r="AN144">
            <v>0</v>
          </cell>
        </row>
        <row r="144">
          <cell r="AP144">
            <v>0</v>
          </cell>
          <cell r="AQ144">
            <v>0</v>
          </cell>
          <cell r="AR144">
            <v>1812.87</v>
          </cell>
          <cell r="AS144">
            <v>234424.34</v>
          </cell>
          <cell r="AT144">
            <v>115771.16</v>
          </cell>
          <cell r="AU144">
            <v>42905.08</v>
          </cell>
          <cell r="AV144">
            <v>176570.65</v>
          </cell>
          <cell r="AW144">
            <v>100329.43</v>
          </cell>
          <cell r="AX144">
            <v>191335.1</v>
          </cell>
          <cell r="AY144">
            <v>0</v>
          </cell>
          <cell r="AZ144">
            <v>863148.63</v>
          </cell>
          <cell r="BA144">
            <v>671813.53</v>
          </cell>
          <cell r="BB144">
            <v>0.8</v>
          </cell>
          <cell r="BC144">
            <v>58668.0616666667</v>
          </cell>
          <cell r="BD144">
            <v>65818.9083333333</v>
          </cell>
          <cell r="BE144">
            <v>95247.35</v>
          </cell>
          <cell r="BF144">
            <v>111968.921666667</v>
          </cell>
          <cell r="BG144">
            <v>143555.96</v>
          </cell>
          <cell r="BH144">
            <v>104485.236666667</v>
          </cell>
        </row>
        <row r="145">
          <cell r="B145" t="str">
            <v>S444018</v>
          </cell>
          <cell r="C145" t="str">
            <v>佛山市顺德区赛朗斯汽车部件实业有限公司</v>
          </cell>
          <cell r="D145">
            <v>0</v>
          </cell>
          <cell r="E145">
            <v>0</v>
          </cell>
        </row>
        <row r="145">
          <cell r="G145" t="str">
            <v>老账</v>
          </cell>
          <cell r="H145">
            <v>0</v>
          </cell>
          <cell r="I145" t="str">
            <v>否</v>
          </cell>
        </row>
        <row r="145"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448416.98</v>
          </cell>
          <cell r="AU145">
            <v>0</v>
          </cell>
          <cell r="AV145">
            <v>548873.91</v>
          </cell>
          <cell r="AW145">
            <v>770414.99</v>
          </cell>
          <cell r="AX145">
            <v>43529.17</v>
          </cell>
          <cell r="AY145">
            <v>33798.26</v>
          </cell>
          <cell r="AZ145">
            <v>1845033.31</v>
          </cell>
          <cell r="BA145">
            <v>1845033.31</v>
          </cell>
          <cell r="BB145">
            <v>0</v>
          </cell>
          <cell r="BC145">
            <v>74736.1633333333</v>
          </cell>
          <cell r="BD145">
            <v>74736.1633333333</v>
          </cell>
          <cell r="BE145">
            <v>166215.148333333</v>
          </cell>
          <cell r="BF145">
            <v>294617.646666667</v>
          </cell>
          <cell r="BG145">
            <v>301872.508333333</v>
          </cell>
          <cell r="BH145">
            <v>307505.551666667</v>
          </cell>
        </row>
        <row r="146">
          <cell r="B146" t="str">
            <v>S413077</v>
          </cell>
          <cell r="C146" t="str">
            <v>文安县万达汽车配件制造有限公司</v>
          </cell>
          <cell r="D146" t="str">
            <v>金属件</v>
          </cell>
          <cell r="E146" t="str">
            <v>金属件</v>
          </cell>
          <cell r="F146" t="e">
            <v>#REF!</v>
          </cell>
          <cell r="G146" t="str">
            <v>正常供货</v>
          </cell>
          <cell r="H146">
            <v>60</v>
          </cell>
          <cell r="I146" t="str">
            <v>是</v>
          </cell>
          <cell r="J146">
            <v>60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6">
          <cell r="AM146">
            <v>0</v>
          </cell>
          <cell r="AN146">
            <v>0</v>
          </cell>
          <cell r="AO146">
            <v>0</v>
          </cell>
          <cell r="AP146">
            <v>124923.02</v>
          </cell>
          <cell r="AQ146">
            <v>115500</v>
          </cell>
          <cell r="AR146">
            <v>200300</v>
          </cell>
          <cell r="AS146">
            <v>216064.01</v>
          </cell>
          <cell r="AT146">
            <v>199642.43</v>
          </cell>
          <cell r="AU146">
            <v>0</v>
          </cell>
          <cell r="AV146">
            <v>472764.2</v>
          </cell>
          <cell r="AW146">
            <v>191333.54</v>
          </cell>
          <cell r="AX146">
            <v>178344.26</v>
          </cell>
          <cell r="AY146">
            <v>121727.74</v>
          </cell>
          <cell r="AZ146">
            <v>1820599.2</v>
          </cell>
          <cell r="BA146">
            <v>1520527.2</v>
          </cell>
          <cell r="BB146">
            <v>0.8</v>
          </cell>
          <cell r="BC146">
            <v>142738.243333333</v>
          </cell>
          <cell r="BD146">
            <v>142738.243333333</v>
          </cell>
          <cell r="BE146">
            <v>200711.773333333</v>
          </cell>
          <cell r="BF146">
            <v>213350.696666667</v>
          </cell>
          <cell r="BG146">
            <v>209691.406666667</v>
          </cell>
          <cell r="BH146">
            <v>193968.695</v>
          </cell>
        </row>
        <row r="147">
          <cell r="B147" t="str">
            <v>S433021</v>
          </cell>
          <cell r="C147" t="str">
            <v>慈溪市维克多自控元件有限公司</v>
          </cell>
          <cell r="D147" t="str">
            <v>座椅</v>
          </cell>
          <cell r="E147" t="str">
            <v>座椅</v>
          </cell>
          <cell r="F147" t="e">
            <v>#REF!</v>
          </cell>
          <cell r="G147" t="str">
            <v>正常供货</v>
          </cell>
          <cell r="H147">
            <v>60</v>
          </cell>
          <cell r="I147" t="str">
            <v>否</v>
          </cell>
          <cell r="J147">
            <v>60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7"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33225.14</v>
          </cell>
          <cell r="AR147">
            <v>101800</v>
          </cell>
          <cell r="AS147">
            <v>101826.56</v>
          </cell>
          <cell r="AT147">
            <v>169952</v>
          </cell>
          <cell r="AU147">
            <v>101826.56</v>
          </cell>
          <cell r="AV147">
            <v>0</v>
          </cell>
          <cell r="AW147">
            <v>0</v>
          </cell>
        </row>
        <row r="147">
          <cell r="AY147">
            <v>0</v>
          </cell>
          <cell r="AZ147">
            <v>508630.26</v>
          </cell>
          <cell r="BA147">
            <v>508630.26</v>
          </cell>
          <cell r="BB147">
            <v>0.8</v>
          </cell>
          <cell r="BC147">
            <v>67800.6166666667</v>
          </cell>
          <cell r="BD147">
            <v>84771.71</v>
          </cell>
          <cell r="BE147">
            <v>84771.71</v>
          </cell>
          <cell r="BF147">
            <v>79234.1866666667</v>
          </cell>
          <cell r="BG147">
            <v>62267.52</v>
          </cell>
          <cell r="BH147">
            <v>45296.4266666667</v>
          </cell>
        </row>
        <row r="148">
          <cell r="B148" t="str">
            <v>S437022</v>
          </cell>
          <cell r="C148" t="str">
            <v>德州志鹏海绵制品有限公司</v>
          </cell>
          <cell r="D148" t="str">
            <v>座椅</v>
          </cell>
          <cell r="E148" t="str">
            <v>座椅</v>
          </cell>
          <cell r="F148" t="e">
            <v>#REF!</v>
          </cell>
          <cell r="G148" t="str">
            <v>老账</v>
          </cell>
          <cell r="H148">
            <v>60</v>
          </cell>
          <cell r="I148" t="str">
            <v>否</v>
          </cell>
        </row>
        <row r="148">
          <cell r="K148">
            <v>62319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8"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</row>
        <row r="148">
          <cell r="AY148">
            <v>0</v>
          </cell>
          <cell r="AZ148">
            <v>62319</v>
          </cell>
          <cell r="BA148">
            <v>62319</v>
          </cell>
          <cell r="BB148">
            <v>0.8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</row>
        <row r="149">
          <cell r="B149" t="str">
            <v>S412027</v>
          </cell>
          <cell r="C149" t="str">
            <v>天津信嘉机械设备租赁有限公司</v>
          </cell>
          <cell r="D149" t="str">
            <v>座椅/后视镜</v>
          </cell>
          <cell r="E149" t="str">
            <v>座椅/后视镜</v>
          </cell>
          <cell r="F149" t="e">
            <v>#REF!</v>
          </cell>
          <cell r="G149" t="str">
            <v>叉车租赁</v>
          </cell>
          <cell r="H149">
            <v>0</v>
          </cell>
          <cell r="I149" t="str">
            <v>是</v>
          </cell>
        </row>
        <row r="149"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49"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3300</v>
          </cell>
          <cell r="AN149">
            <v>3000</v>
          </cell>
          <cell r="AO149">
            <v>3000</v>
          </cell>
          <cell r="AP149">
            <v>7800</v>
          </cell>
          <cell r="AQ149">
            <v>4200</v>
          </cell>
          <cell r="AR149">
            <v>4200</v>
          </cell>
          <cell r="AS149">
            <v>4200</v>
          </cell>
          <cell r="AT149">
            <v>4200</v>
          </cell>
          <cell r="AU149">
            <v>4200</v>
          </cell>
          <cell r="AV149">
            <v>4200</v>
          </cell>
          <cell r="AW149">
            <v>0</v>
          </cell>
          <cell r="AX149">
            <v>4200</v>
          </cell>
          <cell r="AY149">
            <v>4200</v>
          </cell>
          <cell r="AZ149">
            <v>50700</v>
          </cell>
          <cell r="BA149">
            <v>50700</v>
          </cell>
          <cell r="BB149">
            <v>0.8</v>
          </cell>
          <cell r="BC149">
            <v>4600</v>
          </cell>
          <cell r="BD149">
            <v>4800</v>
          </cell>
          <cell r="BE149">
            <v>4200</v>
          </cell>
          <cell r="BF149">
            <v>3500</v>
          </cell>
          <cell r="BG149">
            <v>3500</v>
          </cell>
          <cell r="BH149">
            <v>3500</v>
          </cell>
        </row>
        <row r="150">
          <cell r="B150" t="str">
            <v>S532003</v>
          </cell>
          <cell r="C150" t="str">
            <v>扬州三鸣环保科技有限公司</v>
          </cell>
          <cell r="D150">
            <v>0</v>
          </cell>
          <cell r="E150">
            <v>0</v>
          </cell>
        </row>
        <row r="150">
          <cell r="G150" t="str">
            <v>老账</v>
          </cell>
          <cell r="H150">
            <v>0</v>
          </cell>
          <cell r="I150" t="str">
            <v>否</v>
          </cell>
        </row>
        <row r="150">
          <cell r="K150">
            <v>-31550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0"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72000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</row>
        <row r="150">
          <cell r="AY150">
            <v>0</v>
          </cell>
          <cell r="AZ150">
            <v>40450</v>
          </cell>
          <cell r="BA150">
            <v>40450</v>
          </cell>
          <cell r="BB150">
            <v>0</v>
          </cell>
          <cell r="BC150">
            <v>12000</v>
          </cell>
          <cell r="BD150">
            <v>12000</v>
          </cell>
          <cell r="BE150">
            <v>12000</v>
          </cell>
          <cell r="BF150">
            <v>12000</v>
          </cell>
          <cell r="BG150">
            <v>0</v>
          </cell>
          <cell r="BH150">
            <v>0</v>
          </cell>
        </row>
        <row r="151">
          <cell r="B151" t="str">
            <v>S431004</v>
          </cell>
          <cell r="C151" t="str">
            <v>新梦顶（上海）贸易有限公司</v>
          </cell>
          <cell r="D151" t="str">
            <v>座椅</v>
          </cell>
          <cell r="E151" t="str">
            <v>座椅</v>
          </cell>
          <cell r="F151" t="e">
            <v>#REF!</v>
          </cell>
          <cell r="G151" t="str">
            <v>正常供货</v>
          </cell>
          <cell r="H151">
            <v>90</v>
          </cell>
          <cell r="I151" t="str">
            <v>是</v>
          </cell>
          <cell r="J151">
            <v>90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</row>
        <row r="151">
          <cell r="AH151">
            <v>0</v>
          </cell>
          <cell r="AI151">
            <v>0</v>
          </cell>
          <cell r="AJ151">
            <v>0</v>
          </cell>
        </row>
        <row r="151">
          <cell r="AN151">
            <v>3616.35</v>
          </cell>
          <cell r="AO151">
            <v>8032.58</v>
          </cell>
          <cell r="AP151">
            <v>17838.48</v>
          </cell>
          <cell r="AQ151">
            <v>0</v>
          </cell>
          <cell r="AR151">
            <v>9000</v>
          </cell>
          <cell r="AS151">
            <v>15417.79</v>
          </cell>
          <cell r="AT151">
            <v>16699.75</v>
          </cell>
          <cell r="AU151">
            <v>23647.08</v>
          </cell>
          <cell r="AV151">
            <v>0</v>
          </cell>
          <cell r="AW151">
            <v>26868.01</v>
          </cell>
          <cell r="AX151">
            <v>4714.17</v>
          </cell>
          <cell r="AY151">
            <v>17989.6</v>
          </cell>
          <cell r="AZ151">
            <v>143823.81</v>
          </cell>
          <cell r="BA151">
            <v>94252.03</v>
          </cell>
          <cell r="BB151">
            <v>0.8</v>
          </cell>
          <cell r="BC151">
            <v>11164.7666666667</v>
          </cell>
          <cell r="BD151">
            <v>13767.1833333333</v>
          </cell>
          <cell r="BE151">
            <v>10794.1033333333</v>
          </cell>
          <cell r="BF151">
            <v>15272.105</v>
          </cell>
          <cell r="BG151">
            <v>14557.8</v>
          </cell>
          <cell r="BH151">
            <v>14986.435</v>
          </cell>
        </row>
        <row r="152">
          <cell r="B152" t="str">
            <v>S411024</v>
          </cell>
          <cell r="C152" t="str">
            <v>北京德实汽车饰件有限公司</v>
          </cell>
          <cell r="D152" t="str">
            <v>金属件/座椅</v>
          </cell>
          <cell r="E152" t="str">
            <v>金属件/座椅</v>
          </cell>
          <cell r="F152" t="e">
            <v>#REF!</v>
          </cell>
          <cell r="G152" t="str">
            <v>老账</v>
          </cell>
          <cell r="H152">
            <v>60</v>
          </cell>
          <cell r="I152" t="str">
            <v>否</v>
          </cell>
        </row>
        <row r="152">
          <cell r="K152">
            <v>58519.74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2"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</row>
        <row r="152">
          <cell r="AY152">
            <v>0</v>
          </cell>
          <cell r="AZ152">
            <v>58519.74</v>
          </cell>
          <cell r="BA152">
            <v>58519.74</v>
          </cell>
          <cell r="BB152">
            <v>0.8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</row>
        <row r="153">
          <cell r="B153" t="str">
            <v>S413127</v>
          </cell>
          <cell r="C153" t="str">
            <v>黄骅市金珲设备安装工程有限公司</v>
          </cell>
          <cell r="D153">
            <v>0</v>
          </cell>
          <cell r="E153">
            <v>0</v>
          </cell>
        </row>
        <row r="153">
          <cell r="G153" t="str">
            <v>固定资产</v>
          </cell>
          <cell r="H153">
            <v>0</v>
          </cell>
          <cell r="I153" t="str">
            <v>否</v>
          </cell>
        </row>
        <row r="153"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3"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</row>
        <row r="153"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</row>
        <row r="154">
          <cell r="B154" t="str">
            <v>S432003</v>
          </cell>
          <cell r="C154" t="str">
            <v>无锡市汇源机械科技有限公司</v>
          </cell>
          <cell r="D154" t="str">
            <v>后视镜/座椅/后视镜</v>
          </cell>
          <cell r="E154" t="str">
            <v>金属件/座椅/后视镜</v>
          </cell>
          <cell r="F154" t="e">
            <v>#REF!</v>
          </cell>
          <cell r="G154" t="str">
            <v>正常供货</v>
          </cell>
          <cell r="H154">
            <v>60</v>
          </cell>
          <cell r="I154" t="str">
            <v>是</v>
          </cell>
          <cell r="J154">
            <v>60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22435.47</v>
          </cell>
          <cell r="AL154">
            <v>46786.52</v>
          </cell>
          <cell r="AM154">
            <v>4026.47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59747.21</v>
          </cell>
          <cell r="AU154">
            <v>35333.97</v>
          </cell>
          <cell r="AV154">
            <v>0</v>
          </cell>
          <cell r="AW154">
            <v>0</v>
          </cell>
        </row>
        <row r="154">
          <cell r="AY154">
            <v>14355.52</v>
          </cell>
          <cell r="AZ154">
            <v>182685.16</v>
          </cell>
          <cell r="BA154">
            <v>168329.64</v>
          </cell>
          <cell r="BB154">
            <v>0.8</v>
          </cell>
          <cell r="BC154">
            <v>9957.86833333333</v>
          </cell>
          <cell r="BD154">
            <v>15846.8633333333</v>
          </cell>
          <cell r="BE154">
            <v>15846.8633333333</v>
          </cell>
          <cell r="BF154">
            <v>15846.8633333333</v>
          </cell>
          <cell r="BG154">
            <v>15846.8633333333</v>
          </cell>
          <cell r="BH154">
            <v>18239.45</v>
          </cell>
        </row>
        <row r="155">
          <cell r="B155" t="str">
            <v>S437024</v>
          </cell>
          <cell r="C155" t="str">
            <v>佳化化学（滨州）有限公司</v>
          </cell>
          <cell r="D155" t="str">
            <v>座椅</v>
          </cell>
          <cell r="E155" t="str">
            <v>座椅</v>
          </cell>
          <cell r="F155" t="e">
            <v>#REF!</v>
          </cell>
          <cell r="G155" t="str">
            <v>大宗物料-不合作</v>
          </cell>
          <cell r="H155">
            <v>0</v>
          </cell>
          <cell r="I155" t="str">
            <v>否</v>
          </cell>
        </row>
        <row r="155"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5">
          <cell r="AD155">
            <v>0</v>
          </cell>
          <cell r="AE155">
            <v>0</v>
          </cell>
          <cell r="AF155">
            <v>0</v>
          </cell>
        </row>
        <row r="155"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</row>
        <row r="155">
          <cell r="AY155">
            <v>0</v>
          </cell>
          <cell r="AZ155">
            <v>0</v>
          </cell>
          <cell r="BA155">
            <v>0</v>
          </cell>
          <cell r="BB155">
            <v>1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</row>
        <row r="156">
          <cell r="B156" t="str">
            <v>S413125</v>
          </cell>
          <cell r="C156" t="str">
            <v>沧州智凯金属制品有限公司</v>
          </cell>
          <cell r="D156" t="str">
            <v>金属件</v>
          </cell>
          <cell r="E156" t="str">
            <v>金属件</v>
          </cell>
          <cell r="F156" t="e">
            <v>#REF!</v>
          </cell>
          <cell r="G156" t="str">
            <v>正常供货</v>
          </cell>
          <cell r="H156">
            <v>60</v>
          </cell>
          <cell r="I156" t="str">
            <v>否</v>
          </cell>
          <cell r="J156">
            <v>60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6">
          <cell r="AK156">
            <v>0</v>
          </cell>
          <cell r="AL156">
            <v>0</v>
          </cell>
        </row>
        <row r="156">
          <cell r="AO156">
            <v>0</v>
          </cell>
          <cell r="AP156">
            <v>0</v>
          </cell>
          <cell r="AQ156">
            <v>0</v>
          </cell>
          <cell r="AR156">
            <v>51876.35</v>
          </cell>
          <cell r="AS156">
            <v>131948.91</v>
          </cell>
          <cell r="AT156">
            <v>134744.84</v>
          </cell>
          <cell r="AU156">
            <v>105829.2</v>
          </cell>
          <cell r="AV156">
            <v>131768.06</v>
          </cell>
          <cell r="AW156">
            <v>108143.16</v>
          </cell>
          <cell r="AX156">
            <v>197045.51</v>
          </cell>
          <cell r="AY156">
            <v>88769.74</v>
          </cell>
          <cell r="AZ156">
            <v>950125.77</v>
          </cell>
          <cell r="BA156">
            <v>664310.52</v>
          </cell>
          <cell r="BB156">
            <v>0.8</v>
          </cell>
          <cell r="BC156">
            <v>53095.0166666667</v>
          </cell>
          <cell r="BD156">
            <v>70733.2166666667</v>
          </cell>
          <cell r="BE156">
            <v>92694.56</v>
          </cell>
          <cell r="BF156">
            <v>110718.42</v>
          </cell>
          <cell r="BG156">
            <v>134913.28</v>
          </cell>
          <cell r="BH156">
            <v>127716.751666667</v>
          </cell>
        </row>
        <row r="157">
          <cell r="B157" t="str">
            <v>S512012</v>
          </cell>
          <cell r="C157" t="str">
            <v>天津市科特迪科技发展有限公司</v>
          </cell>
          <cell r="D157">
            <v>0</v>
          </cell>
          <cell r="E157" t="str">
            <v>金属件</v>
          </cell>
          <cell r="F157" t="e">
            <v>#REF!</v>
          </cell>
          <cell r="G157" t="str">
            <v>固定资产</v>
          </cell>
          <cell r="H157">
            <v>0</v>
          </cell>
          <cell r="I157" t="str">
            <v>否</v>
          </cell>
        </row>
        <row r="157"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7"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7"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9000</v>
          </cell>
          <cell r="AU157">
            <v>0</v>
          </cell>
          <cell r="AV157">
            <v>0</v>
          </cell>
          <cell r="AW157">
            <v>0</v>
          </cell>
        </row>
        <row r="157">
          <cell r="AY157">
            <v>0</v>
          </cell>
          <cell r="AZ157">
            <v>9000</v>
          </cell>
          <cell r="BA157">
            <v>9000</v>
          </cell>
          <cell r="BB157">
            <v>1</v>
          </cell>
          <cell r="BC157">
            <v>1500</v>
          </cell>
          <cell r="BD157">
            <v>1500</v>
          </cell>
          <cell r="BE157">
            <v>1500</v>
          </cell>
          <cell r="BF157">
            <v>1500</v>
          </cell>
          <cell r="BG157">
            <v>1500</v>
          </cell>
          <cell r="BH157">
            <v>1500</v>
          </cell>
        </row>
        <row r="158">
          <cell r="B158" t="str">
            <v>S513150</v>
          </cell>
          <cell r="C158" t="str">
            <v>沧州森德奥机械制造有限公司</v>
          </cell>
          <cell r="D158">
            <v>0</v>
          </cell>
          <cell r="E158" t="str">
            <v>金属件</v>
          </cell>
          <cell r="F158" t="e">
            <v>#REF!</v>
          </cell>
          <cell r="G158" t="str">
            <v>固定资产</v>
          </cell>
          <cell r="H158">
            <v>0</v>
          </cell>
          <cell r="I158" t="str">
            <v>否</v>
          </cell>
        </row>
        <row r="158"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13740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</row>
        <row r="158">
          <cell r="AY158">
            <v>0</v>
          </cell>
          <cell r="AZ158">
            <v>13740</v>
          </cell>
          <cell r="BA158">
            <v>13740</v>
          </cell>
          <cell r="BB158">
            <v>0</v>
          </cell>
          <cell r="BC158">
            <v>2290</v>
          </cell>
          <cell r="BD158">
            <v>2290</v>
          </cell>
          <cell r="BE158">
            <v>2290</v>
          </cell>
          <cell r="BF158">
            <v>0</v>
          </cell>
          <cell r="BG158">
            <v>0</v>
          </cell>
          <cell r="BH158">
            <v>0</v>
          </cell>
        </row>
        <row r="159">
          <cell r="B159" t="str">
            <v>S413181</v>
          </cell>
          <cell r="C159" t="str">
            <v>廊坊开发区欧特克精密电子线束制造有限公司</v>
          </cell>
          <cell r="D159" t="str">
            <v>后视镜</v>
          </cell>
          <cell r="E159" t="str">
            <v>后视镜</v>
          </cell>
        </row>
        <row r="159">
          <cell r="G159" t="str">
            <v>正常供货</v>
          </cell>
          <cell r="H159">
            <v>60</v>
          </cell>
          <cell r="I159" t="str">
            <v>是</v>
          </cell>
          <cell r="J159">
            <v>60</v>
          </cell>
        </row>
        <row r="159">
          <cell r="AJ159">
            <v>0</v>
          </cell>
        </row>
        <row r="159">
          <cell r="AL159">
            <v>161330.89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</row>
        <row r="159">
          <cell r="AY159">
            <v>0</v>
          </cell>
          <cell r="AZ159">
            <v>161330.89</v>
          </cell>
          <cell r="BA159">
            <v>161330.89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</row>
        <row r="160">
          <cell r="B160" t="str">
            <v>S413086</v>
          </cell>
          <cell r="C160" t="str">
            <v>黄骅市渤海庆丰车辆灯镜厂</v>
          </cell>
          <cell r="D160" t="str">
            <v>后视镜</v>
          </cell>
          <cell r="E160" t="str">
            <v>后视镜</v>
          </cell>
        </row>
        <row r="160">
          <cell r="G160" t="str">
            <v>老账</v>
          </cell>
          <cell r="H160">
            <v>60</v>
          </cell>
          <cell r="I160" t="str">
            <v>否</v>
          </cell>
        </row>
        <row r="160"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0"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</row>
        <row r="160"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</row>
        <row r="161">
          <cell r="B161" t="str">
            <v>S437039</v>
          </cell>
          <cell r="C161" t="str">
            <v>山东慧源精细化工有限公司</v>
          </cell>
          <cell r="D161" t="str">
            <v>金属件</v>
          </cell>
          <cell r="E161" t="str">
            <v>金属件</v>
          </cell>
          <cell r="F161" t="e">
            <v>#REF!</v>
          </cell>
        </row>
        <row r="161">
          <cell r="H161">
            <v>0</v>
          </cell>
          <cell r="I161" t="str">
            <v>否</v>
          </cell>
        </row>
        <row r="161"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1">
          <cell r="AJ161">
            <v>0</v>
          </cell>
          <cell r="AK161">
            <v>0</v>
          </cell>
          <cell r="AL161">
            <v>0</v>
          </cell>
          <cell r="AM161">
            <v>0</v>
          </cell>
        </row>
        <row r="161"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1176.66</v>
          </cell>
          <cell r="AY161">
            <v>0</v>
          </cell>
          <cell r="AZ161">
            <v>1176.66</v>
          </cell>
          <cell r="BA161">
            <v>1176.66</v>
          </cell>
          <cell r="BB161">
            <v>0.8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196.11</v>
          </cell>
          <cell r="BH161">
            <v>196.11</v>
          </cell>
        </row>
        <row r="162">
          <cell r="B162" t="str">
            <v>S413027</v>
          </cell>
          <cell r="C162" t="str">
            <v>沧州裕金达汽车部件有限公司</v>
          </cell>
          <cell r="D162" t="str">
            <v>金属件</v>
          </cell>
          <cell r="E162" t="str">
            <v>金属件</v>
          </cell>
          <cell r="F162" t="e">
            <v>#REF!</v>
          </cell>
          <cell r="G162" t="str">
            <v>老账</v>
          </cell>
          <cell r="H162">
            <v>60</v>
          </cell>
          <cell r="I162" t="str">
            <v>否</v>
          </cell>
        </row>
        <row r="162"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51725.38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2"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</row>
        <row r="162">
          <cell r="AY162">
            <v>0</v>
          </cell>
          <cell r="AZ162">
            <v>51725.38</v>
          </cell>
          <cell r="BA162">
            <v>51725.38</v>
          </cell>
          <cell r="BB162">
            <v>0.8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</row>
        <row r="163">
          <cell r="B163" t="str">
            <v>S413009</v>
          </cell>
          <cell r="C163" t="str">
            <v>高碑店京华橡胶制品有限责任公司</v>
          </cell>
          <cell r="D163" t="str">
            <v>座椅</v>
          </cell>
          <cell r="E163" t="str">
            <v>座椅</v>
          </cell>
          <cell r="F163" t="e">
            <v>#REF!</v>
          </cell>
          <cell r="G163" t="str">
            <v>正常供货</v>
          </cell>
          <cell r="H163">
            <v>60</v>
          </cell>
          <cell r="I163" t="str">
            <v>是</v>
          </cell>
          <cell r="J163">
            <v>60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3"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</row>
        <row r="163">
          <cell r="AO163">
            <v>2535.55</v>
          </cell>
          <cell r="AP163">
            <v>3647.42</v>
          </cell>
          <cell r="AQ163">
            <v>1600</v>
          </cell>
          <cell r="AR163">
            <v>1600</v>
          </cell>
          <cell r="AS163">
            <v>3572.95</v>
          </cell>
          <cell r="AT163">
            <v>3498.48</v>
          </cell>
          <cell r="AU163">
            <v>3572.95</v>
          </cell>
          <cell r="AV163">
            <v>1749.24</v>
          </cell>
          <cell r="AW163">
            <v>0</v>
          </cell>
          <cell r="AX163">
            <v>9303.97</v>
          </cell>
          <cell r="AY163">
            <v>17492.4</v>
          </cell>
          <cell r="AZ163">
            <v>48572.96</v>
          </cell>
          <cell r="BA163">
            <v>21776.59</v>
          </cell>
          <cell r="BB163">
            <v>0.8</v>
          </cell>
          <cell r="BC163">
            <v>2742.4</v>
          </cell>
          <cell r="BD163">
            <v>2915.3</v>
          </cell>
          <cell r="BE163">
            <v>2598.93666666667</v>
          </cell>
          <cell r="BF163">
            <v>2332.27</v>
          </cell>
          <cell r="BG163">
            <v>3616.265</v>
          </cell>
          <cell r="BH163">
            <v>5936.17333333333</v>
          </cell>
        </row>
        <row r="164">
          <cell r="B164" t="str">
            <v>S532002</v>
          </cell>
          <cell r="C164" t="str">
            <v>苏州高新区旭达输送机械有限公司</v>
          </cell>
          <cell r="D164">
            <v>0</v>
          </cell>
          <cell r="E164">
            <v>0</v>
          </cell>
        </row>
        <row r="164">
          <cell r="G164" t="str">
            <v>固定资产</v>
          </cell>
          <cell r="H164">
            <v>0</v>
          </cell>
          <cell r="I164" t="str">
            <v>否</v>
          </cell>
        </row>
        <row r="164">
          <cell r="K164">
            <v>48800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4"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</row>
        <row r="164">
          <cell r="AY164">
            <v>0</v>
          </cell>
          <cell r="AZ164">
            <v>48800</v>
          </cell>
          <cell r="BA164">
            <v>48800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</row>
        <row r="165">
          <cell r="B165" t="str">
            <v>S413129</v>
          </cell>
          <cell r="C165" t="str">
            <v>文安县恒德汽车座椅制造有限公司</v>
          </cell>
          <cell r="D165" t="str">
            <v>金属件/座椅</v>
          </cell>
          <cell r="E165" t="str">
            <v>金属件/座椅</v>
          </cell>
          <cell r="F165" t="e">
            <v>#REF!</v>
          </cell>
          <cell r="G165" t="str">
            <v>正常供货</v>
          </cell>
          <cell r="H165">
            <v>60</v>
          </cell>
          <cell r="I165" t="str">
            <v>否</v>
          </cell>
          <cell r="J165">
            <v>60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5">
          <cell r="AF165">
            <v>0</v>
          </cell>
        </row>
        <row r="165">
          <cell r="AH165">
            <v>0</v>
          </cell>
        </row>
        <row r="165">
          <cell r="AK165">
            <v>0</v>
          </cell>
        </row>
        <row r="165">
          <cell r="AO165">
            <v>0</v>
          </cell>
        </row>
        <row r="165">
          <cell r="AR165">
            <v>74077.41</v>
          </cell>
          <cell r="AS165">
            <v>80445.27</v>
          </cell>
          <cell r="AT165">
            <v>42312.73</v>
          </cell>
          <cell r="AU165">
            <v>32842.53</v>
          </cell>
          <cell r="AV165">
            <v>57767.1</v>
          </cell>
          <cell r="AW165">
            <v>63921.61</v>
          </cell>
          <cell r="AX165">
            <v>197842.34</v>
          </cell>
          <cell r="AY165">
            <v>10272</v>
          </cell>
          <cell r="AZ165">
            <v>559480.99</v>
          </cell>
          <cell r="BA165">
            <v>351366.65</v>
          </cell>
          <cell r="BB165">
            <v>0.8</v>
          </cell>
          <cell r="BC165">
            <v>32805.9016666667</v>
          </cell>
          <cell r="BD165">
            <v>38279.6566666667</v>
          </cell>
          <cell r="BE165">
            <v>47907.5066666667</v>
          </cell>
          <cell r="BF165">
            <v>58561.1083333333</v>
          </cell>
          <cell r="BG165">
            <v>79188.5966666667</v>
          </cell>
          <cell r="BH165">
            <v>67493.0516666667</v>
          </cell>
        </row>
        <row r="166">
          <cell r="B166" t="str">
            <v>S437016</v>
          </cell>
          <cell r="C166" t="str">
            <v>曲阜陆航座椅辅料有限公司</v>
          </cell>
          <cell r="D166" t="str">
            <v>座椅</v>
          </cell>
          <cell r="E166" t="str">
            <v>座椅</v>
          </cell>
          <cell r="F166" t="e">
            <v>#REF!</v>
          </cell>
          <cell r="G166" t="str">
            <v>正常供货</v>
          </cell>
          <cell r="H166">
            <v>0</v>
          </cell>
          <cell r="I166" t="str">
            <v>是</v>
          </cell>
          <cell r="J166">
            <v>60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6">
          <cell r="AN166">
            <v>7034.19</v>
          </cell>
          <cell r="AO166">
            <v>0</v>
          </cell>
          <cell r="AP166">
            <v>0</v>
          </cell>
          <cell r="AQ166">
            <v>23700</v>
          </cell>
          <cell r="AR166">
            <v>29600</v>
          </cell>
          <cell r="AS166">
            <v>1005.7</v>
          </cell>
          <cell r="AT166">
            <v>18360</v>
          </cell>
          <cell r="AU166">
            <v>17999.88</v>
          </cell>
          <cell r="AV166">
            <v>1819.3</v>
          </cell>
          <cell r="AW166">
            <v>18000</v>
          </cell>
          <cell r="AX166">
            <v>18000</v>
          </cell>
          <cell r="AY166">
            <v>4576.5</v>
          </cell>
          <cell r="AZ166">
            <v>140095.57</v>
          </cell>
          <cell r="BA166">
            <v>140095.57</v>
          </cell>
          <cell r="BB166">
            <v>0.8</v>
          </cell>
          <cell r="BC166">
            <v>12110.95</v>
          </cell>
          <cell r="BD166">
            <v>15110.93</v>
          </cell>
          <cell r="BE166">
            <v>15414.1466666667</v>
          </cell>
          <cell r="BF166">
            <v>14464.1466666667</v>
          </cell>
          <cell r="BG166">
            <v>12530.8133333333</v>
          </cell>
          <cell r="BH166">
            <v>13125.9466666667</v>
          </cell>
        </row>
        <row r="167">
          <cell r="B167" t="str">
            <v>S413081</v>
          </cell>
          <cell r="C167" t="str">
            <v>河北宏广橡塑金属制品有限公司</v>
          </cell>
          <cell r="D167" t="str">
            <v>金属件</v>
          </cell>
          <cell r="E167" t="str">
            <v>金属件</v>
          </cell>
          <cell r="F167" t="e">
            <v>#REF!</v>
          </cell>
          <cell r="G167" t="str">
            <v>正常供货</v>
          </cell>
          <cell r="H167">
            <v>90</v>
          </cell>
          <cell r="I167" t="str">
            <v>否</v>
          </cell>
          <cell r="J167">
            <v>90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7">
          <cell r="P167">
            <v>9858.82</v>
          </cell>
          <cell r="Q167">
            <v>8207.37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7"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</row>
        <row r="167">
          <cell r="AY167">
            <v>0</v>
          </cell>
          <cell r="AZ167">
            <v>18066.19</v>
          </cell>
          <cell r="BA167">
            <v>18066.19</v>
          </cell>
          <cell r="BB167">
            <v>0.8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</row>
        <row r="168">
          <cell r="B168" t="str">
            <v>S413133</v>
          </cell>
          <cell r="C168" t="str">
            <v>深州市晶立泰机械配件有限公司</v>
          </cell>
          <cell r="D168" t="str">
            <v>金属件/座椅/后视镜</v>
          </cell>
          <cell r="E168" t="str">
            <v>金属件/座椅/后视镜</v>
          </cell>
          <cell r="F168" t="e">
            <v>#REF!</v>
          </cell>
          <cell r="G168" t="str">
            <v>正常供货</v>
          </cell>
          <cell r="H168">
            <v>60</v>
          </cell>
          <cell r="I168" t="str">
            <v>否</v>
          </cell>
          <cell r="J168">
            <v>60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</row>
        <row r="168">
          <cell r="AH168">
            <v>0</v>
          </cell>
        </row>
        <row r="168"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</row>
        <row r="168">
          <cell r="AY168">
            <v>0</v>
          </cell>
          <cell r="AZ168">
            <v>0</v>
          </cell>
          <cell r="BA168">
            <v>0</v>
          </cell>
          <cell r="BB168">
            <v>0.8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</row>
        <row r="169">
          <cell r="B169" t="str">
            <v>S411025</v>
          </cell>
          <cell r="C169" t="str">
            <v>北京华北轻合金有限公司</v>
          </cell>
          <cell r="D169" t="str">
            <v>后视镜</v>
          </cell>
          <cell r="E169" t="str">
            <v>后视镜</v>
          </cell>
        </row>
        <row r="169">
          <cell r="G169" t="str">
            <v>老账</v>
          </cell>
          <cell r="H169">
            <v>60</v>
          </cell>
          <cell r="I169" t="str">
            <v>否</v>
          </cell>
        </row>
        <row r="169">
          <cell r="K169">
            <v>0</v>
          </cell>
          <cell r="L169">
            <v>0</v>
          </cell>
          <cell r="M169">
            <v>0</v>
          </cell>
          <cell r="N169">
            <v>43423.23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3471.82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69"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</row>
        <row r="169">
          <cell r="AY169">
            <v>0</v>
          </cell>
          <cell r="AZ169">
            <v>46895.05</v>
          </cell>
          <cell r="BA169">
            <v>46895.05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</row>
        <row r="170">
          <cell r="B170" t="str">
            <v>S513146</v>
          </cell>
          <cell r="C170" t="str">
            <v>黄骅市腾双五金门市部</v>
          </cell>
          <cell r="D170" t="str">
            <v>后视镜</v>
          </cell>
          <cell r="E170" t="str">
            <v>后视镜</v>
          </cell>
        </row>
        <row r="170">
          <cell r="G170" t="str">
            <v>零采</v>
          </cell>
          <cell r="H170">
            <v>0</v>
          </cell>
          <cell r="I170" t="str">
            <v>否</v>
          </cell>
        </row>
        <row r="170">
          <cell r="AI170">
            <v>0</v>
          </cell>
        </row>
        <row r="170">
          <cell r="AN170">
            <v>0</v>
          </cell>
          <cell r="AO170">
            <v>0</v>
          </cell>
          <cell r="AP170">
            <v>0</v>
          </cell>
          <cell r="AQ170">
            <v>0</v>
          </cell>
        </row>
        <row r="170"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8891.88</v>
          </cell>
          <cell r="AZ170">
            <v>8891.88</v>
          </cell>
          <cell r="BA170">
            <v>8891.88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1481.98</v>
          </cell>
        </row>
        <row r="171">
          <cell r="B171" t="str">
            <v>S513005</v>
          </cell>
          <cell r="C171" t="str">
            <v>黄骅市通乐贸易有限公司</v>
          </cell>
          <cell r="D171" t="str">
            <v>金属件/座椅/后视镜</v>
          </cell>
          <cell r="E171" t="str">
            <v>金属件/座椅/后视镜</v>
          </cell>
          <cell r="F171" t="e">
            <v>#REF!</v>
          </cell>
          <cell r="G171" t="str">
            <v>零采</v>
          </cell>
          <cell r="H171">
            <v>30</v>
          </cell>
          <cell r="I171" t="str">
            <v>是</v>
          </cell>
        </row>
        <row r="171"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1">
          <cell r="AH171">
            <v>0</v>
          </cell>
        </row>
        <row r="171">
          <cell r="AJ171">
            <v>0</v>
          </cell>
        </row>
        <row r="171">
          <cell r="AL171">
            <v>23314.3</v>
          </cell>
          <cell r="AM171">
            <v>45470.2</v>
          </cell>
          <cell r="AN171">
            <v>0</v>
          </cell>
          <cell r="AO171">
            <v>0</v>
          </cell>
          <cell r="AP171">
            <v>300</v>
          </cell>
          <cell r="AQ171">
            <v>0</v>
          </cell>
          <cell r="AR171">
            <v>0</v>
          </cell>
          <cell r="AS171">
            <v>29924</v>
          </cell>
          <cell r="AT171">
            <v>6871.9</v>
          </cell>
          <cell r="AU171">
            <v>0</v>
          </cell>
          <cell r="AV171">
            <v>0</v>
          </cell>
          <cell r="AW171">
            <v>0</v>
          </cell>
          <cell r="AX171">
            <v>52729</v>
          </cell>
          <cell r="AY171">
            <v>6418</v>
          </cell>
          <cell r="AZ171">
            <v>165027.4</v>
          </cell>
          <cell r="BA171">
            <v>171445.4</v>
          </cell>
          <cell r="BB171">
            <v>1</v>
          </cell>
          <cell r="BC171">
            <v>6182.65</v>
          </cell>
          <cell r="BD171">
            <v>6182.65</v>
          </cell>
          <cell r="BE171">
            <v>6132.65</v>
          </cell>
          <cell r="BF171">
            <v>6132.65</v>
          </cell>
          <cell r="BG171">
            <v>14920.8166666667</v>
          </cell>
          <cell r="BH171">
            <v>11003.15</v>
          </cell>
        </row>
        <row r="172">
          <cell r="B172" t="str">
            <v>S412029</v>
          </cell>
          <cell r="C172" t="str">
            <v>天津金庄新材料科技有限公司</v>
          </cell>
          <cell r="D172" t="str">
            <v>座椅</v>
          </cell>
          <cell r="E172" t="str">
            <v>座椅</v>
          </cell>
          <cell r="F172" t="e">
            <v>#REF!</v>
          </cell>
          <cell r="G172" t="str">
            <v>老账</v>
          </cell>
          <cell r="H172">
            <v>30</v>
          </cell>
          <cell r="I172" t="str">
            <v>否</v>
          </cell>
        </row>
        <row r="172"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2"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</row>
        <row r="172">
          <cell r="AY172">
            <v>0</v>
          </cell>
          <cell r="AZ172">
            <v>0</v>
          </cell>
          <cell r="BA172">
            <v>0</v>
          </cell>
          <cell r="BB172">
            <v>0.8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</row>
        <row r="173">
          <cell r="B173" t="str">
            <v>S411004</v>
          </cell>
          <cell r="C173" t="str">
            <v>北京捷安思丽技术开发有限公司</v>
          </cell>
          <cell r="D173" t="str">
            <v>后视镜</v>
          </cell>
          <cell r="E173" t="str">
            <v>后视镜</v>
          </cell>
        </row>
        <row r="173">
          <cell r="G173" t="str">
            <v>正常供货</v>
          </cell>
          <cell r="H173">
            <v>60</v>
          </cell>
          <cell r="I173" t="str">
            <v>是</v>
          </cell>
          <cell r="J173">
            <v>60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3">
          <cell r="AI173">
            <v>0</v>
          </cell>
          <cell r="AJ173">
            <v>0</v>
          </cell>
          <cell r="AK173">
            <v>0</v>
          </cell>
          <cell r="AL173">
            <v>11953.86</v>
          </cell>
          <cell r="AM173">
            <v>16347.71</v>
          </cell>
          <cell r="AN173">
            <v>12113.31</v>
          </cell>
          <cell r="AO173">
            <v>6056.67</v>
          </cell>
          <cell r="AP173">
            <v>1058.6</v>
          </cell>
          <cell r="AQ173">
            <v>2000</v>
          </cell>
          <cell r="AR173">
            <v>0</v>
          </cell>
          <cell r="AS173">
            <v>0</v>
          </cell>
          <cell r="AT173">
            <v>2130.41</v>
          </cell>
          <cell r="AU173">
            <v>0</v>
          </cell>
          <cell r="AV173">
            <v>0</v>
          </cell>
          <cell r="AW173">
            <v>2876.2</v>
          </cell>
        </row>
        <row r="173">
          <cell r="AY173">
            <v>1058.6</v>
          </cell>
          <cell r="AZ173">
            <v>55595.36</v>
          </cell>
          <cell r="BA173">
            <v>54536.76</v>
          </cell>
          <cell r="BB173">
            <v>0</v>
          </cell>
          <cell r="BC173">
            <v>1874.28</v>
          </cell>
          <cell r="BD173">
            <v>864.835</v>
          </cell>
          <cell r="BE173">
            <v>688.401666666667</v>
          </cell>
          <cell r="BF173">
            <v>834.435</v>
          </cell>
          <cell r="BG173">
            <v>834.435</v>
          </cell>
          <cell r="BH173">
            <v>1010.86833333333</v>
          </cell>
        </row>
        <row r="174">
          <cell r="B174" t="str">
            <v>S532001</v>
          </cell>
          <cell r="C174" t="str">
            <v>昆山维尔利环保科技有限公司</v>
          </cell>
          <cell r="D174" t="str">
            <v>后视镜</v>
          </cell>
          <cell r="E174" t="str">
            <v>后视镜</v>
          </cell>
        </row>
        <row r="174">
          <cell r="G174" t="str">
            <v>正常供货</v>
          </cell>
          <cell r="H174">
            <v>60</v>
          </cell>
          <cell r="I174" t="str">
            <v>否</v>
          </cell>
          <cell r="J174">
            <v>60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4"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10541.76</v>
          </cell>
          <cell r="AU174">
            <v>5230</v>
          </cell>
          <cell r="AV174">
            <v>0</v>
          </cell>
          <cell r="AW174">
            <v>0</v>
          </cell>
        </row>
        <row r="174">
          <cell r="AY174">
            <v>0</v>
          </cell>
          <cell r="AZ174">
            <v>15771.76</v>
          </cell>
          <cell r="BA174">
            <v>15771.76</v>
          </cell>
          <cell r="BB174">
            <v>0</v>
          </cell>
          <cell r="BC174">
            <v>1756.96</v>
          </cell>
          <cell r="BD174">
            <v>2628.62666666667</v>
          </cell>
          <cell r="BE174">
            <v>2628.62666666667</v>
          </cell>
          <cell r="BF174">
            <v>2628.62666666667</v>
          </cell>
          <cell r="BG174">
            <v>2628.62666666667</v>
          </cell>
          <cell r="BH174">
            <v>2628.62666666667</v>
          </cell>
        </row>
        <row r="175">
          <cell r="B175" t="str">
            <v>S512005</v>
          </cell>
          <cell r="C175" t="str">
            <v>天津市奥特威德焊接技术有限公司</v>
          </cell>
          <cell r="D175">
            <v>0</v>
          </cell>
          <cell r="E175">
            <v>0</v>
          </cell>
        </row>
        <row r="175">
          <cell r="G175" t="str">
            <v>老账</v>
          </cell>
          <cell r="H175">
            <v>0</v>
          </cell>
          <cell r="I175" t="str">
            <v>否</v>
          </cell>
        </row>
        <row r="175">
          <cell r="K175">
            <v>26000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5"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</row>
        <row r="175">
          <cell r="AY175">
            <v>0</v>
          </cell>
          <cell r="AZ175">
            <v>26000</v>
          </cell>
          <cell r="BA175">
            <v>26000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</row>
        <row r="176">
          <cell r="B176" t="str">
            <v>S512027</v>
          </cell>
          <cell r="C176" t="str">
            <v>天津芳雅机电科技有限公司</v>
          </cell>
          <cell r="D176">
            <v>0</v>
          </cell>
          <cell r="E176">
            <v>0</v>
          </cell>
        </row>
        <row r="176">
          <cell r="G176" t="str">
            <v>老账</v>
          </cell>
          <cell r="H176">
            <v>0</v>
          </cell>
          <cell r="I176" t="str">
            <v>是</v>
          </cell>
        </row>
        <row r="176">
          <cell r="AJ176">
            <v>32000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</row>
        <row r="176">
          <cell r="AY176">
            <v>0</v>
          </cell>
          <cell r="AZ176">
            <v>32000</v>
          </cell>
          <cell r="BA176">
            <v>32000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</row>
        <row r="177">
          <cell r="B177" t="str">
            <v>S413085</v>
          </cell>
          <cell r="C177" t="str">
            <v>黄骅市桥行冷冲模具厂</v>
          </cell>
          <cell r="D177">
            <v>0</v>
          </cell>
          <cell r="E177" t="str">
            <v>金属件</v>
          </cell>
          <cell r="F177" t="e">
            <v>#REF!</v>
          </cell>
          <cell r="G177" t="str">
            <v>固定资产</v>
          </cell>
          <cell r="H177">
            <v>0</v>
          </cell>
          <cell r="I177" t="str">
            <v>是</v>
          </cell>
        </row>
        <row r="177">
          <cell r="AI177">
            <v>41630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</row>
        <row r="177">
          <cell r="AY177">
            <v>0</v>
          </cell>
          <cell r="AZ177">
            <v>41630</v>
          </cell>
          <cell r="BA177">
            <v>41630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</row>
        <row r="178">
          <cell r="B178" t="str">
            <v>S431023</v>
          </cell>
          <cell r="C178" t="str">
            <v>上海中鹏岳博实业发展有限公司</v>
          </cell>
          <cell r="D178" t="str">
            <v>后视镜</v>
          </cell>
          <cell r="E178" t="str">
            <v>后视镜</v>
          </cell>
        </row>
        <row r="178">
          <cell r="G178" t="str">
            <v>老账</v>
          </cell>
          <cell r="H178">
            <v>90</v>
          </cell>
          <cell r="I178" t="str">
            <v>否</v>
          </cell>
        </row>
        <row r="178"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8"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</row>
        <row r="178"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</row>
        <row r="179">
          <cell r="B179" t="str">
            <v>S412013</v>
          </cell>
          <cell r="C179" t="str">
            <v>天津金发新材料有限公司</v>
          </cell>
          <cell r="D179" t="str">
            <v>后视镜</v>
          </cell>
          <cell r="E179" t="str">
            <v>后视镜</v>
          </cell>
        </row>
        <row r="179">
          <cell r="G179" t="str">
            <v>大宗物料-诉讼</v>
          </cell>
          <cell r="H179">
            <v>60</v>
          </cell>
          <cell r="I179" t="str">
            <v>否</v>
          </cell>
        </row>
        <row r="179"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79">
          <cell r="AE179">
            <v>0</v>
          </cell>
          <cell r="AF179">
            <v>0</v>
          </cell>
        </row>
        <row r="179"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</row>
        <row r="179"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</row>
        <row r="180">
          <cell r="B180" t="str">
            <v>S513181</v>
          </cell>
          <cell r="C180" t="str">
            <v>黄骅市晨翔电力工程有限公司</v>
          </cell>
          <cell r="D180">
            <v>0</v>
          </cell>
          <cell r="E180">
            <v>0</v>
          </cell>
        </row>
        <row r="180">
          <cell r="H180">
            <v>0</v>
          </cell>
          <cell r="I180" t="str">
            <v>否</v>
          </cell>
        </row>
        <row r="180"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</row>
        <row r="180"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</row>
        <row r="181">
          <cell r="B181" t="str">
            <v>S413032</v>
          </cell>
          <cell r="C181" t="str">
            <v>黄骅市大麻沽航凌电子机箱厂</v>
          </cell>
          <cell r="D181" t="str">
            <v>后视镜</v>
          </cell>
          <cell r="E181" t="str">
            <v>后视镜</v>
          </cell>
        </row>
        <row r="181">
          <cell r="G181" t="str">
            <v>正常供货</v>
          </cell>
          <cell r="H181">
            <v>60</v>
          </cell>
          <cell r="I181" t="str">
            <v>是</v>
          </cell>
          <cell r="J181">
            <v>60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1">
          <cell r="AK181">
            <v>0</v>
          </cell>
          <cell r="AL181">
            <v>27242.89</v>
          </cell>
          <cell r="AM181">
            <v>26637.97</v>
          </cell>
          <cell r="AN181">
            <v>0</v>
          </cell>
          <cell r="AO181">
            <v>29097.41</v>
          </cell>
          <cell r="AP181">
            <v>15050.87</v>
          </cell>
          <cell r="AQ181">
            <v>11000</v>
          </cell>
          <cell r="AR181">
            <v>16400</v>
          </cell>
          <cell r="AS181">
            <v>17731.3</v>
          </cell>
          <cell r="AT181">
            <v>11897.61</v>
          </cell>
          <cell r="AU181">
            <v>0</v>
          </cell>
          <cell r="AV181">
            <v>24028.93</v>
          </cell>
          <cell r="AW181">
            <v>7856.19</v>
          </cell>
        </row>
        <row r="181">
          <cell r="AY181">
            <v>0</v>
          </cell>
          <cell r="AZ181">
            <v>186943.17</v>
          </cell>
          <cell r="BA181">
            <v>186943.17</v>
          </cell>
          <cell r="BB181">
            <v>0</v>
          </cell>
          <cell r="BC181">
            <v>16862.865</v>
          </cell>
          <cell r="BD181">
            <v>12013.2966666667</v>
          </cell>
          <cell r="BE181">
            <v>13509.64</v>
          </cell>
          <cell r="BF181">
            <v>12985.6716666667</v>
          </cell>
          <cell r="BG181">
            <v>10252.3383333333</v>
          </cell>
          <cell r="BH181">
            <v>7297.12166666667</v>
          </cell>
        </row>
        <row r="182">
          <cell r="B182" t="str">
            <v>S413005</v>
          </cell>
          <cell r="C182" t="str">
            <v>保定市京苑汽车装饰配件厂</v>
          </cell>
          <cell r="D182" t="str">
            <v>座椅</v>
          </cell>
          <cell r="E182" t="str">
            <v>座椅</v>
          </cell>
          <cell r="F182" t="e">
            <v>#REF!</v>
          </cell>
          <cell r="G182" t="str">
            <v>正常供货</v>
          </cell>
          <cell r="H182">
            <v>90</v>
          </cell>
          <cell r="I182" t="str">
            <v>否</v>
          </cell>
          <cell r="J182">
            <v>90</v>
          </cell>
          <cell r="K182">
            <v>35451.04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2"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</row>
        <row r="182">
          <cell r="AY182">
            <v>0</v>
          </cell>
          <cell r="AZ182">
            <v>35451.04</v>
          </cell>
          <cell r="BA182">
            <v>35451.04</v>
          </cell>
          <cell r="BB182">
            <v>0.8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</row>
        <row r="183">
          <cell r="B183" t="str">
            <v>S437010</v>
          </cell>
          <cell r="C183" t="str">
            <v>昌乐天齐色织布有限公司</v>
          </cell>
          <cell r="D183" t="str">
            <v>座椅</v>
          </cell>
          <cell r="E183" t="str">
            <v>座椅</v>
          </cell>
          <cell r="F183" t="e">
            <v>#REF!</v>
          </cell>
          <cell r="G183" t="str">
            <v>正常供货</v>
          </cell>
          <cell r="H183">
            <v>60</v>
          </cell>
          <cell r="I183" t="str">
            <v>是</v>
          </cell>
          <cell r="J183">
            <v>60</v>
          </cell>
          <cell r="K183">
            <v>0</v>
          </cell>
        </row>
        <row r="183">
          <cell r="AF183">
            <v>4715.25</v>
          </cell>
          <cell r="AG183">
            <v>0</v>
          </cell>
          <cell r="AH183">
            <v>0</v>
          </cell>
          <cell r="AI183">
            <v>0</v>
          </cell>
          <cell r="AJ183">
            <v>22836</v>
          </cell>
          <cell r="AK183">
            <v>0</v>
          </cell>
          <cell r="AL183">
            <v>17369.2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10380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</row>
        <row r="183">
          <cell r="AY183">
            <v>0</v>
          </cell>
          <cell r="AZ183">
            <v>55300.45</v>
          </cell>
          <cell r="BA183">
            <v>55300.45</v>
          </cell>
          <cell r="BB183">
            <v>0.8</v>
          </cell>
          <cell r="BC183">
            <v>1730</v>
          </cell>
          <cell r="BD183">
            <v>1730</v>
          </cell>
          <cell r="BE183">
            <v>1730</v>
          </cell>
          <cell r="BF183">
            <v>1730</v>
          </cell>
          <cell r="BG183">
            <v>1730</v>
          </cell>
          <cell r="BH183">
            <v>0</v>
          </cell>
        </row>
        <row r="184">
          <cell r="B184" t="str">
            <v>S413003</v>
          </cell>
          <cell r="C184" t="str">
            <v>秦皇岛卓泰包装制品制造有限公司</v>
          </cell>
          <cell r="D184" t="str">
            <v>座椅</v>
          </cell>
          <cell r="E184" t="str">
            <v>座椅</v>
          </cell>
          <cell r="F184" t="e">
            <v>#REF!</v>
          </cell>
        </row>
        <row r="184">
          <cell r="H184">
            <v>90</v>
          </cell>
          <cell r="I184" t="str">
            <v>否</v>
          </cell>
        </row>
        <row r="184"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4"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</row>
        <row r="184">
          <cell r="AY184">
            <v>0</v>
          </cell>
          <cell r="AZ184">
            <v>0</v>
          </cell>
          <cell r="BA184">
            <v>0</v>
          </cell>
          <cell r="BB184">
            <v>0.8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</row>
        <row r="185">
          <cell r="B185" t="str">
            <v>S435003</v>
          </cell>
          <cell r="C185" t="str">
            <v>泉州市福兴塑料五金有限公司</v>
          </cell>
          <cell r="D185" t="str">
            <v>座椅</v>
          </cell>
          <cell r="E185" t="str">
            <v>座椅</v>
          </cell>
          <cell r="F185" t="e">
            <v>#REF!</v>
          </cell>
          <cell r="G185" t="str">
            <v>正常供货</v>
          </cell>
          <cell r="H185">
            <v>90</v>
          </cell>
          <cell r="I185" t="str">
            <v>否</v>
          </cell>
          <cell r="J185">
            <v>90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5"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120966.5</v>
          </cell>
          <cell r="AY185">
            <v>0</v>
          </cell>
          <cell r="AZ185">
            <v>120966.5</v>
          </cell>
          <cell r="BA185">
            <v>0</v>
          </cell>
          <cell r="BB185">
            <v>0.8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20161.0833333333</v>
          </cell>
          <cell r="BH185">
            <v>20161.0833333333</v>
          </cell>
        </row>
        <row r="186">
          <cell r="B186" t="str">
            <v>S513184</v>
          </cell>
          <cell r="C186" t="str">
            <v>黄骅市源特市政工程有限公司</v>
          </cell>
          <cell r="D186">
            <v>0</v>
          </cell>
          <cell r="E186">
            <v>0</v>
          </cell>
        </row>
        <row r="186">
          <cell r="G186" t="str">
            <v>老账</v>
          </cell>
          <cell r="H186">
            <v>0</v>
          </cell>
          <cell r="I186" t="str">
            <v>否</v>
          </cell>
        </row>
        <row r="186"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</row>
        <row r="186"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</row>
        <row r="187">
          <cell r="B187" t="str">
            <v>S413043</v>
          </cell>
          <cell r="C187" t="str">
            <v>河北航凌电路板有限公司</v>
          </cell>
          <cell r="D187" t="str">
            <v>后视镜</v>
          </cell>
          <cell r="E187" t="str">
            <v>后视镜</v>
          </cell>
        </row>
        <row r="187">
          <cell r="G187" t="str">
            <v>正常供货</v>
          </cell>
          <cell r="H187">
            <v>60</v>
          </cell>
          <cell r="I187" t="str">
            <v>否</v>
          </cell>
          <cell r="J187">
            <v>60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</row>
        <row r="187"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7">
          <cell r="AR187">
            <v>0</v>
          </cell>
        </row>
        <row r="187">
          <cell r="AT187">
            <v>14581.59</v>
          </cell>
          <cell r="AU187">
            <v>21653.44</v>
          </cell>
          <cell r="AV187">
            <v>92474.9</v>
          </cell>
          <cell r="AW187">
            <v>43491.71</v>
          </cell>
          <cell r="AX187">
            <v>103898.96</v>
          </cell>
          <cell r="AY187">
            <v>110107.83</v>
          </cell>
          <cell r="AZ187">
            <v>386208.43</v>
          </cell>
          <cell r="BA187">
            <v>172201.64</v>
          </cell>
          <cell r="BB187">
            <v>0</v>
          </cell>
          <cell r="BC187">
            <v>2430.265</v>
          </cell>
          <cell r="BD187">
            <v>6039.17166666667</v>
          </cell>
          <cell r="BE187">
            <v>21451.655</v>
          </cell>
          <cell r="BF187">
            <v>28700.2733333333</v>
          </cell>
          <cell r="BG187">
            <v>46016.7666666667</v>
          </cell>
          <cell r="BH187">
            <v>64368.0716666667</v>
          </cell>
        </row>
        <row r="188">
          <cell r="B188" t="str">
            <v>S432034</v>
          </cell>
          <cell r="C188" t="str">
            <v>上锐（常州）供应链管理有限公司</v>
          </cell>
          <cell r="D188" t="str">
            <v>金属件/座椅/后视镜</v>
          </cell>
          <cell r="E188" t="str">
            <v>金属件/座椅/后视镜</v>
          </cell>
          <cell r="F188" t="e">
            <v>#REF!</v>
          </cell>
          <cell r="G188" t="str">
            <v>正常供货</v>
          </cell>
          <cell r="H188">
            <v>90</v>
          </cell>
          <cell r="I188" t="str">
            <v>否</v>
          </cell>
          <cell r="J188">
            <v>90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8">
          <cell r="AB188">
            <v>0</v>
          </cell>
        </row>
        <row r="188"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2510.1</v>
          </cell>
          <cell r="AU188">
            <v>61092.66</v>
          </cell>
          <cell r="AV188">
            <v>0</v>
          </cell>
          <cell r="AW188">
            <v>95995.6</v>
          </cell>
          <cell r="AX188">
            <v>159590.59</v>
          </cell>
          <cell r="AY188">
            <v>131061.38</v>
          </cell>
          <cell r="AZ188">
            <v>450250.33</v>
          </cell>
          <cell r="BA188">
            <v>63602.76</v>
          </cell>
          <cell r="BB188">
            <v>1</v>
          </cell>
          <cell r="BC188">
            <v>418.35</v>
          </cell>
          <cell r="BD188">
            <v>10600.46</v>
          </cell>
          <cell r="BE188">
            <v>10600.46</v>
          </cell>
          <cell r="BF188">
            <v>26599.7266666667</v>
          </cell>
          <cell r="BG188">
            <v>53198.1583333333</v>
          </cell>
          <cell r="BH188">
            <v>75041.7216666667</v>
          </cell>
        </row>
        <row r="189">
          <cell r="B189" t="str">
            <v>S413028</v>
          </cell>
          <cell r="C189" t="str">
            <v>泊头市鑫洪金属制品有限公司</v>
          </cell>
          <cell r="D189" t="str">
            <v>金属件/后视镜</v>
          </cell>
          <cell r="E189" t="str">
            <v>金属件/后视镜</v>
          </cell>
          <cell r="F189" t="e">
            <v>#REF!</v>
          </cell>
          <cell r="G189" t="str">
            <v>正常供货</v>
          </cell>
          <cell r="H189">
            <v>60</v>
          </cell>
          <cell r="I189" t="str">
            <v>是</v>
          </cell>
          <cell r="J189">
            <v>60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89">
          <cell r="AE189">
            <v>8235.62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18737.27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16726.91</v>
          </cell>
          <cell r="AV189">
            <v>0</v>
          </cell>
          <cell r="AW189">
            <v>0</v>
          </cell>
        </row>
        <row r="189">
          <cell r="AY189">
            <v>0</v>
          </cell>
          <cell r="AZ189">
            <v>43699.8</v>
          </cell>
          <cell r="BA189">
            <v>43699.8</v>
          </cell>
          <cell r="BB189">
            <v>0.8</v>
          </cell>
          <cell r="BC189">
            <v>3122.87833333333</v>
          </cell>
          <cell r="BD189">
            <v>5910.69666666667</v>
          </cell>
          <cell r="BE189">
            <v>2787.81833333333</v>
          </cell>
          <cell r="BF189">
            <v>2787.81833333333</v>
          </cell>
          <cell r="BG189">
            <v>2787.81833333333</v>
          </cell>
          <cell r="BH189">
            <v>2787.81833333333</v>
          </cell>
        </row>
        <row r="190">
          <cell r="B190" t="str">
            <v>S543006</v>
          </cell>
          <cell r="C190" t="str">
            <v>北京普田物流有限公司长沙分公司</v>
          </cell>
          <cell r="D190" t="str">
            <v>座椅</v>
          </cell>
          <cell r="E190" t="str">
            <v>座椅</v>
          </cell>
          <cell r="F190" t="e">
            <v>#REF!</v>
          </cell>
          <cell r="G190" t="str">
            <v>销售（已支付）</v>
          </cell>
          <cell r="H190">
            <v>0</v>
          </cell>
          <cell r="I190" t="str">
            <v>否</v>
          </cell>
        </row>
        <row r="190"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</row>
        <row r="190">
          <cell r="AY190">
            <v>0</v>
          </cell>
          <cell r="AZ190">
            <v>0</v>
          </cell>
          <cell r="BA190">
            <v>0</v>
          </cell>
          <cell r="BB190">
            <v>0.8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</row>
        <row r="191">
          <cell r="B191" t="str">
            <v>S431010</v>
          </cell>
          <cell r="C191" t="str">
            <v>上海绽奇汽车部件有限公司</v>
          </cell>
          <cell r="D191" t="str">
            <v>座椅</v>
          </cell>
          <cell r="E191" t="str">
            <v>座椅</v>
          </cell>
          <cell r="F191" t="e">
            <v>#REF!</v>
          </cell>
          <cell r="G191" t="str">
            <v>正常供货</v>
          </cell>
          <cell r="H191">
            <v>60</v>
          </cell>
          <cell r="I191" t="str">
            <v>是</v>
          </cell>
          <cell r="J191">
            <v>60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1">
          <cell r="AI191">
            <v>0</v>
          </cell>
          <cell r="AJ191">
            <v>0</v>
          </cell>
          <cell r="AK191">
            <v>0</v>
          </cell>
          <cell r="AL191">
            <v>0</v>
          </cell>
        </row>
        <row r="191">
          <cell r="AP191">
            <v>1264.88</v>
          </cell>
          <cell r="AQ191">
            <v>104000</v>
          </cell>
          <cell r="AR191">
            <v>117200</v>
          </cell>
          <cell r="AS191">
            <v>103451.51</v>
          </cell>
          <cell r="AT191">
            <v>101240.17</v>
          </cell>
          <cell r="AU191">
            <v>93732.32</v>
          </cell>
          <cell r="AV191">
            <v>131837.91</v>
          </cell>
          <cell r="AW191">
            <v>70373.43</v>
          </cell>
          <cell r="AX191">
            <v>110744.22</v>
          </cell>
          <cell r="AY191">
            <v>25437.68</v>
          </cell>
          <cell r="AZ191">
            <v>859282.12</v>
          </cell>
          <cell r="BA191">
            <v>723100.22</v>
          </cell>
          <cell r="BB191">
            <v>0.8</v>
          </cell>
          <cell r="BC191">
            <v>71192.76</v>
          </cell>
          <cell r="BD191">
            <v>86814.8133333333</v>
          </cell>
          <cell r="BE191">
            <v>108576.985</v>
          </cell>
          <cell r="BF191">
            <v>102972.556666667</v>
          </cell>
          <cell r="BG191">
            <v>101896.593333333</v>
          </cell>
          <cell r="BH191">
            <v>88894.2883333333</v>
          </cell>
        </row>
        <row r="192">
          <cell r="B192" t="str">
            <v>S433014</v>
          </cell>
          <cell r="C192" t="str">
            <v>象山天星汽配有限责任公司</v>
          </cell>
          <cell r="D192" t="str">
            <v>后视镜</v>
          </cell>
          <cell r="E192" t="str">
            <v>后视镜</v>
          </cell>
        </row>
        <row r="192">
          <cell r="G192" t="str">
            <v>老账</v>
          </cell>
          <cell r="H192">
            <v>60</v>
          </cell>
          <cell r="I192" t="str">
            <v>否</v>
          </cell>
        </row>
        <row r="192">
          <cell r="K192">
            <v>29924.39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2"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</row>
        <row r="192">
          <cell r="AY192">
            <v>0</v>
          </cell>
          <cell r="AZ192">
            <v>29924.39</v>
          </cell>
          <cell r="BA192">
            <v>29924.39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</row>
        <row r="193">
          <cell r="B193" t="str">
            <v>S412021</v>
          </cell>
          <cell r="C193" t="str">
            <v>天津市宝驰汽车部件有限公司</v>
          </cell>
          <cell r="D193" t="str">
            <v>座椅</v>
          </cell>
          <cell r="E193" t="str">
            <v>座椅</v>
          </cell>
          <cell r="F193" t="e">
            <v>#REF!</v>
          </cell>
          <cell r="G193" t="str">
            <v>老账</v>
          </cell>
          <cell r="H193">
            <v>0</v>
          </cell>
          <cell r="I193" t="str">
            <v>否</v>
          </cell>
        </row>
        <row r="193">
          <cell r="K193">
            <v>28888.81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3"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</row>
        <row r="193">
          <cell r="AY193">
            <v>0</v>
          </cell>
          <cell r="AZ193">
            <v>28888.81</v>
          </cell>
          <cell r="BA193">
            <v>28888.81</v>
          </cell>
          <cell r="BB193">
            <v>0.8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</row>
        <row r="194">
          <cell r="B194" t="str">
            <v>S513011</v>
          </cell>
          <cell r="C194" t="str">
            <v>黄骅市宏信五金机电经营部</v>
          </cell>
          <cell r="D194" t="str">
            <v>金属件</v>
          </cell>
          <cell r="E194" t="str">
            <v>金属件</v>
          </cell>
          <cell r="F194" t="e">
            <v>#REF!</v>
          </cell>
          <cell r="G194" t="str">
            <v>零采</v>
          </cell>
          <cell r="H194">
            <v>0</v>
          </cell>
          <cell r="I194" t="str">
            <v>否</v>
          </cell>
        </row>
        <row r="194"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4"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13590</v>
          </cell>
          <cell r="AT194">
            <v>16384.95</v>
          </cell>
          <cell r="AU194">
            <v>0</v>
          </cell>
          <cell r="AV194">
            <v>0</v>
          </cell>
          <cell r="AW194">
            <v>0</v>
          </cell>
        </row>
        <row r="194">
          <cell r="AY194">
            <v>15785</v>
          </cell>
          <cell r="AZ194">
            <v>45759.95</v>
          </cell>
          <cell r="BA194">
            <v>45759.95</v>
          </cell>
          <cell r="BB194">
            <v>1</v>
          </cell>
          <cell r="BC194">
            <v>4995.825</v>
          </cell>
          <cell r="BD194">
            <v>4995.825</v>
          </cell>
          <cell r="BE194">
            <v>4995.825</v>
          </cell>
          <cell r="BF194">
            <v>4995.825</v>
          </cell>
          <cell r="BG194">
            <v>4995.825</v>
          </cell>
          <cell r="BH194">
            <v>5361.65833333333</v>
          </cell>
        </row>
        <row r="195">
          <cell r="B195" t="str">
            <v>S513149</v>
          </cell>
          <cell r="C195" t="str">
            <v>黄骅市旭鑫模具制造有限公司</v>
          </cell>
          <cell r="D195" t="str">
            <v>金属件</v>
          </cell>
          <cell r="E195" t="str">
            <v>金属件</v>
          </cell>
          <cell r="F195" t="e">
            <v>#REF!</v>
          </cell>
          <cell r="G195" t="str">
            <v>固定资产</v>
          </cell>
          <cell r="H195">
            <v>0</v>
          </cell>
          <cell r="I195" t="str">
            <v>否</v>
          </cell>
        </row>
        <row r="195"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</row>
        <row r="195"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82560</v>
          </cell>
          <cell r="AV195">
            <v>0</v>
          </cell>
          <cell r="AW195">
            <v>0</v>
          </cell>
        </row>
        <row r="195">
          <cell r="AY195">
            <v>0</v>
          </cell>
          <cell r="AZ195">
            <v>82560</v>
          </cell>
          <cell r="BA195">
            <v>82560</v>
          </cell>
          <cell r="BB195">
            <v>1</v>
          </cell>
          <cell r="BC195">
            <v>0</v>
          </cell>
          <cell r="BD195">
            <v>13760</v>
          </cell>
          <cell r="BE195">
            <v>13760</v>
          </cell>
          <cell r="BF195">
            <v>13760</v>
          </cell>
          <cell r="BG195">
            <v>13760</v>
          </cell>
          <cell r="BH195">
            <v>13760</v>
          </cell>
        </row>
        <row r="196">
          <cell r="B196" t="str">
            <v>S413167</v>
          </cell>
          <cell r="C196" t="str">
            <v>航天宏达（泊头）机械科技有限公司</v>
          </cell>
          <cell r="D196" t="str">
            <v>金属件</v>
          </cell>
          <cell r="E196" t="str">
            <v>金属件</v>
          </cell>
          <cell r="F196" t="e">
            <v>#REF!</v>
          </cell>
          <cell r="G196" t="str">
            <v>正常供货</v>
          </cell>
          <cell r="H196">
            <v>90</v>
          </cell>
          <cell r="I196" t="str">
            <v>是</v>
          </cell>
          <cell r="J196">
            <v>90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6">
          <cell r="AE196">
            <v>0</v>
          </cell>
          <cell r="AF196">
            <v>0</v>
          </cell>
        </row>
        <row r="196"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5550.86</v>
          </cell>
          <cell r="AQ196">
            <v>243300</v>
          </cell>
          <cell r="AR196">
            <v>78100</v>
          </cell>
          <cell r="AS196">
            <v>39195.44</v>
          </cell>
          <cell r="AT196">
            <v>24295</v>
          </cell>
          <cell r="AU196">
            <v>39148.76</v>
          </cell>
          <cell r="AV196">
            <v>46289.2</v>
          </cell>
          <cell r="AW196">
            <v>54528.87</v>
          </cell>
          <cell r="AX196">
            <v>138913.28</v>
          </cell>
          <cell r="AY196">
            <v>36594.51</v>
          </cell>
          <cell r="AZ196">
            <v>705915.92</v>
          </cell>
          <cell r="BA196">
            <v>475879.26</v>
          </cell>
          <cell r="BB196">
            <v>0.8</v>
          </cell>
          <cell r="BC196">
            <v>65073.55</v>
          </cell>
          <cell r="BD196">
            <v>71598.3433333333</v>
          </cell>
          <cell r="BE196">
            <v>78388.0666666667</v>
          </cell>
          <cell r="BF196">
            <v>46926.2116666667</v>
          </cell>
          <cell r="BG196">
            <v>57061.7583333333</v>
          </cell>
          <cell r="BH196">
            <v>56628.27</v>
          </cell>
        </row>
        <row r="197">
          <cell r="B197" t="str">
            <v>S511016</v>
          </cell>
          <cell r="C197" t="str">
            <v>建研盈科（北京）科技有限公司</v>
          </cell>
          <cell r="D197">
            <v>0</v>
          </cell>
          <cell r="E197">
            <v>0</v>
          </cell>
        </row>
        <row r="197">
          <cell r="G197" t="str">
            <v>老账</v>
          </cell>
          <cell r="H197">
            <v>0</v>
          </cell>
          <cell r="I197" t="str">
            <v>否</v>
          </cell>
        </row>
        <row r="197"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7"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5184</v>
          </cell>
          <cell r="AY197">
            <v>0</v>
          </cell>
          <cell r="AZ197">
            <v>5184</v>
          </cell>
          <cell r="BA197">
            <v>5184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864</v>
          </cell>
          <cell r="BH197">
            <v>864</v>
          </cell>
        </row>
        <row r="198">
          <cell r="B198" t="str">
            <v>S411013</v>
          </cell>
          <cell r="C198" t="str">
            <v>北京瑞隆祥模具有限公司</v>
          </cell>
          <cell r="D198" t="str">
            <v>金属件/座椅/后视镜</v>
          </cell>
          <cell r="E198" t="str">
            <v>金属件/座椅/后视镜</v>
          </cell>
          <cell r="F198" t="e">
            <v>#REF!</v>
          </cell>
          <cell r="G198" t="str">
            <v>正常供货</v>
          </cell>
          <cell r="H198">
            <v>60</v>
          </cell>
          <cell r="I198" t="str">
            <v>是</v>
          </cell>
          <cell r="J198">
            <v>60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</row>
        <row r="198">
          <cell r="AI198">
            <v>148520.96</v>
          </cell>
          <cell r="AJ198">
            <v>84153.61</v>
          </cell>
          <cell r="AK198">
            <v>138249.72</v>
          </cell>
          <cell r="AL198">
            <v>226653.25</v>
          </cell>
          <cell r="AM198">
            <v>279959.78</v>
          </cell>
          <cell r="AN198">
            <v>9328.87</v>
          </cell>
          <cell r="AO198">
            <v>10302.21</v>
          </cell>
          <cell r="AP198">
            <v>30456.92</v>
          </cell>
          <cell r="AQ198">
            <v>34700</v>
          </cell>
          <cell r="AR198">
            <v>80600</v>
          </cell>
          <cell r="AS198">
            <v>111328.73</v>
          </cell>
          <cell r="AT198">
            <v>64801.71</v>
          </cell>
          <cell r="AU198">
            <v>0</v>
          </cell>
          <cell r="AV198">
            <v>0</v>
          </cell>
          <cell r="AW198">
            <v>0</v>
          </cell>
        </row>
        <row r="198">
          <cell r="AY198">
            <v>0</v>
          </cell>
          <cell r="AZ198">
            <v>1219055.76</v>
          </cell>
          <cell r="BA198">
            <v>1219055.76</v>
          </cell>
          <cell r="BB198">
            <v>1</v>
          </cell>
          <cell r="BC198">
            <v>55364.9283333333</v>
          </cell>
          <cell r="BD198">
            <v>53647.8933333333</v>
          </cell>
          <cell r="BE198">
            <v>48571.74</v>
          </cell>
          <cell r="BF198">
            <v>42788.4066666667</v>
          </cell>
          <cell r="BG198">
            <v>29355.0733333333</v>
          </cell>
          <cell r="BH198">
            <v>10800.285</v>
          </cell>
        </row>
        <row r="199">
          <cell r="B199" t="str">
            <v>S413136</v>
          </cell>
          <cell r="C199" t="str">
            <v>黄骅市鼎祥五金制品有限公司</v>
          </cell>
          <cell r="D199" t="str">
            <v>金属件/座椅</v>
          </cell>
          <cell r="E199" t="str">
            <v>金属件/座椅</v>
          </cell>
          <cell r="F199" t="e">
            <v>#REF!</v>
          </cell>
          <cell r="G199" t="str">
            <v>固定资产-老账</v>
          </cell>
          <cell r="H199" t="str">
            <v>预付</v>
          </cell>
          <cell r="I199" t="str">
            <v>否</v>
          </cell>
        </row>
        <row r="199"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199"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</row>
        <row r="199">
          <cell r="AY199">
            <v>0</v>
          </cell>
          <cell r="AZ199">
            <v>0</v>
          </cell>
          <cell r="BA199">
            <v>0</v>
          </cell>
          <cell r="BB199">
            <v>1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</row>
        <row r="200">
          <cell r="B200" t="str">
            <v>S432019</v>
          </cell>
          <cell r="C200" t="str">
            <v>苏州苏宁标准件有限公司</v>
          </cell>
          <cell r="D200" t="str">
            <v>金属件/座椅/后视镜</v>
          </cell>
          <cell r="E200" t="str">
            <v>金属件/座椅/后视镜</v>
          </cell>
          <cell r="F200" t="e">
            <v>#REF!</v>
          </cell>
        </row>
        <row r="200">
          <cell r="H200">
            <v>90</v>
          </cell>
          <cell r="I200" t="str">
            <v>否</v>
          </cell>
        </row>
        <row r="200">
          <cell r="K200">
            <v>0</v>
          </cell>
          <cell r="L200">
            <v>0</v>
          </cell>
          <cell r="M200">
            <v>0</v>
          </cell>
        </row>
        <row r="200"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0">
          <cell r="AE200">
            <v>0</v>
          </cell>
          <cell r="AF200">
            <v>0</v>
          </cell>
        </row>
        <row r="200"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</row>
        <row r="200">
          <cell r="AY200">
            <v>0</v>
          </cell>
          <cell r="AZ200">
            <v>0</v>
          </cell>
          <cell r="BA200">
            <v>0</v>
          </cell>
          <cell r="BB200">
            <v>1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</row>
        <row r="201">
          <cell r="B201" t="str">
            <v>S413016</v>
          </cell>
          <cell r="C201" t="str">
            <v>河北聚福家用电器有限公司</v>
          </cell>
          <cell r="D201" t="str">
            <v>后视镜</v>
          </cell>
          <cell r="E201" t="str">
            <v>后视镜</v>
          </cell>
        </row>
        <row r="201">
          <cell r="H201">
            <v>30</v>
          </cell>
          <cell r="I201" t="str">
            <v>否</v>
          </cell>
        </row>
        <row r="201"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23937.6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1"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</row>
        <row r="201">
          <cell r="AY201">
            <v>0</v>
          </cell>
          <cell r="AZ201">
            <v>23937.6</v>
          </cell>
          <cell r="BA201">
            <v>23937.6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</row>
        <row r="202">
          <cell r="B202" t="str">
            <v>S413104</v>
          </cell>
          <cell r="C202" t="str">
            <v>沧州施普模具制造有限公司</v>
          </cell>
          <cell r="D202">
            <v>0</v>
          </cell>
          <cell r="E202">
            <v>0</v>
          </cell>
        </row>
        <row r="202">
          <cell r="G202" t="str">
            <v>老账</v>
          </cell>
          <cell r="H202">
            <v>0</v>
          </cell>
          <cell r="I202" t="str">
            <v>否</v>
          </cell>
        </row>
        <row r="202">
          <cell r="K202">
            <v>21800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2"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</row>
        <row r="202">
          <cell r="AY202">
            <v>0</v>
          </cell>
          <cell r="AZ202">
            <v>21800</v>
          </cell>
          <cell r="BA202">
            <v>21800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</row>
        <row r="203">
          <cell r="B203" t="str">
            <v>S413144</v>
          </cell>
          <cell r="C203" t="str">
            <v>黄骅市隆润汽车配件有限公司</v>
          </cell>
          <cell r="D203" t="str">
            <v>座椅/后视镜</v>
          </cell>
          <cell r="E203" t="str">
            <v>座椅/后视镜</v>
          </cell>
          <cell r="F203" t="e">
            <v>#REF!</v>
          </cell>
        </row>
        <row r="203">
          <cell r="H203">
            <v>60</v>
          </cell>
          <cell r="I203" t="str">
            <v>否</v>
          </cell>
          <cell r="J203">
            <v>60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</row>
        <row r="203">
          <cell r="AY203">
            <v>0</v>
          </cell>
          <cell r="AZ203">
            <v>0</v>
          </cell>
          <cell r="BA203">
            <v>0</v>
          </cell>
          <cell r="BB203">
            <v>0.8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</row>
        <row r="204">
          <cell r="B204" t="str">
            <v>S411039</v>
          </cell>
          <cell r="C204" t="str">
            <v>北京华兴恒通科技有限公司</v>
          </cell>
          <cell r="D204">
            <v>0</v>
          </cell>
          <cell r="E204">
            <v>0</v>
          </cell>
        </row>
        <row r="204">
          <cell r="G204" t="str">
            <v>老账</v>
          </cell>
          <cell r="H204">
            <v>0</v>
          </cell>
          <cell r="I204" t="str">
            <v>否</v>
          </cell>
        </row>
        <row r="204"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21440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4"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1320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</row>
        <row r="204">
          <cell r="AY204">
            <v>0</v>
          </cell>
          <cell r="AZ204">
            <v>22760</v>
          </cell>
          <cell r="BA204">
            <v>22760</v>
          </cell>
          <cell r="BB204">
            <v>0</v>
          </cell>
          <cell r="BC204">
            <v>220</v>
          </cell>
          <cell r="BD204">
            <v>220</v>
          </cell>
          <cell r="BE204">
            <v>220</v>
          </cell>
          <cell r="BF204">
            <v>0</v>
          </cell>
          <cell r="BG204">
            <v>0</v>
          </cell>
          <cell r="BH204">
            <v>0</v>
          </cell>
        </row>
        <row r="205">
          <cell r="B205" t="str">
            <v>S513121</v>
          </cell>
          <cell r="C205" t="str">
            <v>黄骅市宏顺模具厂</v>
          </cell>
          <cell r="D205">
            <v>0</v>
          </cell>
          <cell r="E205">
            <v>0</v>
          </cell>
        </row>
        <row r="205">
          <cell r="H205">
            <v>0</v>
          </cell>
          <cell r="I205" t="str">
            <v>否</v>
          </cell>
        </row>
        <row r="205"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5"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</row>
        <row r="205"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1420</v>
          </cell>
          <cell r="AY205">
            <v>0</v>
          </cell>
          <cell r="AZ205">
            <v>1420</v>
          </cell>
          <cell r="BA205">
            <v>1420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236.666666666667</v>
          </cell>
          <cell r="BH205">
            <v>236.666666666667</v>
          </cell>
        </row>
        <row r="206">
          <cell r="B206" t="str">
            <v>S531003</v>
          </cell>
          <cell r="C206" t="str">
            <v>上海名华悬挂输送机有限公司</v>
          </cell>
          <cell r="D206">
            <v>0</v>
          </cell>
          <cell r="E206">
            <v>0</v>
          </cell>
        </row>
        <row r="206">
          <cell r="G206" t="str">
            <v>固定资产-老账</v>
          </cell>
          <cell r="H206">
            <v>0</v>
          </cell>
          <cell r="I206" t="str">
            <v>否</v>
          </cell>
        </row>
        <row r="206">
          <cell r="K206">
            <v>19500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6"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</row>
        <row r="206">
          <cell r="AY206">
            <v>0</v>
          </cell>
          <cell r="AZ206">
            <v>19500</v>
          </cell>
          <cell r="BA206">
            <v>19500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</row>
        <row r="207">
          <cell r="B207" t="str">
            <v>S513051</v>
          </cell>
          <cell r="C207" t="str">
            <v>唐山璟胜自动化科技有限公司</v>
          </cell>
          <cell r="D207">
            <v>0</v>
          </cell>
          <cell r="E207">
            <v>0</v>
          </cell>
        </row>
        <row r="207">
          <cell r="G207" t="str">
            <v>发泡机器人保养费用-老账</v>
          </cell>
          <cell r="H207">
            <v>0</v>
          </cell>
          <cell r="I207" t="str">
            <v>否</v>
          </cell>
        </row>
        <row r="207"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7"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</row>
        <row r="207"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</row>
        <row r="208">
          <cell r="B208" t="str">
            <v>S413102</v>
          </cell>
          <cell r="C208" t="str">
            <v>黄骅市增鑫五金制品有限公司</v>
          </cell>
          <cell r="D208">
            <v>0</v>
          </cell>
          <cell r="E208">
            <v>0</v>
          </cell>
        </row>
        <row r="208">
          <cell r="G208" t="str">
            <v>老账</v>
          </cell>
          <cell r="H208">
            <v>0</v>
          </cell>
          <cell r="I208" t="str">
            <v>否</v>
          </cell>
        </row>
        <row r="208">
          <cell r="K208">
            <v>19045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8"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</row>
        <row r="208">
          <cell r="AY208">
            <v>0</v>
          </cell>
          <cell r="AZ208">
            <v>19045</v>
          </cell>
          <cell r="BA208">
            <v>19045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</row>
        <row r="209">
          <cell r="B209" t="str">
            <v>S544014</v>
          </cell>
          <cell r="C209" t="str">
            <v>深圳市壮志科技有限公司</v>
          </cell>
          <cell r="D209">
            <v>0</v>
          </cell>
          <cell r="E209">
            <v>0</v>
          </cell>
        </row>
        <row r="209">
          <cell r="G209" t="str">
            <v>老账</v>
          </cell>
          <cell r="H209">
            <v>0</v>
          </cell>
          <cell r="I209" t="str">
            <v>是</v>
          </cell>
        </row>
        <row r="209">
          <cell r="AH209">
            <v>19000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</row>
        <row r="209">
          <cell r="AY209">
            <v>0</v>
          </cell>
          <cell r="AZ209">
            <v>19000</v>
          </cell>
          <cell r="BA209">
            <v>19000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</row>
        <row r="210">
          <cell r="B210" t="str">
            <v>S413087</v>
          </cell>
          <cell r="C210" t="str">
            <v>东光县汽车减震器厂</v>
          </cell>
          <cell r="D210" t="str">
            <v>金属件</v>
          </cell>
          <cell r="E210" t="str">
            <v>金属件</v>
          </cell>
          <cell r="F210" t="e">
            <v>#REF!</v>
          </cell>
          <cell r="G210" t="str">
            <v>老账</v>
          </cell>
          <cell r="H210">
            <v>60</v>
          </cell>
          <cell r="I210" t="str">
            <v>否</v>
          </cell>
        </row>
        <row r="210">
          <cell r="K210">
            <v>18714.75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0"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</row>
        <row r="210">
          <cell r="AY210">
            <v>0</v>
          </cell>
          <cell r="AZ210">
            <v>18714.75</v>
          </cell>
          <cell r="BA210">
            <v>18714.75</v>
          </cell>
          <cell r="BB210">
            <v>1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</row>
        <row r="211">
          <cell r="B211" t="str">
            <v>S537016</v>
          </cell>
          <cell r="C211" t="str">
            <v>山东新联大物流股份有限公司</v>
          </cell>
          <cell r="D211" t="str">
            <v>座椅</v>
          </cell>
          <cell r="E211" t="str">
            <v>座椅</v>
          </cell>
          <cell r="F211" t="e">
            <v>#REF!</v>
          </cell>
          <cell r="G211" t="str">
            <v>销售（三方库）</v>
          </cell>
          <cell r="H211">
            <v>0</v>
          </cell>
          <cell r="I211" t="str">
            <v>否</v>
          </cell>
        </row>
        <row r="211"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8488.18</v>
          </cell>
          <cell r="Z211">
            <v>10000</v>
          </cell>
          <cell r="AA211">
            <v>0</v>
          </cell>
          <cell r="AB211">
            <v>0</v>
          </cell>
          <cell r="AC211">
            <v>0</v>
          </cell>
        </row>
        <row r="211"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</row>
        <row r="211">
          <cell r="AY211">
            <v>0</v>
          </cell>
          <cell r="AZ211">
            <v>18488.18</v>
          </cell>
          <cell r="BA211">
            <v>18488.18</v>
          </cell>
          <cell r="BB211">
            <v>0.8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</row>
        <row r="212">
          <cell r="B212" t="str">
            <v>S444014</v>
          </cell>
          <cell r="C212" t="str">
            <v>深圳市毅荣川电子科技有限公司</v>
          </cell>
          <cell r="D212" t="str">
            <v>座椅</v>
          </cell>
          <cell r="E212" t="str">
            <v>座椅</v>
          </cell>
          <cell r="F212" t="e">
            <v>#REF!</v>
          </cell>
          <cell r="G212" t="str">
            <v>正常供货</v>
          </cell>
          <cell r="H212">
            <v>90</v>
          </cell>
          <cell r="I212" t="str">
            <v>否</v>
          </cell>
          <cell r="J212">
            <v>90</v>
          </cell>
        </row>
        <row r="212"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151605.35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</row>
        <row r="212">
          <cell r="AY212">
            <v>0</v>
          </cell>
          <cell r="AZ212">
            <v>151605.35</v>
          </cell>
          <cell r="BA212">
            <v>151605.35</v>
          </cell>
          <cell r="BB212">
            <v>1</v>
          </cell>
          <cell r="BC212">
            <v>25267.5583333333</v>
          </cell>
          <cell r="BD212">
            <v>25267.5583333333</v>
          </cell>
          <cell r="BE212">
            <v>25267.5583333333</v>
          </cell>
          <cell r="BF212">
            <v>25267.5583333333</v>
          </cell>
          <cell r="BG212">
            <v>0</v>
          </cell>
          <cell r="BH212">
            <v>0</v>
          </cell>
        </row>
        <row r="213">
          <cell r="B213" t="str">
            <v>S443001</v>
          </cell>
          <cell r="C213" t="str">
            <v>衡阳县标准件厂株洲销售处</v>
          </cell>
          <cell r="D213" t="str">
            <v>座椅</v>
          </cell>
          <cell r="E213" t="str">
            <v>座椅</v>
          </cell>
          <cell r="F213" t="e">
            <v>#REF!</v>
          </cell>
          <cell r="G213" t="str">
            <v>老账</v>
          </cell>
          <cell r="H213">
            <v>60</v>
          </cell>
          <cell r="I213" t="str">
            <v>否</v>
          </cell>
        </row>
        <row r="213"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3"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</row>
        <row r="213">
          <cell r="AY213">
            <v>0</v>
          </cell>
          <cell r="AZ213">
            <v>0</v>
          </cell>
          <cell r="BA213">
            <v>0</v>
          </cell>
          <cell r="BB213">
            <v>0.8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</row>
        <row r="214">
          <cell r="B214" t="str">
            <v>S442003</v>
          </cell>
          <cell r="C214" t="str">
            <v>襄阳杰创化工新材料有限公司</v>
          </cell>
          <cell r="D214" t="str">
            <v>座椅</v>
          </cell>
          <cell r="E214" t="str">
            <v>座椅</v>
          </cell>
          <cell r="F214" t="e">
            <v>#REF!</v>
          </cell>
          <cell r="G214" t="str">
            <v>老账</v>
          </cell>
          <cell r="H214">
            <v>30</v>
          </cell>
          <cell r="I214" t="str">
            <v>否</v>
          </cell>
        </row>
        <row r="214">
          <cell r="K214">
            <v>17456.5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4"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</row>
        <row r="214">
          <cell r="AY214">
            <v>0</v>
          </cell>
          <cell r="AZ214">
            <v>17456.5</v>
          </cell>
          <cell r="BA214">
            <v>17456.5</v>
          </cell>
          <cell r="BB214">
            <v>1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</row>
        <row r="215">
          <cell r="B215" t="str">
            <v>S512018</v>
          </cell>
          <cell r="C215" t="str">
            <v>兴宏盛汽车配件（天津）有限公司</v>
          </cell>
          <cell r="D215">
            <v>0</v>
          </cell>
          <cell r="E215" t="str">
            <v>金属件</v>
          </cell>
          <cell r="F215" t="e">
            <v>#REF!</v>
          </cell>
          <cell r="G215" t="str">
            <v>零采</v>
          </cell>
          <cell r="H215">
            <v>0</v>
          </cell>
          <cell r="I215" t="str">
            <v>否</v>
          </cell>
        </row>
        <row r="215"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</row>
        <row r="215"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</row>
        <row r="215"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</row>
        <row r="216">
          <cell r="B216" t="str">
            <v>S411019</v>
          </cell>
          <cell r="C216" t="str">
            <v>多科迪（北京）塑胶颜料有限公司</v>
          </cell>
          <cell r="D216" t="str">
            <v>后视镜</v>
          </cell>
          <cell r="E216" t="str">
            <v>后视镜</v>
          </cell>
        </row>
        <row r="216">
          <cell r="G216" t="str">
            <v>大宗物料</v>
          </cell>
          <cell r="H216">
            <v>30</v>
          </cell>
          <cell r="I216" t="str">
            <v>是</v>
          </cell>
          <cell r="J216">
            <v>30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726</v>
          </cell>
          <cell r="AI216">
            <v>0</v>
          </cell>
          <cell r="AJ216">
            <v>5805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</row>
        <row r="216">
          <cell r="AY216">
            <v>0</v>
          </cell>
          <cell r="AZ216">
            <v>6531</v>
          </cell>
          <cell r="BA216">
            <v>6531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</row>
        <row r="217">
          <cell r="B217" t="str">
            <v>S433012</v>
          </cell>
          <cell r="C217" t="str">
            <v>浙江全盛无纺制品有限公司</v>
          </cell>
          <cell r="D217" t="str">
            <v>座椅</v>
          </cell>
          <cell r="E217" t="str">
            <v>座椅</v>
          </cell>
          <cell r="F217" t="e">
            <v>#REF!</v>
          </cell>
          <cell r="G217" t="str">
            <v>老账</v>
          </cell>
          <cell r="H217">
            <v>0</v>
          </cell>
          <cell r="I217" t="str">
            <v>否</v>
          </cell>
        </row>
        <row r="217">
          <cell r="K217">
            <v>17243.92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7"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</row>
        <row r="217">
          <cell r="AY217">
            <v>0</v>
          </cell>
          <cell r="AZ217">
            <v>17243.92</v>
          </cell>
          <cell r="BA217">
            <v>17243.92</v>
          </cell>
          <cell r="BB217">
            <v>0.8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</row>
        <row r="218">
          <cell r="B218" t="str">
            <v>S513111</v>
          </cell>
          <cell r="C218" t="str">
            <v>黄骅市博涵商贸有限公司</v>
          </cell>
          <cell r="D218">
            <v>0</v>
          </cell>
          <cell r="E218">
            <v>0</v>
          </cell>
        </row>
        <row r="218">
          <cell r="G218" t="str">
            <v>零采</v>
          </cell>
          <cell r="H218">
            <v>0</v>
          </cell>
          <cell r="I218" t="str">
            <v>否</v>
          </cell>
        </row>
        <row r="218"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8"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</row>
        <row r="218"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</row>
        <row r="219">
          <cell r="B219" t="str">
            <v>S413018</v>
          </cell>
          <cell r="C219" t="str">
            <v>沧州崇文晟源机械制造有限公司</v>
          </cell>
          <cell r="D219" t="str">
            <v>座椅</v>
          </cell>
          <cell r="E219" t="str">
            <v>座椅</v>
          </cell>
          <cell r="F219" t="e">
            <v>#REF!</v>
          </cell>
          <cell r="G219" t="str">
            <v>正常供货</v>
          </cell>
          <cell r="H219">
            <v>60</v>
          </cell>
          <cell r="I219" t="str">
            <v>否</v>
          </cell>
          <cell r="J219">
            <v>60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19"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10230.41</v>
          </cell>
          <cell r="AV219">
            <v>0</v>
          </cell>
          <cell r="AW219">
            <v>10294.76</v>
          </cell>
          <cell r="AX219">
            <v>10294.76</v>
          </cell>
          <cell r="AY219">
            <v>10294.75</v>
          </cell>
          <cell r="AZ219">
            <v>41114.68</v>
          </cell>
          <cell r="BA219">
            <v>20525.17</v>
          </cell>
          <cell r="BB219">
            <v>0.8</v>
          </cell>
          <cell r="BC219">
            <v>0</v>
          </cell>
          <cell r="BD219">
            <v>1705.06833333333</v>
          </cell>
          <cell r="BE219">
            <v>1705.06833333333</v>
          </cell>
          <cell r="BF219">
            <v>3420.86166666667</v>
          </cell>
          <cell r="BG219">
            <v>5136.655</v>
          </cell>
          <cell r="BH219">
            <v>6852.44666666667</v>
          </cell>
        </row>
        <row r="220">
          <cell r="B220" t="str">
            <v>S413140</v>
          </cell>
          <cell r="C220" t="str">
            <v>河北益清环保工程有限公司</v>
          </cell>
          <cell r="D220">
            <v>0</v>
          </cell>
          <cell r="E220">
            <v>0</v>
          </cell>
        </row>
        <row r="220">
          <cell r="G220" t="str">
            <v>老账</v>
          </cell>
          <cell r="H220">
            <v>0</v>
          </cell>
          <cell r="I220" t="str">
            <v>否</v>
          </cell>
        </row>
        <row r="220"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0"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</row>
        <row r="220"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</row>
        <row r="221">
          <cell r="B221" t="str">
            <v>S413098</v>
          </cell>
          <cell r="C221" t="str">
            <v>黄骅市宁鑫商贸有限公司</v>
          </cell>
          <cell r="D221">
            <v>0</v>
          </cell>
          <cell r="E221">
            <v>0</v>
          </cell>
        </row>
        <row r="221">
          <cell r="G221" t="str">
            <v>零采</v>
          </cell>
          <cell r="H221">
            <v>0</v>
          </cell>
          <cell r="I221" t="str">
            <v>否</v>
          </cell>
        </row>
        <row r="221">
          <cell r="K221">
            <v>16470.66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1"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</row>
        <row r="221">
          <cell r="AY221">
            <v>0</v>
          </cell>
          <cell r="AZ221">
            <v>16470.66</v>
          </cell>
          <cell r="BA221">
            <v>16470.66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</row>
        <row r="222">
          <cell r="B222" t="str">
            <v>S437032</v>
          </cell>
          <cell r="C222" t="str">
            <v>山东昊松新材料科技有限公司</v>
          </cell>
          <cell r="D222" t="str">
            <v>后视镜</v>
          </cell>
          <cell r="E222" t="str">
            <v>后视镜</v>
          </cell>
        </row>
        <row r="222">
          <cell r="G222" t="str">
            <v>正常供货</v>
          </cell>
          <cell r="H222">
            <v>30</v>
          </cell>
          <cell r="I222" t="str">
            <v>否</v>
          </cell>
          <cell r="J222">
            <v>30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2">
          <cell r="AF222">
            <v>0</v>
          </cell>
          <cell r="AG222">
            <v>0</v>
          </cell>
        </row>
        <row r="222"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</row>
        <row r="222"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</row>
        <row r="223">
          <cell r="B223" t="str">
            <v>S512006</v>
          </cell>
          <cell r="C223" t="str">
            <v>天津尼嘉斯机械设备销售有限公司</v>
          </cell>
          <cell r="D223">
            <v>0</v>
          </cell>
          <cell r="E223">
            <v>0</v>
          </cell>
        </row>
        <row r="223">
          <cell r="G223" t="str">
            <v>固定资产-老账</v>
          </cell>
          <cell r="H223">
            <v>0</v>
          </cell>
          <cell r="I223" t="str">
            <v>否</v>
          </cell>
        </row>
        <row r="223">
          <cell r="K223">
            <v>14336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3"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</row>
        <row r="223">
          <cell r="AY223">
            <v>0</v>
          </cell>
          <cell r="AZ223">
            <v>14336</v>
          </cell>
          <cell r="BA223">
            <v>14336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</row>
        <row r="224">
          <cell r="B224" t="str">
            <v>S513017</v>
          </cell>
          <cell r="C224" t="str">
            <v>黄骅市三姐五金经销部</v>
          </cell>
          <cell r="D224" t="str">
            <v>后视镜</v>
          </cell>
          <cell r="E224" t="str">
            <v>后视镜</v>
          </cell>
        </row>
        <row r="224">
          <cell r="G224" t="str">
            <v>零采</v>
          </cell>
          <cell r="H224">
            <v>0</v>
          </cell>
          <cell r="I224" t="str">
            <v>否</v>
          </cell>
        </row>
        <row r="224"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4"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</row>
        <row r="224"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</row>
        <row r="225">
          <cell r="B225" t="str">
            <v>S413105</v>
          </cell>
          <cell r="C225" t="str">
            <v>沧州斯克艾商贸有限公司</v>
          </cell>
          <cell r="D225" t="str">
            <v>金属件/后视镜</v>
          </cell>
          <cell r="E225" t="str">
            <v>金属件/后视镜</v>
          </cell>
          <cell r="F225" t="e">
            <v>#REF!</v>
          </cell>
          <cell r="G225" t="str">
            <v>正常供货</v>
          </cell>
          <cell r="H225">
            <v>90</v>
          </cell>
          <cell r="I225" t="str">
            <v>是</v>
          </cell>
          <cell r="J225">
            <v>90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</row>
        <row r="225"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5"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18797.81</v>
          </cell>
          <cell r="AJ225">
            <v>0</v>
          </cell>
          <cell r="AK225">
            <v>80889.87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</row>
        <row r="225">
          <cell r="AY225">
            <v>0</v>
          </cell>
          <cell r="AZ225">
            <v>99687.68</v>
          </cell>
          <cell r="BA225">
            <v>99687.68</v>
          </cell>
          <cell r="BB225">
            <v>0.8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</row>
        <row r="226">
          <cell r="B226" t="str">
            <v>S432023</v>
          </cell>
          <cell r="C226" t="str">
            <v>浙江万福机电科技有限公司</v>
          </cell>
          <cell r="D226" t="str">
            <v>后视镜</v>
          </cell>
          <cell r="E226" t="str">
            <v>后视镜</v>
          </cell>
        </row>
        <row r="226">
          <cell r="G226" t="str">
            <v>正常供货</v>
          </cell>
          <cell r="H226">
            <v>30</v>
          </cell>
          <cell r="I226" t="str">
            <v>否</v>
          </cell>
          <cell r="J226">
            <v>30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6"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3100</v>
          </cell>
          <cell r="AW226">
            <v>339</v>
          </cell>
          <cell r="AX226">
            <v>4340</v>
          </cell>
          <cell r="AY226">
            <v>21922</v>
          </cell>
          <cell r="AZ226">
            <v>29701</v>
          </cell>
          <cell r="BA226">
            <v>51623</v>
          </cell>
          <cell r="BB226">
            <v>0</v>
          </cell>
          <cell r="BC226">
            <v>0</v>
          </cell>
          <cell r="BD226">
            <v>0</v>
          </cell>
          <cell r="BE226">
            <v>516.666666666667</v>
          </cell>
          <cell r="BF226">
            <v>573.166666666667</v>
          </cell>
          <cell r="BG226">
            <v>1296.5</v>
          </cell>
          <cell r="BH226">
            <v>4950.16666666667</v>
          </cell>
        </row>
        <row r="227">
          <cell r="B227" t="str">
            <v>S413030</v>
          </cell>
          <cell r="C227" t="str">
            <v>黄骅市盛荣汽车零部件有限公司</v>
          </cell>
          <cell r="D227" t="str">
            <v>金属件</v>
          </cell>
          <cell r="E227" t="str">
            <v>金属件</v>
          </cell>
          <cell r="F227" t="e">
            <v>#REF!</v>
          </cell>
          <cell r="G227" t="str">
            <v>正常供货</v>
          </cell>
          <cell r="H227">
            <v>90</v>
          </cell>
          <cell r="I227" t="str">
            <v>否</v>
          </cell>
          <cell r="J227">
            <v>90</v>
          </cell>
          <cell r="K227">
            <v>2263.73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7"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4712.16</v>
          </cell>
          <cell r="AW227">
            <v>0</v>
          </cell>
        </row>
        <row r="227">
          <cell r="AY227">
            <v>0</v>
          </cell>
          <cell r="AZ227">
            <v>6975.89</v>
          </cell>
          <cell r="BA227">
            <v>6975.89</v>
          </cell>
          <cell r="BB227">
            <v>1</v>
          </cell>
          <cell r="BC227">
            <v>0</v>
          </cell>
          <cell r="BD227">
            <v>0</v>
          </cell>
          <cell r="BE227">
            <v>785.36</v>
          </cell>
          <cell r="BF227">
            <v>785.36</v>
          </cell>
          <cell r="BG227">
            <v>785.36</v>
          </cell>
          <cell r="BH227">
            <v>785.36</v>
          </cell>
        </row>
        <row r="228">
          <cell r="B228" t="str">
            <v>S413097</v>
          </cell>
          <cell r="C228" t="str">
            <v>威县永盛汽车配件制造有限公司</v>
          </cell>
          <cell r="D228">
            <v>0</v>
          </cell>
          <cell r="E228">
            <v>0</v>
          </cell>
        </row>
        <row r="228">
          <cell r="G228" t="str">
            <v>老账</v>
          </cell>
          <cell r="H228">
            <v>0</v>
          </cell>
          <cell r="I228" t="str">
            <v>否</v>
          </cell>
        </row>
        <row r="228">
          <cell r="K228">
            <v>11220.07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8"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</row>
        <row r="228">
          <cell r="AY228">
            <v>0</v>
          </cell>
          <cell r="AZ228">
            <v>11220.07</v>
          </cell>
          <cell r="BA228">
            <v>11220.07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</row>
        <row r="229">
          <cell r="B229" t="str">
            <v>S513018</v>
          </cell>
          <cell r="C229" t="str">
            <v>河北双力起重机械有限公司</v>
          </cell>
          <cell r="D229">
            <v>0</v>
          </cell>
          <cell r="E229">
            <v>0</v>
          </cell>
        </row>
        <row r="229">
          <cell r="G229" t="str">
            <v>老账</v>
          </cell>
          <cell r="H229">
            <v>0</v>
          </cell>
          <cell r="I229" t="str">
            <v>否</v>
          </cell>
        </row>
        <row r="229">
          <cell r="K229">
            <v>0</v>
          </cell>
          <cell r="L229">
            <v>450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10600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  <row r="229"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</row>
        <row r="229">
          <cell r="AY229">
            <v>0</v>
          </cell>
          <cell r="AZ229">
            <v>11050</v>
          </cell>
          <cell r="BA229">
            <v>11050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</row>
        <row r="230">
          <cell r="B230" t="str">
            <v>S512017</v>
          </cell>
          <cell r="C230" t="str">
            <v>天津开山金属模具科技有限公司</v>
          </cell>
          <cell r="D230">
            <v>0</v>
          </cell>
          <cell r="E230" t="str">
            <v>金属件</v>
          </cell>
          <cell r="F230" t="e">
            <v>#REF!</v>
          </cell>
          <cell r="G230" t="str">
            <v>零采</v>
          </cell>
          <cell r="H230">
            <v>0</v>
          </cell>
          <cell r="I230" t="str">
            <v>否</v>
          </cell>
        </row>
        <row r="230"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0"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13485.25</v>
          </cell>
          <cell r="AU230">
            <v>0</v>
          </cell>
          <cell r="AV230">
            <v>0</v>
          </cell>
          <cell r="AW230">
            <v>11965.95</v>
          </cell>
        </row>
        <row r="230">
          <cell r="AY230">
            <v>0</v>
          </cell>
          <cell r="AZ230">
            <v>25451.2</v>
          </cell>
          <cell r="BA230">
            <v>25451.2</v>
          </cell>
          <cell r="BB230">
            <v>0</v>
          </cell>
          <cell r="BC230">
            <v>2247.54166666667</v>
          </cell>
          <cell r="BD230">
            <v>2247.54166666667</v>
          </cell>
          <cell r="BE230">
            <v>2247.54166666667</v>
          </cell>
          <cell r="BF230">
            <v>4241.86666666667</v>
          </cell>
          <cell r="BG230">
            <v>4241.86666666667</v>
          </cell>
          <cell r="BH230">
            <v>4241.86666666667</v>
          </cell>
        </row>
        <row r="231">
          <cell r="B231" t="str">
            <v>S513049</v>
          </cell>
          <cell r="C231" t="str">
            <v>黄骅市悠然园林绿化工程有限公司</v>
          </cell>
          <cell r="D231">
            <v>0</v>
          </cell>
          <cell r="E231">
            <v>0</v>
          </cell>
        </row>
        <row r="231">
          <cell r="G231" t="str">
            <v>老账</v>
          </cell>
          <cell r="H231">
            <v>0</v>
          </cell>
          <cell r="I231" t="str">
            <v>否</v>
          </cell>
        </row>
        <row r="231"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10976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</row>
        <row r="231"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</row>
        <row r="231">
          <cell r="AY231">
            <v>0</v>
          </cell>
          <cell r="AZ231">
            <v>10976</v>
          </cell>
          <cell r="BA231">
            <v>10976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</row>
        <row r="232">
          <cell r="B232" t="str">
            <v>S413123</v>
          </cell>
          <cell r="C232" t="str">
            <v>黄骅市固诺装饰工程有限公司</v>
          </cell>
          <cell r="D232">
            <v>0</v>
          </cell>
          <cell r="E232">
            <v>0</v>
          </cell>
        </row>
        <row r="232">
          <cell r="G232" t="str">
            <v>老账</v>
          </cell>
          <cell r="H232">
            <v>0</v>
          </cell>
          <cell r="I232" t="str">
            <v>否</v>
          </cell>
        </row>
        <row r="232">
          <cell r="K232">
            <v>9435.25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2"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</row>
        <row r="232">
          <cell r="AY232">
            <v>0</v>
          </cell>
          <cell r="AZ232">
            <v>9435.25</v>
          </cell>
          <cell r="BA232">
            <v>9435.25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</row>
        <row r="233">
          <cell r="B233" t="str">
            <v>S513020</v>
          </cell>
          <cell r="C233" t="str">
            <v>黄骅市鸿基盛业地面工程有限公司</v>
          </cell>
          <cell r="D233">
            <v>0</v>
          </cell>
          <cell r="E233">
            <v>0</v>
          </cell>
        </row>
        <row r="233">
          <cell r="G233" t="str">
            <v>老账</v>
          </cell>
          <cell r="H233">
            <v>0</v>
          </cell>
          <cell r="I233" t="str">
            <v>否</v>
          </cell>
        </row>
        <row r="233">
          <cell r="K233">
            <v>9178.84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3"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</row>
        <row r="233">
          <cell r="AY233">
            <v>0</v>
          </cell>
          <cell r="AZ233">
            <v>9178.84</v>
          </cell>
          <cell r="BA233">
            <v>9178.84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</row>
        <row r="234">
          <cell r="B234" t="str">
            <v>S413147</v>
          </cell>
          <cell r="C234" t="str">
            <v>黄骅市海永机电设备经营部</v>
          </cell>
          <cell r="D234">
            <v>0</v>
          </cell>
          <cell r="E234">
            <v>0</v>
          </cell>
        </row>
        <row r="234">
          <cell r="G234" t="str">
            <v>老账</v>
          </cell>
          <cell r="H234">
            <v>0</v>
          </cell>
          <cell r="I234" t="str">
            <v>是</v>
          </cell>
        </row>
        <row r="234"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4">
          <cell r="AG234">
            <v>6375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15770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2500</v>
          </cell>
          <cell r="AV234">
            <v>0</v>
          </cell>
          <cell r="AW234">
            <v>0</v>
          </cell>
        </row>
        <row r="234">
          <cell r="AY234">
            <v>0</v>
          </cell>
          <cell r="AZ234">
            <v>24645</v>
          </cell>
          <cell r="BA234">
            <v>24645</v>
          </cell>
          <cell r="BB234">
            <v>0</v>
          </cell>
          <cell r="BC234">
            <v>0</v>
          </cell>
          <cell r="BD234">
            <v>416.666666666667</v>
          </cell>
          <cell r="BE234">
            <v>416.666666666667</v>
          </cell>
          <cell r="BF234">
            <v>416.666666666667</v>
          </cell>
          <cell r="BG234">
            <v>416.666666666667</v>
          </cell>
          <cell r="BH234">
            <v>416.666666666667</v>
          </cell>
        </row>
        <row r="235">
          <cell r="B235" t="str">
            <v>S413093</v>
          </cell>
          <cell r="C235" t="str">
            <v>黄骅市兴田弹簧有限公司</v>
          </cell>
          <cell r="D235" t="str">
            <v>座椅</v>
          </cell>
          <cell r="E235" t="str">
            <v>座椅</v>
          </cell>
          <cell r="F235" t="e">
            <v>#REF!</v>
          </cell>
          <cell r="G235" t="str">
            <v>清户（顶酒）</v>
          </cell>
          <cell r="H235">
            <v>0</v>
          </cell>
          <cell r="I235" t="str">
            <v>否</v>
          </cell>
        </row>
        <row r="235">
          <cell r="K235">
            <v>736.41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7800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5"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</row>
        <row r="235">
          <cell r="AY235">
            <v>0</v>
          </cell>
          <cell r="AZ235">
            <v>8536.41</v>
          </cell>
          <cell r="BA235">
            <v>8536.41</v>
          </cell>
          <cell r="BB235">
            <v>0.8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</row>
        <row r="236">
          <cell r="B236" t="str">
            <v>S413169</v>
          </cell>
          <cell r="C236" t="str">
            <v>黄骅市鑫翔五金产品经销处</v>
          </cell>
          <cell r="D236" t="str">
            <v>金属件</v>
          </cell>
          <cell r="E236" t="str">
            <v>金属件</v>
          </cell>
          <cell r="F236" t="e">
            <v>#REF!</v>
          </cell>
          <cell r="G236" t="str">
            <v>正常供货</v>
          </cell>
          <cell r="H236">
            <v>0</v>
          </cell>
          <cell r="I236" t="str">
            <v>否</v>
          </cell>
          <cell r="J236">
            <v>90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6"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16</v>
          </cell>
        </row>
        <row r="236">
          <cell r="AY236">
            <v>5942</v>
          </cell>
          <cell r="AZ236">
            <v>5958</v>
          </cell>
          <cell r="BA236">
            <v>5958</v>
          </cell>
          <cell r="BB236">
            <v>1</v>
          </cell>
          <cell r="BC236">
            <v>0</v>
          </cell>
          <cell r="BD236">
            <v>0</v>
          </cell>
          <cell r="BE236">
            <v>0</v>
          </cell>
          <cell r="BF236">
            <v>2.66666666666667</v>
          </cell>
          <cell r="BG236">
            <v>2.66666666666667</v>
          </cell>
          <cell r="BH236">
            <v>993</v>
          </cell>
        </row>
        <row r="237">
          <cell r="B237" t="str">
            <v>S437008</v>
          </cell>
          <cell r="C237" t="str">
            <v>烟台青沪纸业有限公司</v>
          </cell>
          <cell r="D237" t="str">
            <v>座椅</v>
          </cell>
          <cell r="E237" t="str">
            <v>座椅</v>
          </cell>
          <cell r="F237" t="e">
            <v>#REF!</v>
          </cell>
          <cell r="G237" t="str">
            <v>正常供货</v>
          </cell>
          <cell r="H237">
            <v>0</v>
          </cell>
          <cell r="I237" t="str">
            <v>否</v>
          </cell>
          <cell r="J237">
            <v>90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7"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6426.73</v>
          </cell>
          <cell r="AU237">
            <v>7359.01</v>
          </cell>
          <cell r="AV237">
            <v>0</v>
          </cell>
          <cell r="AW237">
            <v>7335.33</v>
          </cell>
        </row>
        <row r="237">
          <cell r="AY237">
            <v>0</v>
          </cell>
          <cell r="AZ237">
            <v>21121.07</v>
          </cell>
          <cell r="BA237">
            <v>21121.07</v>
          </cell>
          <cell r="BB237">
            <v>0.8</v>
          </cell>
          <cell r="BC237">
            <v>1071.12166666667</v>
          </cell>
          <cell r="BD237">
            <v>2297.62333333333</v>
          </cell>
          <cell r="BE237">
            <v>2297.62333333333</v>
          </cell>
          <cell r="BF237">
            <v>3520.17833333333</v>
          </cell>
          <cell r="BG237">
            <v>3520.17833333333</v>
          </cell>
          <cell r="BH237">
            <v>3520.17833333333</v>
          </cell>
        </row>
        <row r="238">
          <cell r="B238" t="str">
            <v>S512013</v>
          </cell>
          <cell r="C238" t="str">
            <v>兴泽智能装备（天津）有限公司</v>
          </cell>
          <cell r="D238">
            <v>0</v>
          </cell>
          <cell r="E238" t="str">
            <v>金属件</v>
          </cell>
          <cell r="F238" t="e">
            <v>#REF!</v>
          </cell>
          <cell r="G238" t="str">
            <v>老账</v>
          </cell>
          <cell r="H238">
            <v>0</v>
          </cell>
          <cell r="I238" t="str">
            <v>否</v>
          </cell>
        </row>
        <row r="238"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  <row r="238"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5100</v>
          </cell>
          <cell r="AU238">
            <v>0</v>
          </cell>
          <cell r="AV238">
            <v>0</v>
          </cell>
          <cell r="AW238">
            <v>0</v>
          </cell>
        </row>
        <row r="238">
          <cell r="AY238">
            <v>0</v>
          </cell>
          <cell r="AZ238">
            <v>5100</v>
          </cell>
          <cell r="BA238">
            <v>5100</v>
          </cell>
          <cell r="BB238">
            <v>0</v>
          </cell>
          <cell r="BC238">
            <v>850</v>
          </cell>
          <cell r="BD238">
            <v>850</v>
          </cell>
          <cell r="BE238">
            <v>850</v>
          </cell>
          <cell r="BF238">
            <v>850</v>
          </cell>
          <cell r="BG238">
            <v>850</v>
          </cell>
          <cell r="BH238">
            <v>850</v>
          </cell>
        </row>
        <row r="239">
          <cell r="B239" t="str">
            <v>S411020</v>
          </cell>
          <cell r="C239" t="str">
            <v>北京和昌明汽车内饰件有限公司</v>
          </cell>
          <cell r="D239" t="str">
            <v>座椅</v>
          </cell>
          <cell r="E239" t="str">
            <v>座椅</v>
          </cell>
          <cell r="F239" t="e">
            <v>#REF!</v>
          </cell>
          <cell r="G239" t="str">
            <v>正常供货</v>
          </cell>
          <cell r="H239">
            <v>90</v>
          </cell>
          <cell r="I239" t="str">
            <v>是</v>
          </cell>
          <cell r="J239">
            <v>90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779.67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723.14</v>
          </cell>
          <cell r="AS239">
            <v>0</v>
          </cell>
          <cell r="AT239">
            <v>22.66</v>
          </cell>
          <cell r="AU239">
            <v>0</v>
          </cell>
          <cell r="AV239">
            <v>0</v>
          </cell>
          <cell r="AW239">
            <v>0</v>
          </cell>
        </row>
        <row r="239">
          <cell r="AY239">
            <v>0</v>
          </cell>
          <cell r="AZ239">
            <v>1525.47</v>
          </cell>
          <cell r="BA239">
            <v>1525.47</v>
          </cell>
          <cell r="BB239">
            <v>0.8</v>
          </cell>
          <cell r="BC239">
            <v>124.3</v>
          </cell>
          <cell r="BD239">
            <v>124.3</v>
          </cell>
          <cell r="BE239">
            <v>124.3</v>
          </cell>
          <cell r="BF239">
            <v>124.3</v>
          </cell>
          <cell r="BG239">
            <v>3.77666666666667</v>
          </cell>
          <cell r="BH239">
            <v>3.77666666666667</v>
          </cell>
        </row>
        <row r="240">
          <cell r="B240" t="str">
            <v>S431025</v>
          </cell>
          <cell r="C240" t="str">
            <v>上海坤达五金制品有限公司</v>
          </cell>
          <cell r="D240" t="str">
            <v>后视镜</v>
          </cell>
          <cell r="E240" t="str">
            <v>后视镜</v>
          </cell>
        </row>
        <row r="240">
          <cell r="G240" t="str">
            <v>老账</v>
          </cell>
          <cell r="H240">
            <v>60</v>
          </cell>
          <cell r="I240" t="str">
            <v>否</v>
          </cell>
        </row>
        <row r="240"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0"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</row>
        <row r="240"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</row>
        <row r="241">
          <cell r="B241" t="str">
            <v>S432024</v>
          </cell>
          <cell r="C241" t="str">
            <v>江阴市达安汽车零部件有限公司</v>
          </cell>
          <cell r="D241" t="str">
            <v>座椅</v>
          </cell>
          <cell r="E241" t="str">
            <v>座椅</v>
          </cell>
          <cell r="F241" t="e">
            <v>#REF!</v>
          </cell>
        </row>
        <row r="241">
          <cell r="H241">
            <v>0</v>
          </cell>
          <cell r="I241" t="str">
            <v>否</v>
          </cell>
        </row>
        <row r="241"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</row>
        <row r="241"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</row>
        <row r="241">
          <cell r="AM241">
            <v>0</v>
          </cell>
        </row>
        <row r="241"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</row>
        <row r="241">
          <cell r="AY241">
            <v>0</v>
          </cell>
          <cell r="AZ241">
            <v>0</v>
          </cell>
          <cell r="BA241">
            <v>0</v>
          </cell>
          <cell r="BB241">
            <v>0.8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</row>
        <row r="242">
          <cell r="B242" t="str">
            <v>S413088</v>
          </cell>
          <cell r="C242" t="str">
            <v>张家港市万荣机械制造有限公司</v>
          </cell>
          <cell r="D242">
            <v>0</v>
          </cell>
          <cell r="E242">
            <v>0</v>
          </cell>
        </row>
        <row r="242">
          <cell r="G242" t="str">
            <v>老账</v>
          </cell>
          <cell r="H242">
            <v>0</v>
          </cell>
          <cell r="I242" t="str">
            <v>否</v>
          </cell>
        </row>
        <row r="242">
          <cell r="K242">
            <v>6350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2"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</row>
        <row r="242">
          <cell r="AY242">
            <v>0</v>
          </cell>
          <cell r="AZ242">
            <v>6350</v>
          </cell>
          <cell r="BA242">
            <v>6350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</row>
        <row r="243">
          <cell r="B243" t="str">
            <v>S413126</v>
          </cell>
          <cell r="C243" t="str">
            <v>沧州市坤元装饰装修工程有限公司</v>
          </cell>
          <cell r="D243">
            <v>0</v>
          </cell>
          <cell r="E243">
            <v>0</v>
          </cell>
        </row>
        <row r="243">
          <cell r="G243" t="str">
            <v>老账</v>
          </cell>
          <cell r="H243">
            <v>0</v>
          </cell>
          <cell r="I243" t="str">
            <v>是</v>
          </cell>
        </row>
        <row r="243"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2548.4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</row>
        <row r="243"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3500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</row>
        <row r="243">
          <cell r="AY243">
            <v>0</v>
          </cell>
          <cell r="AZ243">
            <v>6048.4</v>
          </cell>
          <cell r="BA243">
            <v>6048.4</v>
          </cell>
          <cell r="BB243">
            <v>0</v>
          </cell>
          <cell r="BC243">
            <v>583.333333333333</v>
          </cell>
          <cell r="BD243">
            <v>583.333333333333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</row>
        <row r="244">
          <cell r="B244" t="str">
            <v>S431014</v>
          </cell>
          <cell r="C244" t="str">
            <v>上海优诺特实业股份有限公司</v>
          </cell>
          <cell r="D244">
            <v>0</v>
          </cell>
          <cell r="E244">
            <v>0</v>
          </cell>
        </row>
        <row r="244">
          <cell r="G244" t="str">
            <v>老账</v>
          </cell>
          <cell r="H244">
            <v>0</v>
          </cell>
          <cell r="I244" t="str">
            <v>否</v>
          </cell>
        </row>
        <row r="244">
          <cell r="K244">
            <v>5600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</row>
        <row r="244"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</row>
        <row r="244">
          <cell r="AY244">
            <v>0</v>
          </cell>
          <cell r="AZ244">
            <v>5600</v>
          </cell>
          <cell r="BA244">
            <v>5600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</row>
        <row r="245">
          <cell r="B245" t="str">
            <v>S413094</v>
          </cell>
          <cell r="C245" t="str">
            <v>霸州市宏海塑料制品有限公司</v>
          </cell>
          <cell r="D245" t="str">
            <v>座椅</v>
          </cell>
          <cell r="E245" t="str">
            <v>座椅</v>
          </cell>
          <cell r="F245" t="e">
            <v>#REF!</v>
          </cell>
          <cell r="G245" t="str">
            <v>老账</v>
          </cell>
          <cell r="H245">
            <v>0</v>
          </cell>
          <cell r="I245" t="str">
            <v>否</v>
          </cell>
        </row>
        <row r="245">
          <cell r="K245">
            <v>5579.03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5"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</row>
        <row r="245">
          <cell r="AY245">
            <v>0</v>
          </cell>
          <cell r="AZ245">
            <v>5579.03</v>
          </cell>
          <cell r="BA245">
            <v>5579.03</v>
          </cell>
          <cell r="BB245">
            <v>0.8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</row>
        <row r="246">
          <cell r="B246" t="str">
            <v>S513160</v>
          </cell>
          <cell r="C246" t="str">
            <v>黄骅市宏宸汽车配件有限公司</v>
          </cell>
          <cell r="D246" t="str">
            <v>金属件</v>
          </cell>
          <cell r="E246" t="str">
            <v>金属件</v>
          </cell>
          <cell r="F246" t="e">
            <v>#REF!</v>
          </cell>
          <cell r="G246" t="str">
            <v>一单一议（委外加工）</v>
          </cell>
          <cell r="H246">
            <v>0</v>
          </cell>
          <cell r="I246" t="str">
            <v>否</v>
          </cell>
        </row>
        <row r="246"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3952.36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6503.77</v>
          </cell>
          <cell r="AY246">
            <v>0</v>
          </cell>
          <cell r="AZ246">
            <v>10456.13</v>
          </cell>
          <cell r="BA246">
            <v>10456.13</v>
          </cell>
          <cell r="BB246">
            <v>1</v>
          </cell>
          <cell r="BC246">
            <v>658.726666666667</v>
          </cell>
          <cell r="BD246">
            <v>658.726666666667</v>
          </cell>
          <cell r="BE246">
            <v>658.726666666667</v>
          </cell>
          <cell r="BF246">
            <v>658.726666666667</v>
          </cell>
          <cell r="BG246">
            <v>1083.96166666667</v>
          </cell>
          <cell r="BH246">
            <v>1083.96166666667</v>
          </cell>
        </row>
        <row r="247">
          <cell r="B247" t="str">
            <v>S537004</v>
          </cell>
          <cell r="C247" t="str">
            <v>诸城市仁德物流有限公司</v>
          </cell>
          <cell r="D247" t="str">
            <v>座椅</v>
          </cell>
          <cell r="E247" t="str">
            <v>座椅</v>
          </cell>
          <cell r="F247" t="e">
            <v>#REF!</v>
          </cell>
          <cell r="G247" t="str">
            <v>销售（三方库）</v>
          </cell>
          <cell r="H247">
            <v>90</v>
          </cell>
          <cell r="I247" t="str">
            <v>是</v>
          </cell>
        </row>
        <row r="247"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7">
          <cell r="AE247">
            <v>5134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</row>
        <row r="247">
          <cell r="AY247">
            <v>0</v>
          </cell>
          <cell r="AZ247">
            <v>5134</v>
          </cell>
          <cell r="BA247">
            <v>5134</v>
          </cell>
          <cell r="BB247">
            <v>0.8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</row>
        <row r="248">
          <cell r="B248" t="str">
            <v>S512004</v>
          </cell>
          <cell r="C248" t="str">
            <v>天津优普达特科技有限公司</v>
          </cell>
          <cell r="D248" t="str">
            <v>金属件/座椅/后视镜</v>
          </cell>
          <cell r="E248" t="str">
            <v>金属件/座椅/后视镜</v>
          </cell>
          <cell r="F248" t="e">
            <v>#REF!</v>
          </cell>
          <cell r="G248" t="str">
            <v>固定资产-老账</v>
          </cell>
          <cell r="H248">
            <v>30</v>
          </cell>
          <cell r="I248" t="str">
            <v>是</v>
          </cell>
        </row>
        <row r="248"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8"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148179.1</v>
          </cell>
          <cell r="AL248">
            <v>68930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15300</v>
          </cell>
          <cell r="AT248">
            <v>0</v>
          </cell>
          <cell r="AU248">
            <v>0</v>
          </cell>
          <cell r="AV248">
            <v>740</v>
          </cell>
          <cell r="AW248">
            <v>0</v>
          </cell>
        </row>
        <row r="248">
          <cell r="AY248">
            <v>0</v>
          </cell>
          <cell r="AZ248">
            <v>233149.1</v>
          </cell>
          <cell r="BA248">
            <v>233149.1</v>
          </cell>
          <cell r="BB248">
            <v>1</v>
          </cell>
          <cell r="BC248">
            <v>2550</v>
          </cell>
          <cell r="BD248">
            <v>2550</v>
          </cell>
          <cell r="BE248">
            <v>2673.33333333333</v>
          </cell>
          <cell r="BF248">
            <v>2673.33333333333</v>
          </cell>
          <cell r="BG248">
            <v>2673.33333333333</v>
          </cell>
          <cell r="BH248">
            <v>123.333333333333</v>
          </cell>
        </row>
        <row r="249">
          <cell r="B249" t="str">
            <v>S412024</v>
          </cell>
          <cell r="C249" t="str">
            <v>天津东旺科技发展有限公司</v>
          </cell>
          <cell r="D249" t="str">
            <v>后视镜</v>
          </cell>
          <cell r="E249" t="str">
            <v>后视镜</v>
          </cell>
        </row>
        <row r="249">
          <cell r="G249" t="str">
            <v>除漆药剂</v>
          </cell>
          <cell r="H249">
            <v>30</v>
          </cell>
          <cell r="I249" t="str">
            <v>否</v>
          </cell>
          <cell r="J249">
            <v>30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</row>
        <row r="249"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12714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</row>
        <row r="249">
          <cell r="AY249">
            <v>0</v>
          </cell>
          <cell r="AZ249">
            <v>12714</v>
          </cell>
          <cell r="BA249">
            <v>12714</v>
          </cell>
          <cell r="BB249">
            <v>0</v>
          </cell>
          <cell r="BC249">
            <v>2119</v>
          </cell>
          <cell r="BD249">
            <v>2119</v>
          </cell>
          <cell r="BE249">
            <v>2119</v>
          </cell>
          <cell r="BF249">
            <v>0</v>
          </cell>
          <cell r="BG249">
            <v>0</v>
          </cell>
          <cell r="BH249">
            <v>0</v>
          </cell>
        </row>
        <row r="250">
          <cell r="B250" t="str">
            <v>S521013</v>
          </cell>
          <cell r="C250" t="str">
            <v>沈阳机床集团中捷机床厂</v>
          </cell>
          <cell r="D250">
            <v>0</v>
          </cell>
          <cell r="E250">
            <v>0</v>
          </cell>
        </row>
        <row r="250">
          <cell r="G250" t="str">
            <v>零采</v>
          </cell>
          <cell r="H250">
            <v>0</v>
          </cell>
          <cell r="I250" t="str">
            <v>是</v>
          </cell>
        </row>
        <row r="250">
          <cell r="AF250">
            <v>5000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</row>
        <row r="250">
          <cell r="AY250">
            <v>0</v>
          </cell>
          <cell r="AZ250">
            <v>5000</v>
          </cell>
          <cell r="BA250">
            <v>5000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</row>
        <row r="251">
          <cell r="B251" t="str">
            <v>S513185</v>
          </cell>
          <cell r="C251" t="str">
            <v>河北顺和职业卫生技术服务有限公司</v>
          </cell>
          <cell r="D251">
            <v>0</v>
          </cell>
          <cell r="E251">
            <v>0</v>
          </cell>
        </row>
        <row r="251">
          <cell r="G251" t="str">
            <v>管理</v>
          </cell>
          <cell r="H251">
            <v>0</v>
          </cell>
          <cell r="I251" t="str">
            <v>是</v>
          </cell>
        </row>
        <row r="251">
          <cell r="AH251">
            <v>5000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</row>
        <row r="251">
          <cell r="AY251">
            <v>0</v>
          </cell>
          <cell r="AZ251">
            <v>5000</v>
          </cell>
          <cell r="BA251">
            <v>5000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</row>
        <row r="252">
          <cell r="B252" t="str">
            <v>S413036</v>
          </cell>
          <cell r="C252" t="str">
            <v>黄骅市元周五金制品有限公司</v>
          </cell>
          <cell r="D252" t="str">
            <v>后视镜</v>
          </cell>
          <cell r="E252" t="str">
            <v>后视镜</v>
          </cell>
        </row>
        <row r="252">
          <cell r="G252" t="str">
            <v>正常供货</v>
          </cell>
          <cell r="H252">
            <v>30</v>
          </cell>
          <cell r="I252" t="str">
            <v>是</v>
          </cell>
          <cell r="J252">
            <v>30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</row>
        <row r="252"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40465.94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</row>
        <row r="252">
          <cell r="AY252">
            <v>0</v>
          </cell>
          <cell r="AZ252">
            <v>40465.94</v>
          </cell>
          <cell r="BA252">
            <v>40465.94</v>
          </cell>
          <cell r="BB252">
            <v>0</v>
          </cell>
          <cell r="BC252">
            <v>6744.32333333333</v>
          </cell>
          <cell r="BD252">
            <v>6744.32333333333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</row>
        <row r="253">
          <cell r="B253" t="str">
            <v>S411014</v>
          </cell>
          <cell r="C253" t="str">
            <v>北京京科兴业科技发展有限公司</v>
          </cell>
          <cell r="D253">
            <v>0</v>
          </cell>
          <cell r="E253">
            <v>0</v>
          </cell>
        </row>
        <row r="253">
          <cell r="G253" t="str">
            <v>固定资产（检具）</v>
          </cell>
          <cell r="H253">
            <v>0</v>
          </cell>
          <cell r="I253" t="str">
            <v>否</v>
          </cell>
        </row>
        <row r="253"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4500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3"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</row>
        <row r="253">
          <cell r="AY253">
            <v>0</v>
          </cell>
          <cell r="AZ253">
            <v>4500</v>
          </cell>
          <cell r="BA253">
            <v>4500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</row>
        <row r="254">
          <cell r="B254" t="str">
            <v>S434010</v>
          </cell>
          <cell r="C254" t="str">
            <v>安徽盛达前亮铝业有限公司</v>
          </cell>
          <cell r="D254" t="str">
            <v>后视镜</v>
          </cell>
          <cell r="E254" t="str">
            <v>后视镜</v>
          </cell>
        </row>
        <row r="254">
          <cell r="G254" t="str">
            <v>老账</v>
          </cell>
          <cell r="H254">
            <v>0</v>
          </cell>
          <cell r="I254" t="str">
            <v>是</v>
          </cell>
        </row>
        <row r="254">
          <cell r="AI254">
            <v>4352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</row>
        <row r="254">
          <cell r="AY254">
            <v>0</v>
          </cell>
          <cell r="AZ254">
            <v>4352</v>
          </cell>
          <cell r="BA254">
            <v>4352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</row>
        <row r="255">
          <cell r="B255" t="str">
            <v>S413159</v>
          </cell>
          <cell r="C255" t="str">
            <v>沧州志鹏聚氨酯制品有限公司</v>
          </cell>
          <cell r="D255" t="str">
            <v>座椅</v>
          </cell>
          <cell r="E255" t="str">
            <v>座椅</v>
          </cell>
          <cell r="F255" t="e">
            <v>#REF!</v>
          </cell>
          <cell r="G255" t="str">
            <v>老账</v>
          </cell>
          <cell r="H255">
            <v>0</v>
          </cell>
          <cell r="I255" t="str">
            <v>否</v>
          </cell>
        </row>
        <row r="255"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4067.26000000001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5"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</row>
        <row r="255">
          <cell r="AY255">
            <v>0</v>
          </cell>
          <cell r="AZ255">
            <v>4067.26000000001</v>
          </cell>
          <cell r="BA255">
            <v>4067.26000000001</v>
          </cell>
          <cell r="BB255">
            <v>0.8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</row>
        <row r="256">
          <cell r="B256" t="str">
            <v>S413096</v>
          </cell>
          <cell r="C256" t="str">
            <v>河北联庆五金制品有限公司</v>
          </cell>
          <cell r="D256" t="str">
            <v>金属件</v>
          </cell>
          <cell r="E256" t="str">
            <v>金属件</v>
          </cell>
          <cell r="F256" t="e">
            <v>#REF!</v>
          </cell>
          <cell r="G256" t="str">
            <v>老账</v>
          </cell>
          <cell r="H256">
            <v>0</v>
          </cell>
          <cell r="I256" t="str">
            <v>否</v>
          </cell>
        </row>
        <row r="256">
          <cell r="K256">
            <v>4053.14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6"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</row>
        <row r="256">
          <cell r="AY256">
            <v>0</v>
          </cell>
          <cell r="AZ256">
            <v>4053.14</v>
          </cell>
          <cell r="BA256">
            <v>4053.14</v>
          </cell>
          <cell r="BB256">
            <v>1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</row>
        <row r="257">
          <cell r="B257" t="str">
            <v>S412028</v>
          </cell>
          <cell r="C257" t="str">
            <v>天津安美逸盛汽车检具有限公司</v>
          </cell>
          <cell r="D257">
            <v>0</v>
          </cell>
          <cell r="E257">
            <v>0</v>
          </cell>
        </row>
        <row r="257">
          <cell r="H257">
            <v>0</v>
          </cell>
          <cell r="I257" t="str">
            <v>否</v>
          </cell>
        </row>
        <row r="257"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7"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</row>
        <row r="257"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37850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</row>
        <row r="257">
          <cell r="AY257">
            <v>0</v>
          </cell>
          <cell r="AZ257">
            <v>37850</v>
          </cell>
          <cell r="BA257">
            <v>37850</v>
          </cell>
          <cell r="BB257">
            <v>0</v>
          </cell>
          <cell r="BC257">
            <v>6308.33333333333</v>
          </cell>
          <cell r="BD257">
            <v>6308.33333333333</v>
          </cell>
          <cell r="BE257">
            <v>6308.33333333333</v>
          </cell>
          <cell r="BF257">
            <v>0</v>
          </cell>
          <cell r="BG257">
            <v>0</v>
          </cell>
          <cell r="BH257">
            <v>0</v>
          </cell>
        </row>
        <row r="258">
          <cell r="B258" t="str">
            <v>S411040</v>
          </cell>
          <cell r="C258" t="str">
            <v>北京千臣网络科技有限公司</v>
          </cell>
          <cell r="D258">
            <v>0</v>
          </cell>
          <cell r="E258">
            <v>0</v>
          </cell>
        </row>
        <row r="258">
          <cell r="G258" t="str">
            <v>老账</v>
          </cell>
          <cell r="H258">
            <v>0</v>
          </cell>
          <cell r="I258" t="str">
            <v>否</v>
          </cell>
        </row>
        <row r="258"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3826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</row>
        <row r="258"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</row>
        <row r="258">
          <cell r="AY258">
            <v>0</v>
          </cell>
          <cell r="AZ258">
            <v>3826</v>
          </cell>
          <cell r="BA258">
            <v>3826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</row>
        <row r="259">
          <cell r="B259" t="str">
            <v>S434008</v>
          </cell>
          <cell r="C259" t="str">
            <v>安徽博朗凯德织物有限公司</v>
          </cell>
          <cell r="D259">
            <v>0</v>
          </cell>
          <cell r="E259">
            <v>0</v>
          </cell>
        </row>
        <row r="259">
          <cell r="G259" t="str">
            <v>老账</v>
          </cell>
          <cell r="H259">
            <v>0</v>
          </cell>
          <cell r="I259" t="str">
            <v>否</v>
          </cell>
        </row>
        <row r="259">
          <cell r="K259">
            <v>3646.55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59"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</row>
        <row r="259">
          <cell r="AY259">
            <v>0</v>
          </cell>
          <cell r="AZ259">
            <v>3646.55</v>
          </cell>
          <cell r="BA259">
            <v>3646.55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</row>
        <row r="260">
          <cell r="B260" t="str">
            <v>S413008</v>
          </cell>
          <cell r="C260" t="str">
            <v>高碑店市晨奥汽车部件有限公司</v>
          </cell>
          <cell r="D260" t="str">
            <v>座椅</v>
          </cell>
          <cell r="E260" t="str">
            <v>座椅</v>
          </cell>
          <cell r="F260" t="e">
            <v>#REF!</v>
          </cell>
          <cell r="G260" t="str">
            <v>老账</v>
          </cell>
          <cell r="H260">
            <v>0</v>
          </cell>
          <cell r="I260" t="str">
            <v>否</v>
          </cell>
        </row>
        <row r="260"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3606.64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0"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</row>
        <row r="260">
          <cell r="AY260">
            <v>0</v>
          </cell>
          <cell r="AZ260">
            <v>3606.64</v>
          </cell>
          <cell r="BA260">
            <v>3606.64</v>
          </cell>
          <cell r="BB260">
            <v>0.8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</row>
        <row r="261">
          <cell r="B261" t="str">
            <v>S431011</v>
          </cell>
          <cell r="C261" t="str">
            <v>杜倍汽车技术(上海)有限公司</v>
          </cell>
          <cell r="D261" t="str">
            <v>座椅</v>
          </cell>
          <cell r="E261" t="str">
            <v>座椅</v>
          </cell>
          <cell r="F261" t="e">
            <v>#REF!</v>
          </cell>
          <cell r="G261" t="str">
            <v>老账</v>
          </cell>
          <cell r="H261">
            <v>0</v>
          </cell>
          <cell r="I261" t="str">
            <v>否</v>
          </cell>
        </row>
        <row r="261">
          <cell r="K261">
            <v>3374.75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1"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</row>
        <row r="261">
          <cell r="AY261">
            <v>0</v>
          </cell>
          <cell r="AZ261">
            <v>3374.75</v>
          </cell>
          <cell r="BA261">
            <v>3374.75</v>
          </cell>
          <cell r="BB261">
            <v>0.8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</row>
        <row r="262">
          <cell r="B262" t="str">
            <v>S413118</v>
          </cell>
          <cell r="C262" t="str">
            <v>孟村回族自治县旭日汽车配件厂</v>
          </cell>
          <cell r="D262" t="str">
            <v>后视镜</v>
          </cell>
          <cell r="E262" t="str">
            <v>后视镜</v>
          </cell>
        </row>
        <row r="262">
          <cell r="H262">
            <v>30</v>
          </cell>
          <cell r="I262" t="str">
            <v>否</v>
          </cell>
        </row>
        <row r="262"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</row>
        <row r="262"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</row>
        <row r="262"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</row>
        <row r="263">
          <cell r="B263" t="str">
            <v>S513024</v>
          </cell>
          <cell r="C263" t="str">
            <v>黄骅市玉才运输队</v>
          </cell>
          <cell r="D263">
            <v>0</v>
          </cell>
          <cell r="E263">
            <v>0</v>
          </cell>
        </row>
        <row r="263">
          <cell r="G263" t="str">
            <v>老账</v>
          </cell>
          <cell r="H263">
            <v>0</v>
          </cell>
          <cell r="I263" t="str">
            <v>否</v>
          </cell>
        </row>
        <row r="263">
          <cell r="K263">
            <v>3200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3"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</row>
        <row r="263">
          <cell r="AY263">
            <v>0</v>
          </cell>
          <cell r="AZ263">
            <v>3200</v>
          </cell>
          <cell r="BA263">
            <v>3200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</row>
        <row r="264">
          <cell r="B264" t="str">
            <v>S513028</v>
          </cell>
          <cell r="C264" t="str">
            <v>河北帅先电子科技有限公司</v>
          </cell>
          <cell r="D264">
            <v>0</v>
          </cell>
          <cell r="E264">
            <v>0</v>
          </cell>
        </row>
        <row r="264">
          <cell r="G264" t="str">
            <v>老账</v>
          </cell>
          <cell r="H264">
            <v>0</v>
          </cell>
          <cell r="I264" t="str">
            <v>否</v>
          </cell>
        </row>
        <row r="264"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3000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</row>
        <row r="264"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</row>
        <row r="264">
          <cell r="AY264">
            <v>0</v>
          </cell>
          <cell r="AZ264">
            <v>3000</v>
          </cell>
          <cell r="BA264">
            <v>3000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</row>
        <row r="265">
          <cell r="B265" t="str">
            <v>S443002</v>
          </cell>
          <cell r="C265" t="str">
            <v>株洲市凡美斯汽车配件有限公司</v>
          </cell>
          <cell r="D265">
            <v>0</v>
          </cell>
          <cell r="E265">
            <v>0</v>
          </cell>
        </row>
        <row r="265">
          <cell r="G265" t="str">
            <v>老账</v>
          </cell>
          <cell r="H265">
            <v>0</v>
          </cell>
          <cell r="I265" t="str">
            <v>否</v>
          </cell>
        </row>
        <row r="265"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2727.36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</row>
        <row r="265"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</row>
        <row r="265">
          <cell r="AY265">
            <v>0</v>
          </cell>
          <cell r="AZ265">
            <v>2727.36</v>
          </cell>
          <cell r="BA265">
            <v>2727.36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</row>
        <row r="266">
          <cell r="B266" t="str">
            <v>S513026</v>
          </cell>
          <cell r="C266" t="str">
            <v>廊坊恒工环保科技有限责任公司</v>
          </cell>
          <cell r="D266">
            <v>0</v>
          </cell>
          <cell r="E266">
            <v>0</v>
          </cell>
        </row>
        <row r="266">
          <cell r="G266" t="str">
            <v>老账</v>
          </cell>
          <cell r="H266">
            <v>0</v>
          </cell>
          <cell r="I266" t="str">
            <v>否</v>
          </cell>
        </row>
        <row r="266">
          <cell r="K266">
            <v>2450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6"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</row>
        <row r="266">
          <cell r="AY266">
            <v>0</v>
          </cell>
          <cell r="AZ266">
            <v>2450</v>
          </cell>
          <cell r="BA266">
            <v>2450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</row>
        <row r="267">
          <cell r="B267" t="str">
            <v>S411023</v>
          </cell>
          <cell r="C267" t="str">
            <v>北京市橡塑减震器材厂</v>
          </cell>
          <cell r="D267">
            <v>0</v>
          </cell>
          <cell r="E267">
            <v>0</v>
          </cell>
        </row>
        <row r="267">
          <cell r="G267" t="str">
            <v>老账</v>
          </cell>
          <cell r="H267">
            <v>0</v>
          </cell>
          <cell r="I267" t="str">
            <v>否</v>
          </cell>
        </row>
        <row r="267">
          <cell r="K267">
            <v>2369.86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</row>
        <row r="267"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</row>
        <row r="267">
          <cell r="AY267">
            <v>0</v>
          </cell>
          <cell r="AZ267">
            <v>2369.86</v>
          </cell>
          <cell r="BA267">
            <v>2369.86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</row>
        <row r="268">
          <cell r="B268" t="str">
            <v>S513019</v>
          </cell>
          <cell r="C268" t="str">
            <v>沧州其源盛环保设备有限公司</v>
          </cell>
          <cell r="D268" t="str">
            <v>座椅</v>
          </cell>
          <cell r="E268" t="str">
            <v>座椅</v>
          </cell>
          <cell r="F268" t="e">
            <v>#REF!</v>
          </cell>
          <cell r="G268" t="str">
            <v>固定资产-老账</v>
          </cell>
          <cell r="H268" t="str">
            <v>预付</v>
          </cell>
          <cell r="I268" t="str">
            <v>否</v>
          </cell>
        </row>
        <row r="268"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8"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</row>
        <row r="268">
          <cell r="AY268">
            <v>0</v>
          </cell>
          <cell r="AZ268">
            <v>0</v>
          </cell>
          <cell r="BA268">
            <v>0</v>
          </cell>
          <cell r="BB268">
            <v>0.8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</row>
        <row r="269">
          <cell r="B269" t="str">
            <v>S431006</v>
          </cell>
          <cell r="C269" t="str">
            <v>上海泖汇实业有限公司</v>
          </cell>
          <cell r="D269">
            <v>0</v>
          </cell>
          <cell r="E269" t="str">
            <v>座椅</v>
          </cell>
          <cell r="F269" t="e">
            <v>#REF!</v>
          </cell>
          <cell r="G269" t="str">
            <v>固定资产</v>
          </cell>
          <cell r="H269">
            <v>0</v>
          </cell>
          <cell r="I269" t="str">
            <v>否</v>
          </cell>
        </row>
        <row r="269"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</row>
        <row r="269"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</row>
        <row r="270">
          <cell r="B270" t="str">
            <v>S531004</v>
          </cell>
          <cell r="C270" t="str">
            <v>上海动纳动力科技有限公司</v>
          </cell>
          <cell r="D270">
            <v>0</v>
          </cell>
          <cell r="E270" t="str">
            <v>座椅</v>
          </cell>
          <cell r="F270" t="e">
            <v>#REF!</v>
          </cell>
          <cell r="G270" t="str">
            <v>固定资产</v>
          </cell>
          <cell r="H270">
            <v>0</v>
          </cell>
          <cell r="I270" t="str">
            <v>否</v>
          </cell>
        </row>
        <row r="270">
          <cell r="K270">
            <v>2000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0"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</row>
        <row r="270">
          <cell r="AY270">
            <v>0</v>
          </cell>
          <cell r="AZ270">
            <v>2000</v>
          </cell>
          <cell r="BA270">
            <v>2000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</row>
        <row r="271">
          <cell r="B271" t="str">
            <v>S531002</v>
          </cell>
          <cell r="C271" t="str">
            <v>上海昊诚泵阀有限公司</v>
          </cell>
          <cell r="D271">
            <v>0</v>
          </cell>
          <cell r="E271">
            <v>0</v>
          </cell>
        </row>
        <row r="271">
          <cell r="G271" t="str">
            <v>固定资产</v>
          </cell>
          <cell r="H271">
            <v>0</v>
          </cell>
          <cell r="I271" t="str">
            <v>否</v>
          </cell>
        </row>
        <row r="271">
          <cell r="K271">
            <v>1980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</row>
        <row r="271"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</row>
        <row r="271">
          <cell r="AY271">
            <v>0</v>
          </cell>
          <cell r="AZ271">
            <v>1980</v>
          </cell>
          <cell r="BA271">
            <v>1980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</row>
        <row r="272">
          <cell r="B272" t="str">
            <v>S511005</v>
          </cell>
          <cell r="C272" t="str">
            <v>北京迪阳自动化设备有限公司</v>
          </cell>
          <cell r="D272">
            <v>0</v>
          </cell>
          <cell r="E272">
            <v>0</v>
          </cell>
        </row>
        <row r="272">
          <cell r="G272" t="str">
            <v>固定资产</v>
          </cell>
          <cell r="H272">
            <v>0</v>
          </cell>
          <cell r="I272" t="str">
            <v>否</v>
          </cell>
        </row>
        <row r="272">
          <cell r="K272">
            <v>1950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2"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</row>
        <row r="272">
          <cell r="AY272">
            <v>0</v>
          </cell>
          <cell r="AZ272">
            <v>1950</v>
          </cell>
          <cell r="BA272">
            <v>1950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</row>
        <row r="273">
          <cell r="B273" t="str">
            <v>S513145</v>
          </cell>
          <cell r="C273" t="str">
            <v>黄骅市宏东电脑经销部</v>
          </cell>
          <cell r="D273">
            <v>0</v>
          </cell>
          <cell r="E273">
            <v>0</v>
          </cell>
        </row>
        <row r="273">
          <cell r="G273" t="str">
            <v>零采</v>
          </cell>
          <cell r="H273">
            <v>0</v>
          </cell>
          <cell r="I273" t="str">
            <v>是</v>
          </cell>
        </row>
        <row r="273">
          <cell r="AE273">
            <v>1700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</row>
        <row r="273">
          <cell r="AY273">
            <v>0</v>
          </cell>
          <cell r="AZ273">
            <v>1700</v>
          </cell>
          <cell r="BA273">
            <v>1700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</row>
        <row r="274">
          <cell r="B274" t="str">
            <v>S444006</v>
          </cell>
          <cell r="C274" t="str">
            <v>东莞市双和机车拉索有限公司</v>
          </cell>
          <cell r="D274">
            <v>0</v>
          </cell>
          <cell r="E274">
            <v>0</v>
          </cell>
        </row>
        <row r="274">
          <cell r="G274" t="str">
            <v>老账</v>
          </cell>
          <cell r="H274">
            <v>0</v>
          </cell>
          <cell r="I274" t="str">
            <v>否</v>
          </cell>
        </row>
        <row r="274">
          <cell r="K274">
            <v>1615.32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4"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</row>
        <row r="274">
          <cell r="AY274">
            <v>0</v>
          </cell>
          <cell r="AZ274">
            <v>1615.32</v>
          </cell>
          <cell r="BA274">
            <v>1615.32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</row>
        <row r="275">
          <cell r="B275" t="str">
            <v>S511008</v>
          </cell>
          <cell r="C275" t="str">
            <v>北京美狮龙禾普喷涂设备有限公司</v>
          </cell>
          <cell r="D275">
            <v>0</v>
          </cell>
          <cell r="E275">
            <v>0</v>
          </cell>
        </row>
        <row r="275">
          <cell r="G275" t="str">
            <v>老账</v>
          </cell>
          <cell r="H275">
            <v>0</v>
          </cell>
          <cell r="I275" t="str">
            <v>否</v>
          </cell>
        </row>
        <row r="275">
          <cell r="K275">
            <v>1497.75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5"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</row>
        <row r="275">
          <cell r="AY275">
            <v>0</v>
          </cell>
          <cell r="AZ275">
            <v>1497.75</v>
          </cell>
          <cell r="BA275">
            <v>1497.75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</row>
        <row r="276">
          <cell r="B276" t="str">
            <v>S413074</v>
          </cell>
          <cell r="C276" t="str">
            <v>黄骅市振兴五金制品厂</v>
          </cell>
          <cell r="D276">
            <v>0</v>
          </cell>
          <cell r="E276">
            <v>0</v>
          </cell>
        </row>
        <row r="276">
          <cell r="G276" t="str">
            <v>老账</v>
          </cell>
          <cell r="H276">
            <v>0</v>
          </cell>
          <cell r="I276" t="str">
            <v>否</v>
          </cell>
        </row>
        <row r="276"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1386.48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6"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</row>
        <row r="276">
          <cell r="AY276">
            <v>0</v>
          </cell>
          <cell r="AZ276">
            <v>1386.48</v>
          </cell>
          <cell r="BA276">
            <v>1386.48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</row>
        <row r="277">
          <cell r="B277" t="str">
            <v>S513015</v>
          </cell>
          <cell r="C277" t="str">
            <v>马志云</v>
          </cell>
          <cell r="D277">
            <v>0</v>
          </cell>
          <cell r="E277">
            <v>0</v>
          </cell>
        </row>
        <row r="277">
          <cell r="G277" t="str">
            <v>老账</v>
          </cell>
          <cell r="H277">
            <v>0</v>
          </cell>
          <cell r="I277" t="str">
            <v>否</v>
          </cell>
        </row>
        <row r="277">
          <cell r="K277">
            <v>1163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</row>
        <row r="277"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</row>
        <row r="277"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</row>
        <row r="277">
          <cell r="AY277">
            <v>0</v>
          </cell>
          <cell r="AZ277">
            <v>1163</v>
          </cell>
          <cell r="BA277">
            <v>1163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</row>
        <row r="278">
          <cell r="B278" t="str">
            <v>S437011</v>
          </cell>
          <cell r="C278" t="str">
            <v>诸城市黄海剑杆织布厂</v>
          </cell>
          <cell r="D278" t="str">
            <v>座椅</v>
          </cell>
          <cell r="E278" t="str">
            <v>座椅</v>
          </cell>
          <cell r="F278" t="e">
            <v>#REF!</v>
          </cell>
        </row>
        <row r="278">
          <cell r="H278">
            <v>60</v>
          </cell>
          <cell r="I278" t="str">
            <v>否</v>
          </cell>
        </row>
        <row r="278"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8"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</row>
        <row r="278">
          <cell r="AY278">
            <v>0</v>
          </cell>
          <cell r="AZ278">
            <v>0</v>
          </cell>
          <cell r="BA278">
            <v>0</v>
          </cell>
          <cell r="BB278">
            <v>0.8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</row>
        <row r="279">
          <cell r="B279" t="str">
            <v>S433018</v>
          </cell>
          <cell r="C279" t="str">
            <v>温州市瓯海茶山通悦海绵制品厂</v>
          </cell>
          <cell r="D279">
            <v>0</v>
          </cell>
          <cell r="E279">
            <v>0</v>
          </cell>
        </row>
        <row r="279">
          <cell r="G279" t="str">
            <v>老账</v>
          </cell>
          <cell r="H279">
            <v>0</v>
          </cell>
          <cell r="I279" t="str">
            <v>否</v>
          </cell>
        </row>
        <row r="279"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1000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79"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</row>
        <row r="279">
          <cell r="AY279">
            <v>0</v>
          </cell>
          <cell r="AZ279">
            <v>1000</v>
          </cell>
          <cell r="BA279">
            <v>1000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</row>
        <row r="280">
          <cell r="B280" t="str">
            <v>S433016</v>
          </cell>
          <cell r="C280" t="str">
            <v>安吉县创鸿家具有限公司</v>
          </cell>
          <cell r="D280">
            <v>0</v>
          </cell>
          <cell r="E280">
            <v>0</v>
          </cell>
        </row>
        <row r="280">
          <cell r="G280" t="str">
            <v>老账</v>
          </cell>
          <cell r="H280">
            <v>0</v>
          </cell>
          <cell r="I280" t="str">
            <v>否</v>
          </cell>
        </row>
        <row r="280">
          <cell r="K280">
            <v>900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</row>
        <row r="280"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</row>
        <row r="280">
          <cell r="AY280">
            <v>0</v>
          </cell>
          <cell r="AZ280">
            <v>900</v>
          </cell>
          <cell r="BA280">
            <v>900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</row>
        <row r="281">
          <cell r="B281" t="str">
            <v>S413103</v>
          </cell>
          <cell r="C281" t="str">
            <v>黄骅市通顺五金机电商店</v>
          </cell>
          <cell r="D281">
            <v>0</v>
          </cell>
          <cell r="E281" t="str">
            <v>金属件</v>
          </cell>
          <cell r="F281" t="e">
            <v>#REF!</v>
          </cell>
          <cell r="G281" t="str">
            <v>零采</v>
          </cell>
          <cell r="H281">
            <v>0</v>
          </cell>
          <cell r="I281" t="str">
            <v>否</v>
          </cell>
        </row>
        <row r="281">
          <cell r="K281">
            <v>900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1"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</row>
        <row r="281">
          <cell r="AY281">
            <v>0</v>
          </cell>
          <cell r="AZ281">
            <v>900</v>
          </cell>
          <cell r="BA281">
            <v>900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</row>
        <row r="282">
          <cell r="B282" t="str">
            <v>S537001</v>
          </cell>
          <cell r="C282" t="str">
            <v>山东省禹城市阳光化工有限公司</v>
          </cell>
          <cell r="D282" t="str">
            <v>后视镜</v>
          </cell>
          <cell r="E282" t="str">
            <v>后视镜</v>
          </cell>
        </row>
        <row r="282">
          <cell r="G282" t="str">
            <v>老账</v>
          </cell>
          <cell r="H282">
            <v>0</v>
          </cell>
          <cell r="I282" t="str">
            <v>是</v>
          </cell>
        </row>
        <row r="282"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60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2">
          <cell r="AE282">
            <v>660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</row>
        <row r="282">
          <cell r="AY282">
            <v>0</v>
          </cell>
          <cell r="AZ282">
            <v>720</v>
          </cell>
          <cell r="BA282">
            <v>720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</row>
        <row r="283">
          <cell r="B283" t="str">
            <v>S431008</v>
          </cell>
          <cell r="C283" t="str">
            <v>上海努辰金属制品有限公司</v>
          </cell>
          <cell r="D283" t="str">
            <v>金属件</v>
          </cell>
          <cell r="E283" t="str">
            <v>金属件</v>
          </cell>
          <cell r="F283" t="e">
            <v>#REF!</v>
          </cell>
          <cell r="G283" t="str">
            <v>正常供货</v>
          </cell>
          <cell r="H283">
            <v>60</v>
          </cell>
          <cell r="I283" t="str">
            <v>否</v>
          </cell>
          <cell r="J283">
            <v>60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</row>
        <row r="283"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12942.13</v>
          </cell>
          <cell r="AU283">
            <v>206512.33</v>
          </cell>
          <cell r="AV283">
            <v>312738.66</v>
          </cell>
          <cell r="AW283">
            <v>205101.6</v>
          </cell>
          <cell r="AX283">
            <v>185206.84</v>
          </cell>
          <cell r="AY283">
            <v>0</v>
          </cell>
          <cell r="AZ283">
            <v>922501.56</v>
          </cell>
          <cell r="BA283">
            <v>737294.72</v>
          </cell>
          <cell r="BB283">
            <v>0.8</v>
          </cell>
          <cell r="BC283">
            <v>2157.02166666667</v>
          </cell>
          <cell r="BD283">
            <v>36575.7433333333</v>
          </cell>
          <cell r="BE283">
            <v>88698.8533333333</v>
          </cell>
          <cell r="BF283">
            <v>122882.453333333</v>
          </cell>
          <cell r="BG283">
            <v>153750.26</v>
          </cell>
          <cell r="BH283">
            <v>153750.26</v>
          </cell>
        </row>
        <row r="284">
          <cell r="B284" t="str">
            <v>S513025</v>
          </cell>
          <cell r="C284" t="str">
            <v>邓括</v>
          </cell>
          <cell r="D284">
            <v>0</v>
          </cell>
          <cell r="E284">
            <v>0</v>
          </cell>
        </row>
        <row r="284">
          <cell r="G284" t="str">
            <v>老账</v>
          </cell>
          <cell r="H284">
            <v>0</v>
          </cell>
          <cell r="I284" t="str">
            <v>否</v>
          </cell>
        </row>
        <row r="284"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426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</row>
        <row r="284"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4"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</row>
        <row r="284">
          <cell r="AY284">
            <v>0</v>
          </cell>
          <cell r="AZ284">
            <v>426</v>
          </cell>
          <cell r="BA284">
            <v>426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</row>
        <row r="285">
          <cell r="B285" t="str">
            <v>S544003</v>
          </cell>
          <cell r="C285" t="str">
            <v>广州欧尼克焊接科技有限公司</v>
          </cell>
          <cell r="D285">
            <v>0</v>
          </cell>
          <cell r="E285">
            <v>0</v>
          </cell>
        </row>
        <row r="285">
          <cell r="G285" t="str">
            <v>老账</v>
          </cell>
          <cell r="H285">
            <v>0</v>
          </cell>
          <cell r="I285" t="str">
            <v>否</v>
          </cell>
        </row>
        <row r="285">
          <cell r="K285">
            <v>400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5"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</row>
        <row r="285">
          <cell r="AY285">
            <v>0</v>
          </cell>
          <cell r="AZ285">
            <v>400</v>
          </cell>
          <cell r="BA285">
            <v>400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</row>
        <row r="286">
          <cell r="B286" t="str">
            <v>S431015</v>
          </cell>
          <cell r="C286" t="str">
            <v>上海边锋实业有限公司</v>
          </cell>
          <cell r="D286">
            <v>0</v>
          </cell>
          <cell r="E286">
            <v>0</v>
          </cell>
        </row>
        <row r="286">
          <cell r="G286" t="str">
            <v>老账</v>
          </cell>
          <cell r="H286">
            <v>0</v>
          </cell>
          <cell r="I286" t="str">
            <v>否</v>
          </cell>
        </row>
        <row r="286">
          <cell r="K286">
            <v>360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</row>
        <row r="286"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</row>
        <row r="286">
          <cell r="AY286">
            <v>0</v>
          </cell>
          <cell r="AZ286">
            <v>360</v>
          </cell>
          <cell r="BA286">
            <v>360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</row>
        <row r="287">
          <cell r="B287" t="str">
            <v>S437027</v>
          </cell>
          <cell r="C287" t="str">
            <v>文登市凤凰婷装饰布有限公司</v>
          </cell>
          <cell r="D287">
            <v>0</v>
          </cell>
          <cell r="E287">
            <v>0</v>
          </cell>
        </row>
        <row r="287">
          <cell r="G287" t="str">
            <v>老账</v>
          </cell>
          <cell r="H287">
            <v>0</v>
          </cell>
          <cell r="I287" t="str">
            <v>否</v>
          </cell>
        </row>
        <row r="287">
          <cell r="K287">
            <v>314.6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</row>
        <row r="287"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</row>
        <row r="287">
          <cell r="AY287">
            <v>0</v>
          </cell>
          <cell r="AZ287">
            <v>314.6</v>
          </cell>
          <cell r="BA287">
            <v>314.6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</row>
        <row r="288">
          <cell r="B288" t="str">
            <v>S532004</v>
          </cell>
          <cell r="C288" t="str">
            <v>苏州贝斯迪亚工具有限公司</v>
          </cell>
          <cell r="D288">
            <v>0</v>
          </cell>
          <cell r="E288">
            <v>0</v>
          </cell>
        </row>
        <row r="288">
          <cell r="G288" t="str">
            <v>老账</v>
          </cell>
          <cell r="H288">
            <v>0</v>
          </cell>
          <cell r="I288" t="str">
            <v>否</v>
          </cell>
        </row>
        <row r="288">
          <cell r="K288">
            <v>312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8"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</row>
        <row r="288">
          <cell r="AY288">
            <v>0</v>
          </cell>
          <cell r="AZ288">
            <v>312</v>
          </cell>
          <cell r="BA288">
            <v>312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</row>
        <row r="289">
          <cell r="B289" t="str">
            <v>S433013</v>
          </cell>
          <cell r="C289" t="str">
            <v>嘉兴市南湖区东栅街道嘉环中电子产品经营部</v>
          </cell>
          <cell r="D289" t="str">
            <v>后视镜</v>
          </cell>
          <cell r="E289" t="str">
            <v>后视镜</v>
          </cell>
        </row>
        <row r="289">
          <cell r="G289" t="str">
            <v>老账</v>
          </cell>
          <cell r="H289">
            <v>0</v>
          </cell>
          <cell r="I289" t="str">
            <v>否</v>
          </cell>
        </row>
        <row r="289">
          <cell r="K289">
            <v>214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</row>
        <row r="289"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</row>
        <row r="289">
          <cell r="AY289">
            <v>0</v>
          </cell>
          <cell r="AZ289">
            <v>214</v>
          </cell>
          <cell r="BA289">
            <v>214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</row>
        <row r="290">
          <cell r="B290" t="str">
            <v>S413017</v>
          </cell>
          <cell r="C290" t="str">
            <v>沧州荣昊汽车配件有限公司</v>
          </cell>
          <cell r="D290">
            <v>0</v>
          </cell>
          <cell r="E290">
            <v>0</v>
          </cell>
        </row>
        <row r="290">
          <cell r="G290" t="str">
            <v>老账</v>
          </cell>
          <cell r="H290">
            <v>0</v>
          </cell>
          <cell r="I290" t="str">
            <v>否</v>
          </cell>
        </row>
        <row r="290"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202.36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</row>
        <row r="290"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</row>
        <row r="290">
          <cell r="AY290">
            <v>0</v>
          </cell>
          <cell r="AZ290">
            <v>202.36</v>
          </cell>
          <cell r="BA290">
            <v>202.36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</row>
        <row r="291">
          <cell r="B291" t="str">
            <v>S413117</v>
          </cell>
          <cell r="C291" t="str">
            <v>霸州市自强汽车零部件厂</v>
          </cell>
          <cell r="D291">
            <v>0</v>
          </cell>
          <cell r="E291">
            <v>0</v>
          </cell>
        </row>
        <row r="291">
          <cell r="G291" t="str">
            <v>老账</v>
          </cell>
          <cell r="H291">
            <v>0</v>
          </cell>
          <cell r="I291" t="str">
            <v>否</v>
          </cell>
        </row>
        <row r="291"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65.09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</row>
        <row r="291"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</row>
        <row r="291">
          <cell r="AY291">
            <v>0</v>
          </cell>
          <cell r="AZ291">
            <v>65.09</v>
          </cell>
          <cell r="BA291">
            <v>65.09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</row>
        <row r="292">
          <cell r="B292" t="str">
            <v>S411012</v>
          </cell>
          <cell r="C292" t="str">
            <v>北京旺博林包装材料有限公司</v>
          </cell>
          <cell r="D292" t="str">
            <v>座椅</v>
          </cell>
          <cell r="E292" t="str">
            <v>座椅</v>
          </cell>
          <cell r="F292" t="e">
            <v>#REF!</v>
          </cell>
          <cell r="G292" t="str">
            <v>老账</v>
          </cell>
          <cell r="H292">
            <v>90</v>
          </cell>
          <cell r="I292" t="str">
            <v>是</v>
          </cell>
        </row>
        <row r="292"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</row>
        <row r="292"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12628.11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</row>
        <row r="292">
          <cell r="AY292">
            <v>0</v>
          </cell>
          <cell r="AZ292">
            <v>12628.11</v>
          </cell>
          <cell r="BA292">
            <v>12628.11</v>
          </cell>
          <cell r="BB292">
            <v>0.8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</row>
        <row r="293">
          <cell r="B293" t="str">
            <v>S411005</v>
          </cell>
          <cell r="C293" t="str">
            <v>北京东方华康自动化有限公司</v>
          </cell>
          <cell r="D293" t="str">
            <v>座椅</v>
          </cell>
          <cell r="E293" t="e">
            <v>#N/A</v>
          </cell>
        </row>
        <row r="293">
          <cell r="G293" t="str">
            <v>正常供货</v>
          </cell>
          <cell r="H293">
            <v>30</v>
          </cell>
          <cell r="I293" t="str">
            <v>否</v>
          </cell>
          <cell r="J293">
            <v>30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3">
          <cell r="AH293">
            <v>0</v>
          </cell>
        </row>
        <row r="293"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</row>
        <row r="293">
          <cell r="AY293">
            <v>5102.09</v>
          </cell>
          <cell r="AZ293">
            <v>5102.09</v>
          </cell>
          <cell r="BA293">
            <v>10204.18</v>
          </cell>
          <cell r="BB293" t="e">
            <v>#N/A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850.348333333333</v>
          </cell>
        </row>
        <row r="294">
          <cell r="B294" t="str">
            <v>S412011</v>
          </cell>
          <cell r="C294" t="str">
            <v>富港科技(天津)有限公司</v>
          </cell>
          <cell r="D294" t="str">
            <v>后视镜</v>
          </cell>
          <cell r="E294" t="str">
            <v>后视镜</v>
          </cell>
        </row>
        <row r="294">
          <cell r="G294" t="str">
            <v>老账</v>
          </cell>
          <cell r="H294">
            <v>30</v>
          </cell>
          <cell r="I294" t="str">
            <v>否</v>
          </cell>
        </row>
        <row r="294"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4"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1</v>
          </cell>
          <cell r="AY294">
            <v>0</v>
          </cell>
          <cell r="AZ294">
            <v>1</v>
          </cell>
          <cell r="BA294">
            <v>1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0.166666666666667</v>
          </cell>
          <cell r="BH294">
            <v>0.166666666666667</v>
          </cell>
        </row>
        <row r="295">
          <cell r="B295" t="str">
            <v>S444005</v>
          </cell>
          <cell r="C295" t="str">
            <v>佛山市立久光电科技有限公司</v>
          </cell>
          <cell r="D295" t="str">
            <v>后视镜</v>
          </cell>
          <cell r="E295" t="str">
            <v>后视镜</v>
          </cell>
        </row>
        <row r="295">
          <cell r="G295" t="str">
            <v>老账</v>
          </cell>
          <cell r="H295">
            <v>60</v>
          </cell>
          <cell r="I295" t="str">
            <v>否</v>
          </cell>
        </row>
        <row r="295"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5"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0.8</v>
          </cell>
          <cell r="AY295">
            <v>0</v>
          </cell>
          <cell r="AZ295">
            <v>0.8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0.133333333333333</v>
          </cell>
          <cell r="BH295">
            <v>0.133333333333333</v>
          </cell>
        </row>
        <row r="296">
          <cell r="B296" t="str">
            <v>S533001</v>
          </cell>
          <cell r="C296" t="str">
            <v>宁波维成贸易有限公司</v>
          </cell>
          <cell r="D296" t="str">
            <v>后视镜</v>
          </cell>
          <cell r="E296" t="str">
            <v>后视镜</v>
          </cell>
        </row>
        <row r="296">
          <cell r="G296" t="str">
            <v>老账</v>
          </cell>
          <cell r="H296">
            <v>0</v>
          </cell>
          <cell r="I296" t="str">
            <v>否</v>
          </cell>
        </row>
        <row r="296"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0.02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</row>
        <row r="296"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</row>
        <row r="296">
          <cell r="AY296">
            <v>0</v>
          </cell>
          <cell r="AZ296">
            <v>0.02</v>
          </cell>
          <cell r="BA296">
            <v>0.02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</row>
        <row r="297">
          <cell r="B297" t="str">
            <v>S431002</v>
          </cell>
          <cell r="C297" t="str">
            <v>易格斯（上海）拖链系统有限公司</v>
          </cell>
          <cell r="D297" t="str">
            <v>金属件</v>
          </cell>
          <cell r="E297" t="str">
            <v>金属件</v>
          </cell>
          <cell r="F297" t="e">
            <v>#REF!</v>
          </cell>
          <cell r="G297" t="str">
            <v>正常供货</v>
          </cell>
          <cell r="H297">
            <v>30</v>
          </cell>
          <cell r="I297" t="str">
            <v>否</v>
          </cell>
          <cell r="J297">
            <v>30</v>
          </cell>
          <cell r="K297">
            <v>3.63797880709171e-11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</row>
        <row r="297"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</row>
        <row r="297"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7">
          <cell r="AR297">
            <v>0</v>
          </cell>
          <cell r="AS297">
            <v>0</v>
          </cell>
        </row>
        <row r="297">
          <cell r="AU297">
            <v>230392.24</v>
          </cell>
          <cell r="AV297">
            <v>40499.2</v>
          </cell>
          <cell r="AW297">
            <v>147638.18</v>
          </cell>
        </row>
        <row r="297">
          <cell r="AY297">
            <v>0</v>
          </cell>
          <cell r="AZ297">
            <v>418529.62</v>
          </cell>
          <cell r="BA297">
            <v>418529.62</v>
          </cell>
          <cell r="BB297">
            <v>1</v>
          </cell>
          <cell r="BC297">
            <v>0</v>
          </cell>
          <cell r="BD297">
            <v>38398.7066666667</v>
          </cell>
          <cell r="BE297">
            <v>45148.5733333333</v>
          </cell>
          <cell r="BF297">
            <v>69754.9366666667</v>
          </cell>
          <cell r="BG297">
            <v>69754.9366666667</v>
          </cell>
          <cell r="BH297">
            <v>69754.9366666667</v>
          </cell>
        </row>
        <row r="298">
          <cell r="B298" t="str">
            <v>S413012</v>
          </cell>
          <cell r="C298" t="str">
            <v>沧州市任沧机电有限公司</v>
          </cell>
          <cell r="D298" t="str">
            <v>金属件</v>
          </cell>
          <cell r="E298" t="str">
            <v>金属件</v>
          </cell>
          <cell r="F298" t="e">
            <v>#REF!</v>
          </cell>
        </row>
        <row r="298">
          <cell r="H298">
            <v>0</v>
          </cell>
          <cell r="I298" t="str">
            <v>否</v>
          </cell>
          <cell r="J298">
            <v>30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</row>
        <row r="298"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8"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41380</v>
          </cell>
          <cell r="AY298">
            <v>0</v>
          </cell>
          <cell r="AZ298">
            <v>41380</v>
          </cell>
          <cell r="BA298">
            <v>41380</v>
          </cell>
          <cell r="BB298">
            <v>1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6896.66666666667</v>
          </cell>
          <cell r="BH298">
            <v>6896.66666666667</v>
          </cell>
        </row>
        <row r="299">
          <cell r="B299" t="str">
            <v>S413046</v>
          </cell>
          <cell r="C299" t="str">
            <v>黄骅市恒基五金轴承工具有限公司</v>
          </cell>
          <cell r="D299">
            <v>0</v>
          </cell>
          <cell r="E299">
            <v>0</v>
          </cell>
        </row>
        <row r="299">
          <cell r="H299">
            <v>0</v>
          </cell>
          <cell r="I299" t="str">
            <v>否</v>
          </cell>
        </row>
        <row r="299"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299"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</row>
        <row r="299"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</row>
        <row r="299"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</row>
        <row r="300">
          <cell r="B300" t="str">
            <v>S413091</v>
          </cell>
          <cell r="C300" t="str">
            <v>黄骅市供水公司</v>
          </cell>
          <cell r="D300">
            <v>0</v>
          </cell>
          <cell r="E300">
            <v>0</v>
          </cell>
        </row>
        <row r="300">
          <cell r="G300" t="str">
            <v>管理</v>
          </cell>
          <cell r="H300">
            <v>0</v>
          </cell>
          <cell r="I300" t="str">
            <v>否</v>
          </cell>
        </row>
        <row r="300">
          <cell r="K300">
            <v>0</v>
          </cell>
          <cell r="L300">
            <v>0</v>
          </cell>
          <cell r="M300">
            <v>0</v>
          </cell>
        </row>
        <row r="300"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0">
          <cell r="AJ300">
            <v>0</v>
          </cell>
        </row>
        <row r="300"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</row>
        <row r="300"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4640.8</v>
          </cell>
          <cell r="AZ300">
            <v>4640.8</v>
          </cell>
          <cell r="BA300">
            <v>4640.8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773.466666666667</v>
          </cell>
        </row>
        <row r="301">
          <cell r="B301" t="str">
            <v>S413019</v>
          </cell>
          <cell r="C301" t="str">
            <v>沧州超杰纺织品有限公司</v>
          </cell>
          <cell r="D301">
            <v>0</v>
          </cell>
          <cell r="E301">
            <v>0</v>
          </cell>
        </row>
        <row r="301">
          <cell r="H301">
            <v>0</v>
          </cell>
          <cell r="I301" t="str">
            <v>否</v>
          </cell>
        </row>
        <row r="301"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1"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</row>
        <row r="301"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</row>
        <row r="301"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</row>
        <row r="302">
          <cell r="B302" t="str">
            <v>S513008</v>
          </cell>
          <cell r="C302" t="str">
            <v>黄骅市三江商贸有限公司</v>
          </cell>
          <cell r="D302">
            <v>0</v>
          </cell>
          <cell r="E302" t="str">
            <v>金属件</v>
          </cell>
          <cell r="F302" t="e">
            <v>#REF!</v>
          </cell>
          <cell r="G302" t="str">
            <v>零采</v>
          </cell>
          <cell r="H302">
            <v>0</v>
          </cell>
          <cell r="I302" t="str">
            <v>否</v>
          </cell>
        </row>
        <row r="302"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2">
          <cell r="AF302">
            <v>0</v>
          </cell>
        </row>
        <row r="302"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</row>
        <row r="302">
          <cell r="AY302">
            <v>16908.5</v>
          </cell>
          <cell r="AZ302">
            <v>16908.5</v>
          </cell>
          <cell r="BA302">
            <v>16908.5</v>
          </cell>
          <cell r="BB302">
            <v>1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2818.08333333333</v>
          </cell>
        </row>
        <row r="303">
          <cell r="B303" t="str">
            <v>S432017</v>
          </cell>
          <cell r="C303" t="str">
            <v>苏州市荣威模具有限公司</v>
          </cell>
          <cell r="D303">
            <v>0</v>
          </cell>
          <cell r="E303" t="str">
            <v>金属件</v>
          </cell>
          <cell r="F303" t="e">
            <v>#REF!</v>
          </cell>
        </row>
        <row r="303">
          <cell r="H303">
            <v>0</v>
          </cell>
          <cell r="I303" t="str">
            <v>否</v>
          </cell>
        </row>
        <row r="303"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</row>
        <row r="303"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</row>
        <row r="303"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1662170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</row>
        <row r="303">
          <cell r="AY303">
            <v>0</v>
          </cell>
          <cell r="AZ303">
            <v>1662170</v>
          </cell>
          <cell r="BA303">
            <v>1662170</v>
          </cell>
          <cell r="BB303">
            <v>1</v>
          </cell>
          <cell r="BC303">
            <v>277028.333333333</v>
          </cell>
          <cell r="BD303">
            <v>277028.333333333</v>
          </cell>
          <cell r="BE303">
            <v>277028.333333333</v>
          </cell>
          <cell r="BF303">
            <v>277028.333333333</v>
          </cell>
          <cell r="BG303">
            <v>277028.333333333</v>
          </cell>
          <cell r="BH303">
            <v>0</v>
          </cell>
        </row>
        <row r="304">
          <cell r="B304" t="str">
            <v>S444003</v>
          </cell>
          <cell r="C304" t="str">
            <v>广州熙锐自动化设备有限公司</v>
          </cell>
          <cell r="D304">
            <v>0</v>
          </cell>
          <cell r="E304" t="str">
            <v>金属件</v>
          </cell>
          <cell r="F304" t="e">
            <v>#REF!</v>
          </cell>
        </row>
        <row r="304">
          <cell r="H304">
            <v>0</v>
          </cell>
          <cell r="I304" t="str">
            <v>否</v>
          </cell>
        </row>
        <row r="304"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4"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</row>
        <row r="304"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</row>
        <row r="304">
          <cell r="AY304">
            <v>0</v>
          </cell>
          <cell r="AZ304">
            <v>0</v>
          </cell>
          <cell r="BA304">
            <v>0</v>
          </cell>
          <cell r="BB304">
            <v>1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</row>
        <row r="305">
          <cell r="B305" t="str">
            <v>S513012</v>
          </cell>
          <cell r="C305" t="str">
            <v>黄骅市建华液压配件销售服务中心</v>
          </cell>
          <cell r="D305">
            <v>0</v>
          </cell>
          <cell r="E305">
            <v>0</v>
          </cell>
        </row>
        <row r="305">
          <cell r="G305" t="str">
            <v>零采</v>
          </cell>
          <cell r="H305">
            <v>0</v>
          </cell>
          <cell r="I305" t="str">
            <v>否</v>
          </cell>
        </row>
        <row r="305"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5"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</row>
        <row r="305"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</row>
        <row r="306">
          <cell r="B306" t="str">
            <v>S434006</v>
          </cell>
          <cell r="C306" t="str">
            <v>安徽汉升工业部件股份有限公司</v>
          </cell>
          <cell r="D306" t="str">
            <v>金属件</v>
          </cell>
          <cell r="E306" t="str">
            <v>金属件</v>
          </cell>
          <cell r="F306" t="e">
            <v>#REF!</v>
          </cell>
          <cell r="G306" t="str">
            <v>正常供货</v>
          </cell>
          <cell r="H306">
            <v>30</v>
          </cell>
          <cell r="I306" t="str">
            <v>否</v>
          </cell>
          <cell r="J306">
            <v>30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</row>
        <row r="306">
          <cell r="AJ306">
            <v>0</v>
          </cell>
        </row>
        <row r="306"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1.28</v>
          </cell>
          <cell r="AV306">
            <v>19774.05</v>
          </cell>
          <cell r="AW306">
            <v>0</v>
          </cell>
        </row>
        <row r="306">
          <cell r="AY306">
            <v>9859.2</v>
          </cell>
          <cell r="AZ306">
            <v>29634.53</v>
          </cell>
          <cell r="BA306">
            <v>39493.73</v>
          </cell>
          <cell r="BB306">
            <v>1</v>
          </cell>
          <cell r="BC306">
            <v>0</v>
          </cell>
          <cell r="BD306">
            <v>0.213333333333333</v>
          </cell>
          <cell r="BE306">
            <v>3295.88833333333</v>
          </cell>
          <cell r="BF306">
            <v>3295.88833333333</v>
          </cell>
          <cell r="BG306">
            <v>3295.88833333333</v>
          </cell>
          <cell r="BH306">
            <v>4939.08833333333</v>
          </cell>
        </row>
        <row r="307">
          <cell r="B307" t="str">
            <v>S433002</v>
          </cell>
          <cell r="C307" t="str">
            <v>宁波瑞元模塑有限公司</v>
          </cell>
          <cell r="D307">
            <v>0</v>
          </cell>
          <cell r="E307">
            <v>0</v>
          </cell>
        </row>
        <row r="307">
          <cell r="G307" t="str">
            <v>固定资产</v>
          </cell>
          <cell r="H307">
            <v>0</v>
          </cell>
          <cell r="I307" t="str">
            <v>否</v>
          </cell>
        </row>
        <row r="307"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7"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</row>
        <row r="307"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</row>
        <row r="308">
          <cell r="B308" t="str">
            <v>S511007</v>
          </cell>
          <cell r="C308" t="str">
            <v>北京逸伦众程自动化控制设备有限公司</v>
          </cell>
          <cell r="D308" t="str">
            <v>后视镜</v>
          </cell>
          <cell r="E308" t="str">
            <v>后视镜</v>
          </cell>
        </row>
        <row r="308">
          <cell r="H308">
            <v>60</v>
          </cell>
          <cell r="I308" t="str">
            <v>否</v>
          </cell>
        </row>
        <row r="308"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8"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</row>
        <row r="308"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</row>
        <row r="308"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</row>
        <row r="309">
          <cell r="B309" t="str">
            <v>S437028</v>
          </cell>
          <cell r="C309" t="str">
            <v>山东隆华新材料股份有限公司</v>
          </cell>
          <cell r="D309">
            <v>0</v>
          </cell>
          <cell r="E309">
            <v>0</v>
          </cell>
        </row>
        <row r="309">
          <cell r="H309">
            <v>0</v>
          </cell>
          <cell r="I309" t="str">
            <v>否</v>
          </cell>
        </row>
        <row r="309"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</row>
        <row r="309"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</row>
        <row r="309"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</row>
        <row r="309"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</row>
        <row r="310">
          <cell r="B310" t="str">
            <v>S432008</v>
          </cell>
          <cell r="C310" t="str">
            <v>徐州华夏电子有限公司</v>
          </cell>
          <cell r="D310" t="str">
            <v>座椅/后视镜</v>
          </cell>
          <cell r="E310" t="str">
            <v>座椅/后视镜</v>
          </cell>
          <cell r="F310" t="e">
            <v>#REF!</v>
          </cell>
          <cell r="G310" t="str">
            <v>正常供货</v>
          </cell>
          <cell r="H310">
            <v>60</v>
          </cell>
          <cell r="I310" t="str">
            <v>否</v>
          </cell>
          <cell r="J310">
            <v>60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</row>
        <row r="310"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152780.23</v>
          </cell>
          <cell r="AS310">
            <v>0</v>
          </cell>
          <cell r="AT310">
            <v>89196.21</v>
          </cell>
          <cell r="AU310">
            <v>186822.11</v>
          </cell>
          <cell r="AV310">
            <v>55443.45</v>
          </cell>
          <cell r="AW310">
            <v>96331.37</v>
          </cell>
        </row>
        <row r="310">
          <cell r="AY310">
            <v>0</v>
          </cell>
          <cell r="AZ310">
            <v>580573.37</v>
          </cell>
          <cell r="BA310">
            <v>580573.37</v>
          </cell>
          <cell r="BB310">
            <v>0.8</v>
          </cell>
          <cell r="BC310">
            <v>40329.4066666667</v>
          </cell>
          <cell r="BD310">
            <v>71466.425</v>
          </cell>
          <cell r="BE310">
            <v>80707</v>
          </cell>
          <cell r="BF310">
            <v>96762.2283333333</v>
          </cell>
          <cell r="BG310">
            <v>71298.8566666667</v>
          </cell>
          <cell r="BH310">
            <v>71298.8566666667</v>
          </cell>
        </row>
        <row r="311">
          <cell r="B311" t="str">
            <v>S413106</v>
          </cell>
          <cell r="C311" t="str">
            <v>黄骅市博杰汽车部件有限公司</v>
          </cell>
          <cell r="D311">
            <v>0</v>
          </cell>
          <cell r="E311">
            <v>0</v>
          </cell>
        </row>
        <row r="311">
          <cell r="H311">
            <v>0</v>
          </cell>
          <cell r="I311" t="str">
            <v>否</v>
          </cell>
        </row>
        <row r="311"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</row>
        <row r="311"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1"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</row>
        <row r="311"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</row>
        <row r="312">
          <cell r="B312" t="str">
            <v>S513021</v>
          </cell>
          <cell r="C312" t="str">
            <v>沧州众智鑫成人力资源服务有限公司</v>
          </cell>
          <cell r="D312">
            <v>0</v>
          </cell>
          <cell r="E312">
            <v>0</v>
          </cell>
        </row>
        <row r="312">
          <cell r="G312" t="str">
            <v>管理</v>
          </cell>
          <cell r="H312">
            <v>0</v>
          </cell>
          <cell r="I312" t="str">
            <v>否</v>
          </cell>
        </row>
        <row r="312">
          <cell r="K312">
            <v>0</v>
          </cell>
          <cell r="L312">
            <v>0</v>
          </cell>
          <cell r="M312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</row>
        <row r="312">
          <cell r="AF312">
            <v>0</v>
          </cell>
        </row>
        <row r="312">
          <cell r="AJ312">
            <v>0</v>
          </cell>
        </row>
        <row r="312"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</row>
        <row r="313">
          <cell r="B313" t="str">
            <v>S413020</v>
          </cell>
          <cell r="C313" t="str">
            <v>沧州旭兴五金制品有限公司</v>
          </cell>
          <cell r="D313" t="str">
            <v>金属件/后视镜</v>
          </cell>
          <cell r="E313" t="str">
            <v>金属件/后视镜</v>
          </cell>
          <cell r="F313" t="e">
            <v>#REF!</v>
          </cell>
          <cell r="G313" t="str">
            <v>正常供货</v>
          </cell>
          <cell r="H313">
            <v>60</v>
          </cell>
          <cell r="I313" t="str">
            <v>否</v>
          </cell>
          <cell r="J313">
            <v>60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3">
          <cell r="AJ313">
            <v>0</v>
          </cell>
        </row>
        <row r="313">
          <cell r="AL313">
            <v>0</v>
          </cell>
          <cell r="AM313">
            <v>0</v>
          </cell>
        </row>
        <row r="313">
          <cell r="AP313">
            <v>0</v>
          </cell>
          <cell r="AQ313">
            <v>8494.69</v>
          </cell>
          <cell r="AR313">
            <v>1600</v>
          </cell>
          <cell r="AS313">
            <v>106189.08</v>
          </cell>
          <cell r="AT313">
            <v>65853.66</v>
          </cell>
          <cell r="AU313">
            <v>71329.5</v>
          </cell>
          <cell r="AV313">
            <v>0</v>
          </cell>
          <cell r="AW313">
            <v>0</v>
          </cell>
        </row>
        <row r="313">
          <cell r="AY313">
            <v>357332.64</v>
          </cell>
          <cell r="AZ313">
            <v>610799.57</v>
          </cell>
          <cell r="BA313">
            <v>253466.93</v>
          </cell>
          <cell r="BB313">
            <v>0.8</v>
          </cell>
          <cell r="BC313">
            <v>30356.2383333333</v>
          </cell>
          <cell r="BD313">
            <v>42244.4883333333</v>
          </cell>
          <cell r="BE313">
            <v>42244.4883333333</v>
          </cell>
          <cell r="BF313">
            <v>40828.7066666667</v>
          </cell>
          <cell r="BG313">
            <v>40562.04</v>
          </cell>
          <cell r="BH313">
            <v>82419.3</v>
          </cell>
        </row>
        <row r="314">
          <cell r="B314" t="str">
            <v>S433006</v>
          </cell>
          <cell r="C314" t="str">
            <v>浙江佳龙电子有限公司</v>
          </cell>
          <cell r="D314" t="str">
            <v>后视镜</v>
          </cell>
          <cell r="E314" t="str">
            <v>后视镜</v>
          </cell>
        </row>
        <row r="314">
          <cell r="G314" t="str">
            <v>老账</v>
          </cell>
          <cell r="H314">
            <v>90</v>
          </cell>
          <cell r="I314" t="str">
            <v>否</v>
          </cell>
          <cell r="J314">
            <v>30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4">
          <cell r="AC314">
            <v>0</v>
          </cell>
        </row>
        <row r="314"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</row>
        <row r="314"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6500</v>
          </cell>
          <cell r="AW314">
            <v>0</v>
          </cell>
        </row>
        <row r="314">
          <cell r="AY314">
            <v>6500</v>
          </cell>
          <cell r="AZ314">
            <v>13000</v>
          </cell>
          <cell r="BA314">
            <v>6500</v>
          </cell>
          <cell r="BB314">
            <v>0</v>
          </cell>
          <cell r="BC314">
            <v>0</v>
          </cell>
          <cell r="BD314">
            <v>0</v>
          </cell>
          <cell r="BE314">
            <v>1083.33333333333</v>
          </cell>
          <cell r="BF314">
            <v>1083.33333333333</v>
          </cell>
          <cell r="BG314">
            <v>1083.33333333333</v>
          </cell>
          <cell r="BH314">
            <v>2166.66666666667</v>
          </cell>
        </row>
        <row r="315">
          <cell r="B315" t="str">
            <v>S411018</v>
          </cell>
          <cell r="C315" t="str">
            <v>北京三浦易购科技有限公司</v>
          </cell>
          <cell r="D315" t="str">
            <v>金属件</v>
          </cell>
          <cell r="E315" t="str">
            <v>金属件</v>
          </cell>
          <cell r="F315" t="e">
            <v>#REF!</v>
          </cell>
          <cell r="G315" t="str">
            <v>正常供货</v>
          </cell>
          <cell r="H315">
            <v>60</v>
          </cell>
          <cell r="I315" t="str">
            <v>否</v>
          </cell>
          <cell r="J315">
            <v>90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</row>
        <row r="315">
          <cell r="AG315">
            <v>0</v>
          </cell>
        </row>
        <row r="315">
          <cell r="AM315">
            <v>0</v>
          </cell>
          <cell r="AN315">
            <v>0</v>
          </cell>
        </row>
        <row r="315">
          <cell r="AQ315">
            <v>0</v>
          </cell>
          <cell r="AR315">
            <v>0</v>
          </cell>
        </row>
        <row r="315">
          <cell r="AU315">
            <v>4898.09</v>
          </cell>
          <cell r="AV315">
            <v>0</v>
          </cell>
          <cell r="AW315">
            <v>16159</v>
          </cell>
          <cell r="AX315">
            <v>26442</v>
          </cell>
          <cell r="AY315">
            <v>0</v>
          </cell>
          <cell r="AZ315">
            <v>47499.09</v>
          </cell>
          <cell r="BA315">
            <v>21057.09</v>
          </cell>
          <cell r="BB315">
            <v>0.8</v>
          </cell>
          <cell r="BC315">
            <v>0</v>
          </cell>
          <cell r="BD315">
            <v>816.348333333333</v>
          </cell>
          <cell r="BE315">
            <v>816.348333333333</v>
          </cell>
          <cell r="BF315">
            <v>3509.515</v>
          </cell>
          <cell r="BG315">
            <v>7916.515</v>
          </cell>
          <cell r="BH315">
            <v>7916.515</v>
          </cell>
        </row>
        <row r="316">
          <cell r="B316" t="str">
            <v>S512007</v>
          </cell>
          <cell r="C316" t="str">
            <v>天津宏达翔科技有限公司</v>
          </cell>
          <cell r="D316">
            <v>0</v>
          </cell>
          <cell r="E316">
            <v>0</v>
          </cell>
        </row>
        <row r="316">
          <cell r="H316">
            <v>0</v>
          </cell>
          <cell r="I316" t="str">
            <v>否</v>
          </cell>
        </row>
        <row r="316">
          <cell r="K316">
            <v>0</v>
          </cell>
          <cell r="L316">
            <v>0</v>
          </cell>
          <cell r="M316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</row>
        <row r="316">
          <cell r="AJ316">
            <v>0</v>
          </cell>
        </row>
        <row r="316"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</row>
        <row r="316"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</row>
        <row r="317">
          <cell r="B317" t="str">
            <v>S412004</v>
          </cell>
          <cell r="C317" t="str">
            <v>天津市朗力机械设备有限公司</v>
          </cell>
          <cell r="D317" t="str">
            <v>金属件</v>
          </cell>
          <cell r="E317" t="str">
            <v>金属件</v>
          </cell>
          <cell r="F317" t="e">
            <v>#REF!</v>
          </cell>
        </row>
        <row r="317">
          <cell r="H317">
            <v>0</v>
          </cell>
          <cell r="I317" t="str">
            <v>否</v>
          </cell>
        </row>
        <row r="317"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7">
          <cell r="AJ317">
            <v>0</v>
          </cell>
          <cell r="AK317">
            <v>0</v>
          </cell>
        </row>
        <row r="317"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</row>
        <row r="317">
          <cell r="AY317">
            <v>0</v>
          </cell>
          <cell r="AZ317">
            <v>0</v>
          </cell>
          <cell r="BA317">
            <v>0</v>
          </cell>
          <cell r="BB317">
            <v>1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</row>
        <row r="318">
          <cell r="B318" t="str">
            <v>S431005</v>
          </cell>
          <cell r="C318" t="str">
            <v>上海三淮工业自动化有限公司</v>
          </cell>
          <cell r="D318">
            <v>0</v>
          </cell>
          <cell r="E318">
            <v>0</v>
          </cell>
        </row>
        <row r="318">
          <cell r="H318">
            <v>0</v>
          </cell>
          <cell r="I318" t="str">
            <v>否</v>
          </cell>
        </row>
        <row r="318"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</row>
        <row r="318"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8"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</row>
        <row r="318"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</row>
        <row r="319">
          <cell r="B319" t="str">
            <v>S432018</v>
          </cell>
          <cell r="C319" t="str">
            <v>苏州安嘉自动化设备有限公司</v>
          </cell>
          <cell r="D319">
            <v>0</v>
          </cell>
          <cell r="E319" t="str">
            <v>金属件</v>
          </cell>
          <cell r="F319" t="e">
            <v>#REF!</v>
          </cell>
        </row>
        <row r="319">
          <cell r="H319">
            <v>0</v>
          </cell>
          <cell r="I319" t="str">
            <v>否</v>
          </cell>
        </row>
        <row r="319"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</row>
        <row r="319"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</row>
        <row r="319"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</row>
        <row r="319">
          <cell r="AY319">
            <v>0</v>
          </cell>
          <cell r="AZ319">
            <v>0</v>
          </cell>
          <cell r="BA319">
            <v>0</v>
          </cell>
          <cell r="BB319">
            <v>1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</row>
        <row r="320">
          <cell r="B320" t="str">
            <v>S421004</v>
          </cell>
          <cell r="C320" t="str">
            <v>沈阳瑞驰表面技术有限公司</v>
          </cell>
          <cell r="D320" t="str">
            <v>后视镜</v>
          </cell>
          <cell r="E320" t="str">
            <v>后视镜</v>
          </cell>
        </row>
        <row r="320">
          <cell r="H320">
            <v>0</v>
          </cell>
          <cell r="I320" t="str">
            <v>否</v>
          </cell>
        </row>
        <row r="320"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0"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0">
          <cell r="AM320">
            <v>0</v>
          </cell>
        </row>
        <row r="320"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22500</v>
          </cell>
          <cell r="AW320">
            <v>0</v>
          </cell>
        </row>
        <row r="320">
          <cell r="AY320">
            <v>0</v>
          </cell>
          <cell r="AZ320">
            <v>22500</v>
          </cell>
          <cell r="BA320">
            <v>22500</v>
          </cell>
          <cell r="BB320">
            <v>0</v>
          </cell>
          <cell r="BC320">
            <v>0</v>
          </cell>
          <cell r="BD320">
            <v>0</v>
          </cell>
          <cell r="BE320">
            <v>3750</v>
          </cell>
          <cell r="BF320">
            <v>3750</v>
          </cell>
          <cell r="BG320">
            <v>3750</v>
          </cell>
          <cell r="BH320">
            <v>3750</v>
          </cell>
        </row>
        <row r="321">
          <cell r="B321" t="str">
            <v>S412018</v>
          </cell>
          <cell r="C321" t="str">
            <v>穆勒纺织品（天津）有限公司</v>
          </cell>
          <cell r="D321" t="str">
            <v>座椅</v>
          </cell>
          <cell r="E321" t="str">
            <v>座椅</v>
          </cell>
          <cell r="F321" t="e">
            <v>#REF!</v>
          </cell>
        </row>
        <row r="321">
          <cell r="H321">
            <v>30</v>
          </cell>
          <cell r="I321" t="str">
            <v>否</v>
          </cell>
        </row>
        <row r="321"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1">
          <cell r="AM321">
            <v>0</v>
          </cell>
        </row>
        <row r="321"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</row>
        <row r="321">
          <cell r="AY321">
            <v>0</v>
          </cell>
          <cell r="AZ321">
            <v>0</v>
          </cell>
          <cell r="BA321">
            <v>0</v>
          </cell>
          <cell r="BB321">
            <v>0.8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</row>
        <row r="322">
          <cell r="B322" t="str">
            <v>S513027</v>
          </cell>
          <cell r="C322" t="str">
            <v>黄骅市洪昌运输队</v>
          </cell>
          <cell r="D322">
            <v>0</v>
          </cell>
          <cell r="E322">
            <v>0</v>
          </cell>
        </row>
        <row r="322">
          <cell r="H322">
            <v>0</v>
          </cell>
          <cell r="I322" t="str">
            <v>否</v>
          </cell>
        </row>
        <row r="322"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2"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2"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</row>
        <row r="322"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</row>
        <row r="323">
          <cell r="B323" t="str">
            <v>S432028</v>
          </cell>
          <cell r="C323" t="str">
            <v>江阴宝曼电子科技有限公司</v>
          </cell>
          <cell r="D323" t="str">
            <v>后视镜</v>
          </cell>
          <cell r="E323" t="str">
            <v>后视镜</v>
          </cell>
        </row>
        <row r="323">
          <cell r="H323">
            <v>60</v>
          </cell>
          <cell r="I323" t="str">
            <v>否</v>
          </cell>
        </row>
        <row r="323"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</row>
        <row r="323"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3"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</row>
        <row r="324">
          <cell r="B324" t="str">
            <v>S411003</v>
          </cell>
          <cell r="C324" t="str">
            <v>北京市京宁通海经贸有限公司</v>
          </cell>
          <cell r="D324" t="str">
            <v>座椅</v>
          </cell>
          <cell r="E324" t="str">
            <v>座椅</v>
          </cell>
          <cell r="F324" t="e">
            <v>#REF!</v>
          </cell>
        </row>
        <row r="324">
          <cell r="H324">
            <v>30</v>
          </cell>
          <cell r="I324" t="str">
            <v>否</v>
          </cell>
        </row>
        <row r="324"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4">
          <cell r="AF324">
            <v>0</v>
          </cell>
          <cell r="AG324">
            <v>0</v>
          </cell>
        </row>
        <row r="324"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</row>
        <row r="324">
          <cell r="AY324">
            <v>0</v>
          </cell>
          <cell r="AZ324">
            <v>0</v>
          </cell>
          <cell r="BA324">
            <v>0</v>
          </cell>
          <cell r="BB324">
            <v>0.8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</row>
        <row r="325">
          <cell r="B325" t="str">
            <v>S531006</v>
          </cell>
          <cell r="C325" t="str">
            <v>上海快意信息科技有限公司</v>
          </cell>
          <cell r="D325">
            <v>0</v>
          </cell>
          <cell r="E325">
            <v>0</v>
          </cell>
        </row>
        <row r="325">
          <cell r="H325">
            <v>0</v>
          </cell>
          <cell r="I325" t="str">
            <v>否</v>
          </cell>
        </row>
        <row r="325"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5">
          <cell r="AJ325">
            <v>0</v>
          </cell>
        </row>
        <row r="325"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</row>
        <row r="325"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</row>
        <row r="326">
          <cell r="B326" t="str">
            <v>S413142</v>
          </cell>
          <cell r="C326" t="str">
            <v>沧州凌迈五金制品有限公司</v>
          </cell>
          <cell r="D326" t="str">
            <v>后视镜</v>
          </cell>
          <cell r="E326" t="str">
            <v>后视镜</v>
          </cell>
        </row>
        <row r="326">
          <cell r="H326">
            <v>0</v>
          </cell>
          <cell r="I326" t="str">
            <v>是</v>
          </cell>
        </row>
        <row r="326"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6">
          <cell r="AE326">
            <v>1968.78</v>
          </cell>
        </row>
        <row r="326">
          <cell r="AI326">
            <v>1553.61</v>
          </cell>
        </row>
        <row r="326"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</row>
        <row r="326">
          <cell r="AY326">
            <v>5108.47</v>
          </cell>
          <cell r="AZ326">
            <v>8630.86</v>
          </cell>
          <cell r="BA326">
            <v>8630.86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851.411666666667</v>
          </cell>
        </row>
        <row r="327">
          <cell r="B327" t="str">
            <v>S444002</v>
          </cell>
          <cell r="C327" t="str">
            <v>广东盟力纺织科技有限公司</v>
          </cell>
          <cell r="D327" t="str">
            <v>座椅</v>
          </cell>
          <cell r="E327" t="str">
            <v>座椅</v>
          </cell>
          <cell r="F327" t="e">
            <v>#REF!</v>
          </cell>
          <cell r="G327" t="str">
            <v>正常供货</v>
          </cell>
          <cell r="H327">
            <v>30</v>
          </cell>
          <cell r="I327" t="str">
            <v>否</v>
          </cell>
          <cell r="J327">
            <v>30</v>
          </cell>
          <cell r="K327">
            <v>2.04636307898909e-12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7"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7"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10158.9</v>
          </cell>
          <cell r="AW327">
            <v>0</v>
          </cell>
          <cell r="AX327">
            <v>9172.93</v>
          </cell>
          <cell r="AY327">
            <v>0</v>
          </cell>
          <cell r="AZ327">
            <v>19331.83</v>
          </cell>
          <cell r="BA327">
            <v>19331.83</v>
          </cell>
          <cell r="BB327">
            <v>0.8</v>
          </cell>
          <cell r="BC327">
            <v>0</v>
          </cell>
          <cell r="BD327">
            <v>0</v>
          </cell>
          <cell r="BE327">
            <v>1693.15</v>
          </cell>
          <cell r="BF327">
            <v>1693.15</v>
          </cell>
          <cell r="BG327">
            <v>3221.97166666667</v>
          </cell>
          <cell r="BH327">
            <v>3221.97166666667</v>
          </cell>
        </row>
        <row r="328">
          <cell r="B328" t="str">
            <v>S413128</v>
          </cell>
          <cell r="C328" t="str">
            <v>霸州市振旭汽车配件有限公司</v>
          </cell>
          <cell r="D328">
            <v>0</v>
          </cell>
          <cell r="E328">
            <v>0</v>
          </cell>
        </row>
        <row r="328">
          <cell r="H328">
            <v>0</v>
          </cell>
          <cell r="I328" t="str">
            <v>否</v>
          </cell>
        </row>
        <row r="328"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</row>
        <row r="328"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</row>
        <row r="328"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</row>
        <row r="328"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</row>
        <row r="329">
          <cell r="B329" t="str">
            <v>S413130</v>
          </cell>
          <cell r="C329" t="str">
            <v>泊头市捷润五金制品有限公司</v>
          </cell>
          <cell r="D329" t="str">
            <v>金属件/座椅</v>
          </cell>
          <cell r="E329" t="str">
            <v>金属件/座椅</v>
          </cell>
          <cell r="F329" t="e">
            <v>#REF!</v>
          </cell>
          <cell r="G329" t="str">
            <v>正常供货</v>
          </cell>
          <cell r="H329">
            <v>60</v>
          </cell>
          <cell r="I329" t="str">
            <v>否</v>
          </cell>
          <cell r="J329">
            <v>60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</row>
        <row r="329"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</row>
        <row r="329">
          <cell r="AS329">
            <v>62309.57</v>
          </cell>
          <cell r="AT329">
            <v>138308.9</v>
          </cell>
          <cell r="AU329">
            <v>0</v>
          </cell>
          <cell r="AV329">
            <v>0</v>
          </cell>
          <cell r="AW329">
            <v>244533.1</v>
          </cell>
          <cell r="AX329">
            <v>258541.23</v>
          </cell>
          <cell r="AY329">
            <v>323943.28</v>
          </cell>
          <cell r="AZ329">
            <v>1027636.08</v>
          </cell>
          <cell r="BA329">
            <v>445151.57</v>
          </cell>
          <cell r="BB329">
            <v>1</v>
          </cell>
          <cell r="BC329">
            <v>33436.4116666667</v>
          </cell>
          <cell r="BD329">
            <v>33436.4116666667</v>
          </cell>
          <cell r="BE329">
            <v>33436.4116666667</v>
          </cell>
          <cell r="BF329">
            <v>74191.9283333333</v>
          </cell>
          <cell r="BG329">
            <v>117282.133333333</v>
          </cell>
          <cell r="BH329">
            <v>160887.751666667</v>
          </cell>
        </row>
        <row r="330">
          <cell r="B330" t="str">
            <v>S511015</v>
          </cell>
          <cell r="C330" t="str">
            <v>北京广汇国际仓储服务有限公司</v>
          </cell>
          <cell r="D330">
            <v>0</v>
          </cell>
          <cell r="E330">
            <v>0</v>
          </cell>
        </row>
        <row r="330">
          <cell r="G330" t="str">
            <v>销售（三方库已清户）</v>
          </cell>
          <cell r="H330">
            <v>0</v>
          </cell>
          <cell r="I330" t="str">
            <v>是</v>
          </cell>
        </row>
        <row r="330"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</row>
        <row r="330">
          <cell r="AH330">
            <v>36044.98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</row>
        <row r="330">
          <cell r="AY330">
            <v>0</v>
          </cell>
          <cell r="AZ330">
            <v>36044.98</v>
          </cell>
          <cell r="BA330">
            <v>36044.98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</row>
        <row r="331">
          <cell r="B331" t="str">
            <v>S442002</v>
          </cell>
          <cell r="C331" t="str">
            <v>湖北伟士通汽车零件有限公司</v>
          </cell>
          <cell r="D331" t="str">
            <v>金属件</v>
          </cell>
          <cell r="E331" t="str">
            <v>金属件</v>
          </cell>
          <cell r="F331" t="e">
            <v>#REF!</v>
          </cell>
          <cell r="G331" t="str">
            <v>正常供货</v>
          </cell>
          <cell r="H331">
            <v>90</v>
          </cell>
          <cell r="I331" t="str">
            <v>否</v>
          </cell>
          <cell r="J331">
            <v>90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3656.35</v>
          </cell>
          <cell r="AT331">
            <v>12326.04</v>
          </cell>
          <cell r="AU331">
            <v>0</v>
          </cell>
          <cell r="AV331">
            <v>12364.92</v>
          </cell>
          <cell r="AW331">
            <v>16434.72</v>
          </cell>
          <cell r="AX331">
            <v>24652.08</v>
          </cell>
          <cell r="AY331">
            <v>23716.44</v>
          </cell>
          <cell r="AZ331">
            <v>93150.55</v>
          </cell>
          <cell r="BA331">
            <v>28347.31</v>
          </cell>
          <cell r="BB331">
            <v>0.8</v>
          </cell>
          <cell r="BC331">
            <v>2663.73166666667</v>
          </cell>
          <cell r="BD331">
            <v>2663.73166666667</v>
          </cell>
          <cell r="BE331">
            <v>4724.55166666667</v>
          </cell>
          <cell r="BF331">
            <v>7463.67166666667</v>
          </cell>
          <cell r="BG331">
            <v>11572.3516666667</v>
          </cell>
          <cell r="BH331">
            <v>14915.7</v>
          </cell>
        </row>
        <row r="332">
          <cell r="B332" t="str">
            <v>S433019</v>
          </cell>
          <cell r="C332" t="str">
            <v>杭州阳晨聚氨酯制品有限公司</v>
          </cell>
          <cell r="D332" t="str">
            <v>座椅</v>
          </cell>
          <cell r="E332" t="str">
            <v>座椅</v>
          </cell>
          <cell r="F332" t="e">
            <v>#REF!</v>
          </cell>
          <cell r="G332" t="str">
            <v>正常供货</v>
          </cell>
          <cell r="H332">
            <v>30</v>
          </cell>
          <cell r="I332" t="str">
            <v>否</v>
          </cell>
          <cell r="J332">
            <v>30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2"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7021.65</v>
          </cell>
          <cell r="AR332">
            <v>11100</v>
          </cell>
          <cell r="AS332">
            <v>114700.49</v>
          </cell>
          <cell r="AT332">
            <v>37000.16</v>
          </cell>
          <cell r="AU332">
            <v>0</v>
          </cell>
          <cell r="AV332">
            <v>74000.31</v>
          </cell>
          <cell r="AW332">
            <v>0</v>
          </cell>
        </row>
        <row r="332">
          <cell r="AY332">
            <v>0</v>
          </cell>
          <cell r="AZ332">
            <v>243822.61</v>
          </cell>
          <cell r="BA332">
            <v>243822.61</v>
          </cell>
          <cell r="BB332">
            <v>0.8</v>
          </cell>
          <cell r="BC332">
            <v>28303.7166666667</v>
          </cell>
          <cell r="BD332">
            <v>28303.7166666667</v>
          </cell>
          <cell r="BE332">
            <v>40637.1016666667</v>
          </cell>
          <cell r="BF332">
            <v>39466.8266666667</v>
          </cell>
          <cell r="BG332">
            <v>37616.8266666667</v>
          </cell>
          <cell r="BH332">
            <v>18500.0783333333</v>
          </cell>
        </row>
        <row r="333">
          <cell r="B333" t="str">
            <v>S411035</v>
          </cell>
          <cell r="C333" t="str">
            <v>北京明科通业国际贸易有限责任公司</v>
          </cell>
          <cell r="D333" t="str">
            <v>后视镜</v>
          </cell>
          <cell r="E333" t="str">
            <v>后视镜</v>
          </cell>
        </row>
        <row r="333">
          <cell r="H333">
            <v>90</v>
          </cell>
          <cell r="I333" t="str">
            <v>否</v>
          </cell>
        </row>
        <row r="333"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</row>
        <row r="333"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3"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</row>
        <row r="333"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</row>
        <row r="334">
          <cell r="B334" t="str">
            <v>S411036</v>
          </cell>
          <cell r="C334" t="str">
            <v>北京美好生活家居用品有限公司</v>
          </cell>
          <cell r="D334" t="str">
            <v>座椅</v>
          </cell>
          <cell r="E334" t="str">
            <v>座椅</v>
          </cell>
          <cell r="F334" t="e">
            <v>#REF!</v>
          </cell>
          <cell r="G334" t="str">
            <v>正常供货</v>
          </cell>
          <cell r="H334">
            <v>90</v>
          </cell>
          <cell r="I334" t="str">
            <v>否</v>
          </cell>
          <cell r="J334">
            <v>90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</row>
        <row r="334">
          <cell r="AF334">
            <v>0</v>
          </cell>
          <cell r="AG334">
            <v>0</v>
          </cell>
          <cell r="AH334">
            <v>0</v>
          </cell>
        </row>
        <row r="334"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12266.19</v>
          </cell>
          <cell r="AR334">
            <v>294100</v>
          </cell>
          <cell r="AS334">
            <v>412346.72</v>
          </cell>
          <cell r="AT334">
            <v>748410.25</v>
          </cell>
          <cell r="AU334">
            <v>170399.99</v>
          </cell>
          <cell r="AV334">
            <v>133762.62</v>
          </cell>
          <cell r="AW334">
            <v>261100.06</v>
          </cell>
          <cell r="AX334">
            <v>55209.77</v>
          </cell>
          <cell r="AY334">
            <v>286705.86</v>
          </cell>
          <cell r="AZ334">
            <v>2374301.46</v>
          </cell>
          <cell r="BA334">
            <v>1771285.77</v>
          </cell>
          <cell r="BB334">
            <v>0.8</v>
          </cell>
          <cell r="BC334">
            <v>244520.526666667</v>
          </cell>
          <cell r="BD334">
            <v>272920.525</v>
          </cell>
          <cell r="BE334">
            <v>295214.295</v>
          </cell>
          <cell r="BF334">
            <v>336686.606666667</v>
          </cell>
          <cell r="BG334">
            <v>296871.568333333</v>
          </cell>
          <cell r="BH334">
            <v>275931.425</v>
          </cell>
        </row>
        <row r="335">
          <cell r="B335" t="str">
            <v>S413152</v>
          </cell>
          <cell r="C335" t="str">
            <v>远东嘉烨沧州科技有限公司</v>
          </cell>
          <cell r="D335" t="str">
            <v>后视镜</v>
          </cell>
          <cell r="E335" t="str">
            <v>后视镜</v>
          </cell>
        </row>
        <row r="335">
          <cell r="G335" t="str">
            <v>老账</v>
          </cell>
          <cell r="H335">
            <v>30</v>
          </cell>
          <cell r="I335" t="str">
            <v>否</v>
          </cell>
        </row>
        <row r="335"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</row>
        <row r="335"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5"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</row>
        <row r="335"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</row>
        <row r="336">
          <cell r="B336" t="str">
            <v>S513057</v>
          </cell>
          <cell r="C336" t="str">
            <v>赵战一</v>
          </cell>
          <cell r="D336">
            <v>0</v>
          </cell>
          <cell r="E336">
            <v>0</v>
          </cell>
        </row>
        <row r="336">
          <cell r="H336">
            <v>0</v>
          </cell>
          <cell r="I336" t="str">
            <v>否</v>
          </cell>
        </row>
        <row r="336"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6">
          <cell r="AJ336">
            <v>0</v>
          </cell>
        </row>
        <row r="336"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</row>
        <row r="336"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</row>
        <row r="337">
          <cell r="B337" t="str">
            <v>S513050</v>
          </cell>
          <cell r="C337" t="str">
            <v>河北信一净美物业服务有限公司</v>
          </cell>
          <cell r="D337">
            <v>0</v>
          </cell>
          <cell r="E337">
            <v>0</v>
          </cell>
        </row>
        <row r="337">
          <cell r="G337" t="str">
            <v>管理</v>
          </cell>
          <cell r="H337">
            <v>0</v>
          </cell>
          <cell r="I337" t="str">
            <v>否</v>
          </cell>
        </row>
        <row r="337"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</row>
        <row r="337"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7"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10800</v>
          </cell>
          <cell r="AZ337">
            <v>10800</v>
          </cell>
          <cell r="BA337">
            <v>10800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1800</v>
          </cell>
        </row>
        <row r="338">
          <cell r="B338" t="str">
            <v>S513045</v>
          </cell>
          <cell r="C338" t="str">
            <v>河北渤海远达环境检测技术服务有限公司</v>
          </cell>
          <cell r="D338">
            <v>0</v>
          </cell>
          <cell r="E338">
            <v>0</v>
          </cell>
        </row>
        <row r="338">
          <cell r="H338">
            <v>0</v>
          </cell>
          <cell r="I338" t="str">
            <v>否</v>
          </cell>
        </row>
        <row r="338"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8"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</row>
        <row r="338"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</row>
        <row r="338"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</row>
        <row r="339">
          <cell r="B339" t="str">
            <v>S413059</v>
          </cell>
          <cell r="C339" t="str">
            <v>黄骅市荣邦汽车部件有限公司</v>
          </cell>
          <cell r="D339" t="str">
            <v>座椅</v>
          </cell>
          <cell r="E339" t="str">
            <v>座椅</v>
          </cell>
          <cell r="F339" t="e">
            <v>#REF!</v>
          </cell>
        </row>
        <row r="339">
          <cell r="H339" t="str">
            <v>预付</v>
          </cell>
          <cell r="I339" t="str">
            <v>否</v>
          </cell>
        </row>
        <row r="339"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39"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</row>
        <row r="339"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</row>
        <row r="339">
          <cell r="AY339">
            <v>0</v>
          </cell>
          <cell r="AZ339">
            <v>0</v>
          </cell>
          <cell r="BA339">
            <v>0</v>
          </cell>
          <cell r="BB339">
            <v>0.8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</row>
        <row r="340">
          <cell r="B340" t="str">
            <v>S533002</v>
          </cell>
          <cell r="C340" t="str">
            <v>宁波正耀汽车电器有限公司</v>
          </cell>
          <cell r="D340" t="str">
            <v>后视镜</v>
          </cell>
          <cell r="E340" t="str">
            <v>后视镜</v>
          </cell>
        </row>
        <row r="340">
          <cell r="H340">
            <v>0</v>
          </cell>
          <cell r="I340" t="str">
            <v>否</v>
          </cell>
        </row>
        <row r="340"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0"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</row>
        <row r="340"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</row>
        <row r="340"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</row>
        <row r="341">
          <cell r="B341" t="str">
            <v>S511010</v>
          </cell>
          <cell r="C341" t="str">
            <v>北京志同信达科技发展有限公司</v>
          </cell>
          <cell r="D341" t="str">
            <v>后视镜</v>
          </cell>
          <cell r="E341" t="str">
            <v>后视镜</v>
          </cell>
        </row>
        <row r="341">
          <cell r="H341">
            <v>30</v>
          </cell>
          <cell r="I341" t="str">
            <v>否</v>
          </cell>
        </row>
        <row r="341"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1"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</row>
        <row r="341"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</row>
        <row r="341"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</row>
        <row r="342">
          <cell r="B342" t="str">
            <v>S413110</v>
          </cell>
          <cell r="C342" t="str">
            <v>黄骅市金宝成钢材经销有限公司</v>
          </cell>
          <cell r="D342" t="str">
            <v>金属件</v>
          </cell>
          <cell r="E342" t="str">
            <v>金属件</v>
          </cell>
          <cell r="F342" t="e">
            <v>#REF!</v>
          </cell>
          <cell r="G342" t="str">
            <v>大宗物料</v>
          </cell>
          <cell r="H342">
            <v>0</v>
          </cell>
          <cell r="I342" t="str">
            <v>是</v>
          </cell>
          <cell r="J342">
            <v>30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2"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10424.92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6700</v>
          </cell>
          <cell r="AS342">
            <v>0</v>
          </cell>
          <cell r="AT342">
            <v>0</v>
          </cell>
          <cell r="AU342">
            <v>3591</v>
          </cell>
          <cell r="AV342">
            <v>915</v>
          </cell>
          <cell r="AW342">
            <v>0</v>
          </cell>
          <cell r="AX342">
            <v>3832</v>
          </cell>
          <cell r="AY342">
            <v>0</v>
          </cell>
          <cell r="AZ342">
            <v>25462.92</v>
          </cell>
          <cell r="BA342">
            <v>25462.92</v>
          </cell>
          <cell r="BB342">
            <v>1</v>
          </cell>
          <cell r="BC342">
            <v>1116.66666666667</v>
          </cell>
          <cell r="BD342">
            <v>1715.16666666667</v>
          </cell>
          <cell r="BE342">
            <v>1867.66666666667</v>
          </cell>
          <cell r="BF342">
            <v>1867.66666666667</v>
          </cell>
          <cell r="BG342">
            <v>1389.66666666667</v>
          </cell>
          <cell r="BH342">
            <v>1389.66666666667</v>
          </cell>
        </row>
        <row r="343">
          <cell r="B343" t="str">
            <v>S513063</v>
          </cell>
          <cell r="C343" t="str">
            <v>石家庄松樾机械设备销售有限公司</v>
          </cell>
          <cell r="D343">
            <v>0</v>
          </cell>
          <cell r="E343">
            <v>0</v>
          </cell>
        </row>
        <row r="343">
          <cell r="H343">
            <v>0</v>
          </cell>
          <cell r="I343" t="str">
            <v>否</v>
          </cell>
        </row>
        <row r="343"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3"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</row>
        <row r="343"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</row>
        <row r="344">
          <cell r="B344" t="str">
            <v>S544006</v>
          </cell>
          <cell r="C344" t="str">
            <v>鹤山市润源化工有限公司</v>
          </cell>
          <cell r="D344">
            <v>0</v>
          </cell>
          <cell r="E344">
            <v>0</v>
          </cell>
        </row>
        <row r="344">
          <cell r="H344">
            <v>0</v>
          </cell>
          <cell r="I344" t="str">
            <v>否</v>
          </cell>
        </row>
        <row r="344"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</row>
        <row r="344">
          <cell r="AG344">
            <v>0</v>
          </cell>
          <cell r="AH344">
            <v>0</v>
          </cell>
          <cell r="AI344">
            <v>0</v>
          </cell>
          <cell r="AJ344">
            <v>0</v>
          </cell>
        </row>
        <row r="344">
          <cell r="AM344">
            <v>0</v>
          </cell>
        </row>
        <row r="344"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</row>
        <row r="344"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</row>
        <row r="345">
          <cell r="B345" t="str">
            <v>S413062</v>
          </cell>
          <cell r="C345" t="str">
            <v>黄骅市友联嘉悦商贸有限公司</v>
          </cell>
          <cell r="D345" t="str">
            <v>后视镜</v>
          </cell>
          <cell r="E345" t="str">
            <v>后视镜</v>
          </cell>
        </row>
        <row r="345">
          <cell r="H345">
            <v>0</v>
          </cell>
          <cell r="I345" t="str">
            <v>否</v>
          </cell>
        </row>
        <row r="345"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5"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</row>
        <row r="345">
          <cell r="AM345">
            <v>0</v>
          </cell>
        </row>
        <row r="345"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</row>
        <row r="345"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</row>
        <row r="346">
          <cell r="B346" t="str">
            <v>S412025</v>
          </cell>
          <cell r="C346" t="str">
            <v>天津万塑新材料科技有限公司</v>
          </cell>
          <cell r="D346" t="str">
            <v>后视镜</v>
          </cell>
          <cell r="E346" t="str">
            <v>后视镜</v>
          </cell>
        </row>
        <row r="346">
          <cell r="H346">
            <v>0</v>
          </cell>
          <cell r="I346" t="str">
            <v>否</v>
          </cell>
        </row>
        <row r="346"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</row>
        <row r="346">
          <cell r="AE346">
            <v>0</v>
          </cell>
          <cell r="AF346">
            <v>0</v>
          </cell>
        </row>
        <row r="346">
          <cell r="AJ346">
            <v>0</v>
          </cell>
        </row>
        <row r="346"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</row>
        <row r="346"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</row>
        <row r="347">
          <cell r="B347" t="str">
            <v>S422003</v>
          </cell>
          <cell r="C347" t="str">
            <v>长春亚大汽车零件制造有限公司</v>
          </cell>
          <cell r="D347">
            <v>0</v>
          </cell>
          <cell r="E347" t="str">
            <v>座椅</v>
          </cell>
          <cell r="F347" t="e">
            <v>#REF!</v>
          </cell>
        </row>
        <row r="347">
          <cell r="H347">
            <v>0</v>
          </cell>
          <cell r="I347" t="str">
            <v>否</v>
          </cell>
        </row>
        <row r="347"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</row>
        <row r="347"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7"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</row>
        <row r="347"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</row>
        <row r="348">
          <cell r="B348" t="str">
            <v>S444007</v>
          </cell>
          <cell r="C348" t="str">
            <v>广东新金山环保材料股份有限公司</v>
          </cell>
          <cell r="D348">
            <v>0</v>
          </cell>
          <cell r="E348" t="str">
            <v>座椅</v>
          </cell>
          <cell r="F348" t="e">
            <v>#REF!</v>
          </cell>
        </row>
        <row r="348">
          <cell r="H348">
            <v>0</v>
          </cell>
          <cell r="I348" t="str">
            <v>否</v>
          </cell>
        </row>
        <row r="348"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</row>
        <row r="348"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8"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</row>
        <row r="348"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</row>
        <row r="349">
          <cell r="B349" t="str">
            <v>S413157</v>
          </cell>
          <cell r="C349" t="str">
            <v>衡水鑫智汽车零部件有限公司</v>
          </cell>
          <cell r="D349">
            <v>0</v>
          </cell>
          <cell r="E349" t="str">
            <v>座椅</v>
          </cell>
          <cell r="F349" t="e">
            <v>#REF!</v>
          </cell>
        </row>
        <row r="349">
          <cell r="H349">
            <v>0</v>
          </cell>
          <cell r="I349" t="str">
            <v>否</v>
          </cell>
          <cell r="J349">
            <v>30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49">
          <cell r="AJ349">
            <v>0</v>
          </cell>
        </row>
        <row r="349"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</row>
        <row r="349">
          <cell r="AY349">
            <v>0</v>
          </cell>
          <cell r="AZ349">
            <v>0</v>
          </cell>
          <cell r="BA349">
            <v>0</v>
          </cell>
          <cell r="BB349">
            <v>1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</row>
        <row r="350">
          <cell r="B350" t="str">
            <v>S531001</v>
          </cell>
          <cell r="C350" t="str">
            <v>上海腾基机械设备有限公司</v>
          </cell>
          <cell r="D350">
            <v>0</v>
          </cell>
          <cell r="E350">
            <v>0</v>
          </cell>
        </row>
        <row r="350">
          <cell r="H350">
            <v>0</v>
          </cell>
          <cell r="I350" t="str">
            <v>否</v>
          </cell>
        </row>
        <row r="350"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</row>
        <row r="350"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0"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</row>
        <row r="350"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</row>
        <row r="351">
          <cell r="B351" t="str">
            <v>S433025</v>
          </cell>
          <cell r="C351" t="str">
            <v>中广核俊尔新材料有限公司</v>
          </cell>
          <cell r="D351" t="str">
            <v>后视镜</v>
          </cell>
          <cell r="E351" t="str">
            <v>后视镜</v>
          </cell>
        </row>
        <row r="351">
          <cell r="H351">
            <v>0</v>
          </cell>
          <cell r="I351" t="str">
            <v>否</v>
          </cell>
        </row>
        <row r="351"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1">
          <cell r="AG351">
            <v>0</v>
          </cell>
          <cell r="AH351">
            <v>0</v>
          </cell>
          <cell r="AI351">
            <v>0</v>
          </cell>
          <cell r="AJ351">
            <v>0</v>
          </cell>
        </row>
        <row r="351"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</row>
        <row r="351"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</row>
        <row r="352">
          <cell r="B352" t="str">
            <v>S513013</v>
          </cell>
          <cell r="C352" t="str">
            <v>黄骅市龙腾五金机电门市部</v>
          </cell>
          <cell r="D352">
            <v>0</v>
          </cell>
          <cell r="E352" t="str">
            <v>金属件</v>
          </cell>
          <cell r="F352" t="e">
            <v>#REF!</v>
          </cell>
        </row>
        <row r="352">
          <cell r="H352">
            <v>0</v>
          </cell>
          <cell r="I352" t="str">
            <v>否</v>
          </cell>
        </row>
        <row r="352"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</row>
        <row r="352"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</row>
        <row r="352"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</row>
        <row r="352">
          <cell r="AY352">
            <v>0</v>
          </cell>
          <cell r="AZ352">
            <v>0</v>
          </cell>
          <cell r="BA352">
            <v>0</v>
          </cell>
          <cell r="BB352">
            <v>1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</row>
        <row r="353">
          <cell r="B353" t="str">
            <v>S432016</v>
          </cell>
          <cell r="C353" t="str">
            <v>美视伊汽车镜控（苏州）有限公司</v>
          </cell>
          <cell r="D353" t="str">
            <v>后视镜</v>
          </cell>
          <cell r="E353" t="str">
            <v>后视镜</v>
          </cell>
        </row>
        <row r="353">
          <cell r="H353">
            <v>30</v>
          </cell>
          <cell r="I353" t="str">
            <v>否</v>
          </cell>
        </row>
        <row r="353"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3">
          <cell r="AJ353">
            <v>0</v>
          </cell>
        </row>
        <row r="353">
          <cell r="AN353">
            <v>0</v>
          </cell>
          <cell r="AO353">
            <v>0</v>
          </cell>
          <cell r="AP353">
            <v>0</v>
          </cell>
          <cell r="AQ353">
            <v>0</v>
          </cell>
        </row>
        <row r="353">
          <cell r="AS353">
            <v>0</v>
          </cell>
        </row>
        <row r="353">
          <cell r="AV353">
            <v>0</v>
          </cell>
          <cell r="AW353">
            <v>0</v>
          </cell>
          <cell r="AX353">
            <v>117147.1</v>
          </cell>
          <cell r="AY353">
            <v>116670.24</v>
          </cell>
          <cell r="AZ353">
            <v>233817.34</v>
          </cell>
          <cell r="BA353">
            <v>350487.58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19524.5166666667</v>
          </cell>
          <cell r="BH353">
            <v>38969.5566666667</v>
          </cell>
        </row>
        <row r="354">
          <cell r="B354" t="str">
            <v>S411008</v>
          </cell>
          <cell r="C354" t="str">
            <v>北京瑞德佑业科技有限公司</v>
          </cell>
          <cell r="D354" t="str">
            <v>后视镜</v>
          </cell>
          <cell r="E354" t="str">
            <v>后视镜</v>
          </cell>
        </row>
        <row r="354">
          <cell r="H354">
            <v>30</v>
          </cell>
          <cell r="I354" t="str">
            <v>否</v>
          </cell>
        </row>
        <row r="354"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</row>
        <row r="354">
          <cell r="AJ354">
            <v>0</v>
          </cell>
        </row>
        <row r="354"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</row>
        <row r="354"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</row>
        <row r="355">
          <cell r="B355" t="str">
            <v>S513047</v>
          </cell>
          <cell r="C355" t="str">
            <v>黄骅市宝丽洁家政有限公司</v>
          </cell>
          <cell r="D355">
            <v>0</v>
          </cell>
          <cell r="E355">
            <v>0</v>
          </cell>
        </row>
        <row r="355">
          <cell r="H355">
            <v>0</v>
          </cell>
          <cell r="I355" t="str">
            <v>否</v>
          </cell>
        </row>
        <row r="355"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</row>
        <row r="355"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5">
          <cell r="AM355">
            <v>0</v>
          </cell>
        </row>
        <row r="355"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</row>
        <row r="355"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</row>
        <row r="356">
          <cell r="B356" t="str">
            <v>S513004</v>
          </cell>
          <cell r="C356" t="str">
            <v>任丘市焊材厂</v>
          </cell>
          <cell r="D356" t="str">
            <v>金属件</v>
          </cell>
          <cell r="E356" t="str">
            <v>金属件</v>
          </cell>
          <cell r="F356" t="e">
            <v>#REF!</v>
          </cell>
          <cell r="G356" t="str">
            <v>大宗物料</v>
          </cell>
          <cell r="H356">
            <v>0</v>
          </cell>
          <cell r="I356" t="str">
            <v>否</v>
          </cell>
          <cell r="J356">
            <v>30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</row>
        <row r="356">
          <cell r="AJ356">
            <v>0</v>
          </cell>
        </row>
        <row r="356"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</row>
        <row r="356">
          <cell r="AY356">
            <v>58850</v>
          </cell>
          <cell r="AZ356">
            <v>58850</v>
          </cell>
          <cell r="BA356">
            <v>58850</v>
          </cell>
          <cell r="BB356">
            <v>1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9808.33333333333</v>
          </cell>
        </row>
        <row r="357">
          <cell r="B357" t="str">
            <v>S411026</v>
          </cell>
          <cell r="C357" t="str">
            <v>北京怀安知恒机电设备有限公司</v>
          </cell>
          <cell r="D357">
            <v>0</v>
          </cell>
          <cell r="E357">
            <v>0</v>
          </cell>
        </row>
        <row r="357">
          <cell r="H357">
            <v>0</v>
          </cell>
          <cell r="I357" t="str">
            <v>否</v>
          </cell>
        </row>
        <row r="357"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7">
          <cell r="AH357">
            <v>0</v>
          </cell>
          <cell r="AI357">
            <v>0</v>
          </cell>
          <cell r="AJ357">
            <v>0</v>
          </cell>
        </row>
        <row r="357"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11200</v>
          </cell>
          <cell r="AU357">
            <v>0</v>
          </cell>
          <cell r="AV357">
            <v>0</v>
          </cell>
          <cell r="AW357">
            <v>0</v>
          </cell>
        </row>
        <row r="357">
          <cell r="AY357">
            <v>0</v>
          </cell>
          <cell r="AZ357">
            <v>11200</v>
          </cell>
          <cell r="BA357">
            <v>11200</v>
          </cell>
          <cell r="BB357">
            <v>0</v>
          </cell>
          <cell r="BC357">
            <v>1866.66666666667</v>
          </cell>
          <cell r="BD357">
            <v>1866.66666666667</v>
          </cell>
          <cell r="BE357">
            <v>1866.66666666667</v>
          </cell>
          <cell r="BF357">
            <v>1866.66666666667</v>
          </cell>
          <cell r="BG357">
            <v>1866.66666666667</v>
          </cell>
          <cell r="BH357">
            <v>1866.66666666667</v>
          </cell>
        </row>
        <row r="358">
          <cell r="B358" t="str">
            <v>S432032</v>
          </cell>
          <cell r="C358" t="str">
            <v>明阳科技（苏州）股份有限公司</v>
          </cell>
          <cell r="D358" t="str">
            <v>座椅</v>
          </cell>
          <cell r="E358" t="str">
            <v>座椅</v>
          </cell>
          <cell r="F358" t="e">
            <v>#REF!</v>
          </cell>
          <cell r="G358" t="str">
            <v>正常供货</v>
          </cell>
          <cell r="H358">
            <v>60</v>
          </cell>
          <cell r="I358" t="str">
            <v>否</v>
          </cell>
          <cell r="J358">
            <v>60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</row>
        <row r="358">
          <cell r="AF358">
            <v>0</v>
          </cell>
          <cell r="AG358">
            <v>0</v>
          </cell>
          <cell r="AH358">
            <v>0</v>
          </cell>
        </row>
        <row r="358"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</row>
        <row r="358">
          <cell r="AY358">
            <v>0</v>
          </cell>
          <cell r="AZ358">
            <v>0</v>
          </cell>
          <cell r="BA358">
            <v>0</v>
          </cell>
          <cell r="BB358">
            <v>1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</row>
        <row r="359">
          <cell r="B359" t="str">
            <v>S544002</v>
          </cell>
          <cell r="C359" t="str">
            <v>东莞市兴亿塑胶原料有限公司</v>
          </cell>
          <cell r="D359" t="str">
            <v>后视镜</v>
          </cell>
          <cell r="E359" t="str">
            <v>后视镜</v>
          </cell>
        </row>
        <row r="359">
          <cell r="H359">
            <v>0</v>
          </cell>
          <cell r="I359" t="str">
            <v>否</v>
          </cell>
        </row>
        <row r="359"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59"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</row>
        <row r="359"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</row>
        <row r="359"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</row>
        <row r="360">
          <cell r="B360" t="str">
            <v>S411009</v>
          </cell>
          <cell r="C360" t="str">
            <v>北京兴塑化工产品有限公司</v>
          </cell>
          <cell r="D360" t="str">
            <v>后视镜</v>
          </cell>
          <cell r="E360" t="str">
            <v>后视镜</v>
          </cell>
        </row>
        <row r="360">
          <cell r="H360">
            <v>0</v>
          </cell>
          <cell r="I360" t="str">
            <v>否</v>
          </cell>
        </row>
        <row r="360"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0"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0"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</row>
        <row r="360"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</row>
        <row r="361">
          <cell r="B361" t="str">
            <v>S413135</v>
          </cell>
          <cell r="C361" t="str">
            <v>黄骅市东鑫车镜厂</v>
          </cell>
          <cell r="D361" t="str">
            <v>后视镜</v>
          </cell>
          <cell r="E361" t="str">
            <v>后视镜</v>
          </cell>
        </row>
        <row r="361">
          <cell r="H361">
            <v>0</v>
          </cell>
          <cell r="I361" t="str">
            <v>否</v>
          </cell>
        </row>
        <row r="361"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</row>
        <row r="361"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1"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</row>
        <row r="361"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</row>
        <row r="362">
          <cell r="B362" t="str">
            <v>S533005</v>
          </cell>
          <cell r="C362" t="str">
            <v>台州市博睿环保科技有限公司</v>
          </cell>
          <cell r="D362">
            <v>0</v>
          </cell>
          <cell r="E362">
            <v>0</v>
          </cell>
        </row>
        <row r="362">
          <cell r="H362">
            <v>0</v>
          </cell>
          <cell r="I362" t="str">
            <v>否</v>
          </cell>
        </row>
        <row r="362"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</row>
        <row r="362"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</row>
        <row r="362"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</row>
        <row r="362"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</row>
        <row r="363">
          <cell r="B363" t="str">
            <v>S437002</v>
          </cell>
          <cell r="C363" t="str">
            <v>中国重汽集团济南商用车有限公司</v>
          </cell>
          <cell r="D363">
            <v>0</v>
          </cell>
          <cell r="E363">
            <v>0</v>
          </cell>
        </row>
        <row r="363">
          <cell r="H363">
            <v>0</v>
          </cell>
          <cell r="I363" t="str">
            <v>否</v>
          </cell>
        </row>
        <row r="363"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</row>
        <row r="363"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</row>
        <row r="363"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</row>
        <row r="363"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</row>
        <row r="364">
          <cell r="B364" t="str">
            <v>S413121</v>
          </cell>
          <cell r="C364" t="str">
            <v>河北佳铸金属制品有限公司</v>
          </cell>
          <cell r="D364" t="str">
            <v>金属件</v>
          </cell>
          <cell r="E364" t="str">
            <v>金属件</v>
          </cell>
          <cell r="F364" t="e">
            <v>#REF!</v>
          </cell>
        </row>
        <row r="364">
          <cell r="H364">
            <v>0</v>
          </cell>
          <cell r="I364" t="str">
            <v>否</v>
          </cell>
        </row>
        <row r="364"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</row>
        <row r="364">
          <cell r="AF364">
            <v>0</v>
          </cell>
        </row>
        <row r="364">
          <cell r="AJ364">
            <v>0</v>
          </cell>
        </row>
        <row r="364"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</row>
        <row r="364">
          <cell r="AY364">
            <v>0</v>
          </cell>
          <cell r="AZ364">
            <v>0</v>
          </cell>
          <cell r="BA364">
            <v>0</v>
          </cell>
          <cell r="BB364">
            <v>1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</row>
        <row r="365">
          <cell r="B365" t="str">
            <v>S437046</v>
          </cell>
          <cell r="C365" t="str">
            <v>青岛中新华美塑料有限公司</v>
          </cell>
          <cell r="D365" t="str">
            <v>后视镜</v>
          </cell>
          <cell r="E365" t="str">
            <v>后视镜</v>
          </cell>
        </row>
        <row r="365">
          <cell r="G365" t="str">
            <v>大宗物料</v>
          </cell>
          <cell r="H365">
            <v>0</v>
          </cell>
          <cell r="I365" t="str">
            <v>否</v>
          </cell>
          <cell r="J365">
            <v>30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</row>
        <row r="365">
          <cell r="AF365">
            <v>0</v>
          </cell>
        </row>
        <row r="365">
          <cell r="AJ365">
            <v>0</v>
          </cell>
        </row>
        <row r="365"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</row>
        <row r="365"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</row>
        <row r="366">
          <cell r="B366" t="str">
            <v>S411033</v>
          </cell>
          <cell r="C366" t="str">
            <v>北京德坤顺利金属制品加工部</v>
          </cell>
          <cell r="D366">
            <v>0</v>
          </cell>
          <cell r="E366">
            <v>0</v>
          </cell>
        </row>
        <row r="366">
          <cell r="H366">
            <v>0</v>
          </cell>
          <cell r="I366" t="str">
            <v>否</v>
          </cell>
        </row>
        <row r="366"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</row>
        <row r="366"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</row>
        <row r="366"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</row>
        <row r="366"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</row>
        <row r="367">
          <cell r="B367" t="str">
            <v>S412032</v>
          </cell>
          <cell r="C367" t="str">
            <v>天津东和汽车零部件有限公司</v>
          </cell>
          <cell r="D367" t="str">
            <v>后视镜</v>
          </cell>
          <cell r="E367" t="str">
            <v>后视镜</v>
          </cell>
        </row>
        <row r="367">
          <cell r="H367">
            <v>0</v>
          </cell>
          <cell r="I367" t="str">
            <v>否</v>
          </cell>
        </row>
        <row r="367"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</row>
        <row r="367"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7">
          <cell r="AM367">
            <v>0</v>
          </cell>
        </row>
        <row r="367"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</row>
        <row r="367"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</row>
        <row r="368">
          <cell r="B368" t="str">
            <v>S412038</v>
          </cell>
          <cell r="C368" t="str">
            <v>天津禄川科技开发有限公司</v>
          </cell>
          <cell r="D368" t="str">
            <v>后视镜</v>
          </cell>
          <cell r="E368" t="str">
            <v>后视镜</v>
          </cell>
        </row>
        <row r="368">
          <cell r="H368">
            <v>0</v>
          </cell>
          <cell r="I368" t="str">
            <v>否</v>
          </cell>
        </row>
        <row r="368"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</row>
        <row r="368"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</row>
        <row r="368"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</row>
        <row r="369">
          <cell r="B369" t="str">
            <v>S437034</v>
          </cell>
          <cell r="C369" t="str">
            <v>潍坊振晟汽车零部件有限公司</v>
          </cell>
          <cell r="D369" t="str">
            <v>座椅</v>
          </cell>
          <cell r="E369" t="str">
            <v>座椅</v>
          </cell>
          <cell r="F369" t="e">
            <v>#REF!</v>
          </cell>
          <cell r="G369" t="str">
            <v>正常供货</v>
          </cell>
          <cell r="H369">
            <v>60</v>
          </cell>
          <cell r="I369" t="str">
            <v>是</v>
          </cell>
          <cell r="J369">
            <v>60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</row>
        <row r="369">
          <cell r="AL369">
            <v>0</v>
          </cell>
          <cell r="AM369">
            <v>15408.62</v>
          </cell>
          <cell r="AN369">
            <v>0</v>
          </cell>
          <cell r="AO369">
            <v>22988.61</v>
          </cell>
          <cell r="AP369">
            <v>0</v>
          </cell>
          <cell r="AQ369">
            <v>13300</v>
          </cell>
          <cell r="AR369">
            <v>23200</v>
          </cell>
          <cell r="AS369">
            <v>0</v>
          </cell>
          <cell r="AT369">
            <v>31333.43</v>
          </cell>
          <cell r="AU369">
            <v>0</v>
          </cell>
          <cell r="AV369">
            <v>0</v>
          </cell>
          <cell r="AW369">
            <v>0</v>
          </cell>
        </row>
        <row r="369">
          <cell r="AY369">
            <v>0</v>
          </cell>
          <cell r="AZ369">
            <v>106230.66</v>
          </cell>
          <cell r="BA369">
            <v>106230.66</v>
          </cell>
          <cell r="BB369">
            <v>0.8</v>
          </cell>
          <cell r="BC369">
            <v>15137.0066666667</v>
          </cell>
          <cell r="BD369">
            <v>11305.5716666667</v>
          </cell>
          <cell r="BE369">
            <v>11305.5716666667</v>
          </cell>
          <cell r="BF369">
            <v>9088.905</v>
          </cell>
          <cell r="BG369">
            <v>5222.23833333333</v>
          </cell>
          <cell r="BH369">
            <v>5222.23833333333</v>
          </cell>
        </row>
        <row r="370">
          <cell r="B370" t="str">
            <v>S431021</v>
          </cell>
          <cell r="C370" t="str">
            <v>上海金山张泾五金弹簧有限公司</v>
          </cell>
          <cell r="D370" t="str">
            <v>后视镜</v>
          </cell>
          <cell r="E370" t="str">
            <v>后视镜</v>
          </cell>
        </row>
        <row r="370">
          <cell r="H370">
            <v>30</v>
          </cell>
          <cell r="I370" t="str">
            <v>否</v>
          </cell>
        </row>
        <row r="370"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</row>
        <row r="370"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</row>
        <row r="370"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</row>
        <row r="370"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</row>
        <row r="371">
          <cell r="B371" t="str">
            <v>S412033</v>
          </cell>
          <cell r="C371" t="str">
            <v>天津宇德科技发展有限公司</v>
          </cell>
          <cell r="D371">
            <v>0</v>
          </cell>
          <cell r="E371">
            <v>0</v>
          </cell>
        </row>
        <row r="371">
          <cell r="H371">
            <v>0</v>
          </cell>
          <cell r="I371" t="str">
            <v>否</v>
          </cell>
        </row>
        <row r="371"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</row>
        <row r="371"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</row>
        <row r="371"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</row>
        <row r="371"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</row>
        <row r="372">
          <cell r="B372" t="str">
            <v>S412030</v>
          </cell>
          <cell r="C372" t="str">
            <v>天津市丰鑫科技发展有限公司</v>
          </cell>
          <cell r="D372" t="str">
            <v>金属件</v>
          </cell>
          <cell r="E372" t="str">
            <v>金属件</v>
          </cell>
          <cell r="F372" t="e">
            <v>#REF!</v>
          </cell>
        </row>
        <row r="372">
          <cell r="H372">
            <v>0</v>
          </cell>
          <cell r="I372" t="str">
            <v>否</v>
          </cell>
        </row>
        <row r="372"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2"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2"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</row>
        <row r="372">
          <cell r="AY372">
            <v>0</v>
          </cell>
          <cell r="AZ372">
            <v>0</v>
          </cell>
          <cell r="BA372">
            <v>0</v>
          </cell>
          <cell r="BB372">
            <v>1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</row>
        <row r="373">
          <cell r="B373" t="str">
            <v>S536005</v>
          </cell>
          <cell r="C373" t="str">
            <v>康硕（江西)智能制造有限公司</v>
          </cell>
          <cell r="D373">
            <v>0</v>
          </cell>
          <cell r="E373">
            <v>0</v>
          </cell>
        </row>
        <row r="373">
          <cell r="H373">
            <v>0</v>
          </cell>
          <cell r="I373" t="str">
            <v>否</v>
          </cell>
        </row>
        <row r="373"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</row>
        <row r="373"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</row>
        <row r="373"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</row>
        <row r="373"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</row>
        <row r="374">
          <cell r="B374" t="str">
            <v>S561002</v>
          </cell>
          <cell r="C374" t="str">
            <v>西安嘉怡天恒精密技术股份有限公司</v>
          </cell>
          <cell r="D374">
            <v>0</v>
          </cell>
          <cell r="E374">
            <v>0</v>
          </cell>
        </row>
        <row r="374">
          <cell r="G374" t="str">
            <v>老账</v>
          </cell>
          <cell r="H374">
            <v>0</v>
          </cell>
          <cell r="I374" t="str">
            <v>是</v>
          </cell>
        </row>
        <row r="374"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4"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</row>
        <row r="374">
          <cell r="AM374">
            <v>8100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</row>
        <row r="374">
          <cell r="AY374">
            <v>0</v>
          </cell>
          <cell r="AZ374">
            <v>8100</v>
          </cell>
          <cell r="BA374">
            <v>8100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</row>
        <row r="375">
          <cell r="B375" t="str">
            <v>S513052</v>
          </cell>
          <cell r="C375" t="str">
            <v>黄骅新智环保技术有限公司</v>
          </cell>
          <cell r="D375">
            <v>0</v>
          </cell>
          <cell r="E375">
            <v>0</v>
          </cell>
        </row>
        <row r="375">
          <cell r="H375">
            <v>0</v>
          </cell>
          <cell r="I375" t="str">
            <v>否</v>
          </cell>
        </row>
        <row r="375"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5"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</row>
        <row r="375"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</row>
        <row r="375"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</row>
        <row r="376">
          <cell r="B376" t="str">
            <v>S431020</v>
          </cell>
          <cell r="C376" t="str">
            <v>上海鸿扬工贸有限公司</v>
          </cell>
          <cell r="D376" t="str">
            <v>后视镜</v>
          </cell>
          <cell r="E376" t="str">
            <v>后视镜</v>
          </cell>
        </row>
        <row r="376">
          <cell r="G376" t="str">
            <v>老账</v>
          </cell>
          <cell r="H376">
            <v>90</v>
          </cell>
          <cell r="I376" t="str">
            <v>否</v>
          </cell>
        </row>
        <row r="376"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</row>
        <row r="376"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4520</v>
          </cell>
          <cell r="AW376">
            <v>0</v>
          </cell>
        </row>
        <row r="376">
          <cell r="AY376">
            <v>0</v>
          </cell>
          <cell r="AZ376">
            <v>4520</v>
          </cell>
          <cell r="BA376">
            <v>4520</v>
          </cell>
          <cell r="BB376">
            <v>0</v>
          </cell>
          <cell r="BC376">
            <v>0</v>
          </cell>
          <cell r="BD376">
            <v>0</v>
          </cell>
          <cell r="BE376">
            <v>753.333333333333</v>
          </cell>
          <cell r="BF376">
            <v>753.333333333333</v>
          </cell>
          <cell r="BG376">
            <v>753.333333333333</v>
          </cell>
          <cell r="BH376">
            <v>753.333333333333</v>
          </cell>
        </row>
        <row r="377">
          <cell r="B377" t="str">
            <v>S412002</v>
          </cell>
          <cell r="C377" t="str">
            <v>天津市精美特表面技术有限公司</v>
          </cell>
          <cell r="D377" t="str">
            <v>后视镜</v>
          </cell>
          <cell r="E377" t="str">
            <v>后视镜</v>
          </cell>
        </row>
        <row r="377">
          <cell r="H377">
            <v>0</v>
          </cell>
          <cell r="I377" t="str">
            <v>否</v>
          </cell>
        </row>
        <row r="377"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</row>
        <row r="377">
          <cell r="AH377">
            <v>0</v>
          </cell>
          <cell r="AI377">
            <v>0</v>
          </cell>
          <cell r="AJ377">
            <v>0</v>
          </cell>
        </row>
        <row r="377"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</row>
        <row r="377"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</row>
        <row r="378">
          <cell r="B378" t="str">
            <v>S412006</v>
          </cell>
          <cell r="C378" t="str">
            <v>天津市天龙得冷成型部品有限公司</v>
          </cell>
          <cell r="D378">
            <v>0</v>
          </cell>
          <cell r="E378" t="str">
            <v>座椅/金属件</v>
          </cell>
          <cell r="F378" t="e">
            <v>#REF!</v>
          </cell>
        </row>
        <row r="378">
          <cell r="H378">
            <v>0</v>
          </cell>
          <cell r="I378" t="str">
            <v>否</v>
          </cell>
          <cell r="J378">
            <v>90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</row>
        <row r="378"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8"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4731.88</v>
          </cell>
          <cell r="AU378">
            <v>0</v>
          </cell>
          <cell r="AV378">
            <v>0</v>
          </cell>
          <cell r="AW378">
            <v>0</v>
          </cell>
        </row>
        <row r="378">
          <cell r="AY378">
            <v>0</v>
          </cell>
          <cell r="AZ378">
            <v>4731.88</v>
          </cell>
          <cell r="BA378">
            <v>4731.88</v>
          </cell>
          <cell r="BB378">
            <v>1</v>
          </cell>
          <cell r="BC378">
            <v>788.646666666667</v>
          </cell>
          <cell r="BD378">
            <v>788.646666666667</v>
          </cell>
          <cell r="BE378">
            <v>788.646666666667</v>
          </cell>
          <cell r="BF378">
            <v>788.646666666667</v>
          </cell>
          <cell r="BG378">
            <v>788.646666666667</v>
          </cell>
          <cell r="BH378">
            <v>788.646666666667</v>
          </cell>
        </row>
        <row r="379">
          <cell r="B379" t="str">
            <v>S412026</v>
          </cell>
          <cell r="C379" t="str">
            <v>天津腾达永恒科技发展有限公司</v>
          </cell>
          <cell r="D379" t="str">
            <v>后视镜</v>
          </cell>
          <cell r="E379" t="str">
            <v>后视镜</v>
          </cell>
        </row>
        <row r="379">
          <cell r="G379" t="str">
            <v>老账</v>
          </cell>
          <cell r="H379">
            <v>30</v>
          </cell>
          <cell r="I379" t="str">
            <v>否</v>
          </cell>
        </row>
        <row r="379"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79"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</row>
        <row r="379"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</row>
        <row r="379">
          <cell r="AT379">
            <v>6393.43</v>
          </cell>
          <cell r="AU379">
            <v>0</v>
          </cell>
          <cell r="AV379">
            <v>45372.12</v>
          </cell>
          <cell r="AW379">
            <v>0</v>
          </cell>
          <cell r="AX379">
            <v>17930.03</v>
          </cell>
          <cell r="AY379">
            <v>0</v>
          </cell>
          <cell r="AZ379">
            <v>69695.58</v>
          </cell>
          <cell r="BA379">
            <v>69695.58</v>
          </cell>
          <cell r="BB379">
            <v>0</v>
          </cell>
          <cell r="BC379">
            <v>1065.57166666667</v>
          </cell>
          <cell r="BD379">
            <v>1065.57166666667</v>
          </cell>
          <cell r="BE379">
            <v>8627.59166666667</v>
          </cell>
          <cell r="BF379">
            <v>8627.59166666667</v>
          </cell>
          <cell r="BG379">
            <v>11615.93</v>
          </cell>
          <cell r="BH379">
            <v>11615.93</v>
          </cell>
        </row>
        <row r="380">
          <cell r="B380" t="str">
            <v>S413024</v>
          </cell>
          <cell r="C380" t="str">
            <v>南皮县国名冲压件厂</v>
          </cell>
          <cell r="D380" t="str">
            <v>后视镜</v>
          </cell>
          <cell r="E380" t="str">
            <v>后视镜</v>
          </cell>
        </row>
        <row r="380">
          <cell r="H380">
            <v>0</v>
          </cell>
          <cell r="I380" t="str">
            <v>否</v>
          </cell>
        </row>
        <row r="380"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</row>
        <row r="380"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2900.49</v>
          </cell>
        </row>
        <row r="380">
          <cell r="AY380">
            <v>0</v>
          </cell>
          <cell r="AZ380">
            <v>2900.49</v>
          </cell>
          <cell r="BA380">
            <v>2900.49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483.415</v>
          </cell>
          <cell r="BG380">
            <v>483.415</v>
          </cell>
          <cell r="BH380">
            <v>483.415</v>
          </cell>
        </row>
        <row r="381">
          <cell r="B381" t="str">
            <v>S413109</v>
          </cell>
          <cell r="C381" t="str">
            <v>河北盛德燃气有限公司</v>
          </cell>
          <cell r="D381">
            <v>0</v>
          </cell>
          <cell r="E381">
            <v>0</v>
          </cell>
        </row>
        <row r="381">
          <cell r="G381" t="str">
            <v>管理</v>
          </cell>
          <cell r="H381">
            <v>0</v>
          </cell>
          <cell r="I381" t="str">
            <v>否</v>
          </cell>
        </row>
        <row r="381"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1"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1"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</row>
        <row r="382">
          <cell r="B382" t="str">
            <v>S413111</v>
          </cell>
          <cell r="C382" t="str">
            <v>国网河北省电力有限公司沧州供电分公司</v>
          </cell>
          <cell r="D382">
            <v>0</v>
          </cell>
          <cell r="E382">
            <v>0</v>
          </cell>
        </row>
        <row r="382">
          <cell r="H382">
            <v>0</v>
          </cell>
          <cell r="I382" t="str">
            <v>否</v>
          </cell>
        </row>
        <row r="382"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2"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</row>
        <row r="383">
          <cell r="B383" t="str">
            <v>S413154</v>
          </cell>
          <cell r="C383" t="str">
            <v>文安县众盛塑料制品厂</v>
          </cell>
          <cell r="D383" t="str">
            <v>座椅</v>
          </cell>
          <cell r="E383" t="str">
            <v>座椅</v>
          </cell>
          <cell r="F383" t="e">
            <v>#REF!</v>
          </cell>
        </row>
        <row r="383">
          <cell r="H383">
            <v>0</v>
          </cell>
          <cell r="I383" t="str">
            <v>否</v>
          </cell>
        </row>
        <row r="383"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3"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3"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</row>
        <row r="383">
          <cell r="AY383">
            <v>0</v>
          </cell>
          <cell r="AZ383">
            <v>0</v>
          </cell>
          <cell r="BA383">
            <v>0</v>
          </cell>
          <cell r="BB383">
            <v>0.8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</row>
        <row r="384">
          <cell r="B384" t="str">
            <v>S432005</v>
          </cell>
          <cell r="C384" t="str">
            <v>佛吉亚（无锡）座椅部件有限公司</v>
          </cell>
          <cell r="D384" t="str">
            <v>金属件</v>
          </cell>
          <cell r="E384" t="str">
            <v>金属件</v>
          </cell>
          <cell r="F384" t="e">
            <v>#REF!</v>
          </cell>
          <cell r="G384" t="str">
            <v>正常供货</v>
          </cell>
          <cell r="H384">
            <v>60</v>
          </cell>
          <cell r="I384" t="str">
            <v>否</v>
          </cell>
          <cell r="J384">
            <v>60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</row>
        <row r="384">
          <cell r="AE384">
            <v>0</v>
          </cell>
          <cell r="AF384">
            <v>0</v>
          </cell>
        </row>
        <row r="384">
          <cell r="AN384">
            <v>0</v>
          </cell>
          <cell r="AO384">
            <v>0</v>
          </cell>
        </row>
        <row r="384">
          <cell r="AQ384">
            <v>0</v>
          </cell>
          <cell r="AR384">
            <v>0</v>
          </cell>
          <cell r="AS384">
            <v>0</v>
          </cell>
          <cell r="AT384">
            <v>96465.06</v>
          </cell>
          <cell r="AU384">
            <v>0</v>
          </cell>
          <cell r="AV384">
            <v>263642.56</v>
          </cell>
          <cell r="AW384">
            <v>1215825.76</v>
          </cell>
          <cell r="AX384">
            <v>897183.84</v>
          </cell>
          <cell r="AY384">
            <v>618173.28</v>
          </cell>
          <cell r="AZ384">
            <v>3091290.5</v>
          </cell>
          <cell r="BA384">
            <v>1575933.38</v>
          </cell>
          <cell r="BB384">
            <v>0.8</v>
          </cell>
          <cell r="BC384">
            <v>16077.51</v>
          </cell>
          <cell r="BD384">
            <v>16077.51</v>
          </cell>
          <cell r="BE384">
            <v>60017.9366666667</v>
          </cell>
          <cell r="BF384">
            <v>262655.563333333</v>
          </cell>
          <cell r="BG384">
            <v>412186.203333333</v>
          </cell>
          <cell r="BH384">
            <v>515215.083333333</v>
          </cell>
        </row>
        <row r="385">
          <cell r="B385" t="str">
            <v>S432026</v>
          </cell>
          <cell r="C385" t="str">
            <v>昆山市鸿毅达精密模具有限公司</v>
          </cell>
          <cell r="D385">
            <v>0</v>
          </cell>
          <cell r="E385">
            <v>0</v>
          </cell>
        </row>
        <row r="385">
          <cell r="H385">
            <v>0</v>
          </cell>
          <cell r="I385" t="str">
            <v>否</v>
          </cell>
        </row>
        <row r="385"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5"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</row>
        <row r="385"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</row>
        <row r="385"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</row>
        <row r="386">
          <cell r="B386" t="str">
            <v>S437001</v>
          </cell>
          <cell r="C386" t="str">
            <v>中国重汽集团济南卡车股份有限公司</v>
          </cell>
          <cell r="D386">
            <v>0</v>
          </cell>
          <cell r="E386">
            <v>0</v>
          </cell>
        </row>
        <row r="386">
          <cell r="H386">
            <v>0</v>
          </cell>
          <cell r="I386" t="str">
            <v>否</v>
          </cell>
        </row>
        <row r="386"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6"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</row>
        <row r="386"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</row>
        <row r="386"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</row>
        <row r="387">
          <cell r="B387" t="str">
            <v>S437035</v>
          </cell>
          <cell r="C387" t="str">
            <v>诸城市弘和源商贸有限公司</v>
          </cell>
          <cell r="D387" t="str">
            <v>座椅</v>
          </cell>
          <cell r="E387" t="str">
            <v>座椅</v>
          </cell>
          <cell r="F387" t="e">
            <v>#REF!</v>
          </cell>
          <cell r="G387" t="str">
            <v>正常供货</v>
          </cell>
          <cell r="H387">
            <v>0</v>
          </cell>
          <cell r="I387" t="str">
            <v>否</v>
          </cell>
        </row>
        <row r="387"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7"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</row>
        <row r="387"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</row>
        <row r="387">
          <cell r="AQ387">
            <v>0</v>
          </cell>
          <cell r="AR387">
            <v>0</v>
          </cell>
          <cell r="AS387">
            <v>0</v>
          </cell>
          <cell r="AT387">
            <v>0.46</v>
          </cell>
          <cell r="AU387">
            <v>0</v>
          </cell>
          <cell r="AV387">
            <v>0</v>
          </cell>
          <cell r="AW387">
            <v>0</v>
          </cell>
        </row>
        <row r="387">
          <cell r="AY387">
            <v>0</v>
          </cell>
          <cell r="AZ387">
            <v>0.46</v>
          </cell>
          <cell r="BA387">
            <v>0.46</v>
          </cell>
          <cell r="BB387">
            <v>0.8</v>
          </cell>
          <cell r="BC387">
            <v>0.0766666666666667</v>
          </cell>
          <cell r="BD387">
            <v>0.0766666666666667</v>
          </cell>
          <cell r="BE387">
            <v>0.0766666666666667</v>
          </cell>
          <cell r="BF387">
            <v>0.0766666666666667</v>
          </cell>
          <cell r="BG387">
            <v>0.0766666666666667</v>
          </cell>
          <cell r="BH387">
            <v>0.0766666666666667</v>
          </cell>
        </row>
        <row r="388">
          <cell r="B388" t="str">
            <v>S511012</v>
          </cell>
          <cell r="C388" t="str">
            <v>北京京东世纪信息技术有限公司</v>
          </cell>
          <cell r="D388">
            <v>0</v>
          </cell>
          <cell r="E388">
            <v>0</v>
          </cell>
        </row>
        <row r="388">
          <cell r="G388" t="str">
            <v>管理</v>
          </cell>
          <cell r="H388">
            <v>0</v>
          </cell>
          <cell r="I388" t="str">
            <v>否</v>
          </cell>
        </row>
        <row r="388"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</row>
        <row r="388">
          <cell r="AG388">
            <v>0</v>
          </cell>
          <cell r="AH388">
            <v>0</v>
          </cell>
          <cell r="AI388">
            <v>0</v>
          </cell>
          <cell r="AJ388">
            <v>0</v>
          </cell>
        </row>
        <row r="388"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</row>
        <row r="389">
          <cell r="B389" t="str">
            <v>S512009</v>
          </cell>
          <cell r="C389" t="str">
            <v>天津克威迩机械设备有限公司</v>
          </cell>
          <cell r="D389">
            <v>0</v>
          </cell>
          <cell r="E389">
            <v>0</v>
          </cell>
        </row>
        <row r="389">
          <cell r="H389">
            <v>0</v>
          </cell>
          <cell r="I389" t="str">
            <v>否</v>
          </cell>
        </row>
        <row r="389"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89"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</row>
        <row r="389"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</row>
        <row r="389"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</row>
        <row r="390">
          <cell r="B390" t="str">
            <v>S513002</v>
          </cell>
          <cell r="C390" t="str">
            <v>河北光德精密机械股份有限公司</v>
          </cell>
          <cell r="D390" t="str">
            <v>后视镜</v>
          </cell>
          <cell r="E390" t="str">
            <v>后视镜</v>
          </cell>
        </row>
        <row r="390">
          <cell r="H390">
            <v>30</v>
          </cell>
          <cell r="I390" t="str">
            <v>否</v>
          </cell>
        </row>
        <row r="390"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0"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</row>
        <row r="390"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</row>
        <row r="390"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</row>
        <row r="391">
          <cell r="B391" t="str">
            <v>S513029</v>
          </cell>
          <cell r="C391" t="str">
            <v>黄骅信誉楼百货集团有限公司黄骅信誉楼商厦</v>
          </cell>
          <cell r="D391">
            <v>0</v>
          </cell>
          <cell r="E391">
            <v>0</v>
          </cell>
        </row>
        <row r="391">
          <cell r="H391">
            <v>0</v>
          </cell>
          <cell r="I391" t="str">
            <v>否</v>
          </cell>
        </row>
        <row r="391"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1"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1"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</row>
        <row r="391"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</row>
        <row r="392">
          <cell r="B392" t="str">
            <v>S513054</v>
          </cell>
          <cell r="C392" t="str">
            <v>黄骅市金盾保安服务有限公司</v>
          </cell>
          <cell r="D392">
            <v>0</v>
          </cell>
          <cell r="E392">
            <v>0</v>
          </cell>
        </row>
        <row r="392">
          <cell r="G392" t="str">
            <v>管理</v>
          </cell>
          <cell r="H392">
            <v>0</v>
          </cell>
          <cell r="I392" t="str">
            <v>否</v>
          </cell>
        </row>
        <row r="392"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</row>
        <row r="392">
          <cell r="AC392">
            <v>0</v>
          </cell>
          <cell r="AD392">
            <v>0</v>
          </cell>
          <cell r="AE392">
            <v>0</v>
          </cell>
          <cell r="AF392">
            <v>0</v>
          </cell>
        </row>
        <row r="392">
          <cell r="AI392">
            <v>0</v>
          </cell>
          <cell r="AJ392">
            <v>0</v>
          </cell>
        </row>
        <row r="392"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12500</v>
          </cell>
          <cell r="AZ392">
            <v>12500</v>
          </cell>
          <cell r="BA392">
            <v>12500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2083.33333333333</v>
          </cell>
        </row>
        <row r="393">
          <cell r="B393" t="str">
            <v>S513079</v>
          </cell>
          <cell r="C393" t="str">
            <v>泊头市兴东高温油泵制造有限责任公司</v>
          </cell>
          <cell r="D393">
            <v>0</v>
          </cell>
          <cell r="E393">
            <v>0</v>
          </cell>
        </row>
        <row r="393">
          <cell r="H393">
            <v>0</v>
          </cell>
          <cell r="I393" t="str">
            <v>否</v>
          </cell>
        </row>
        <row r="393"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</row>
        <row r="393"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</row>
        <row r="393"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</row>
        <row r="393"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</row>
        <row r="394">
          <cell r="B394" t="str">
            <v>S513080</v>
          </cell>
          <cell r="C394" t="str">
            <v>霸州市宏达五金塑料制品厂</v>
          </cell>
          <cell r="D394">
            <v>0</v>
          </cell>
          <cell r="E394">
            <v>0</v>
          </cell>
        </row>
        <row r="394">
          <cell r="H394">
            <v>0</v>
          </cell>
          <cell r="I394" t="str">
            <v>否</v>
          </cell>
        </row>
        <row r="394"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</row>
        <row r="394"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</row>
        <row r="394"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</row>
        <row r="394"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</row>
        <row r="395">
          <cell r="B395" t="str">
            <v>S513081</v>
          </cell>
          <cell r="C395" t="str">
            <v>石家庄跨越物流有限公司</v>
          </cell>
          <cell r="D395" t="str">
            <v>金属件/座椅/后视镜</v>
          </cell>
          <cell r="E395" t="str">
            <v>金属件/座椅/后视镜</v>
          </cell>
          <cell r="F395" t="e">
            <v>#REF!</v>
          </cell>
          <cell r="G395" t="str">
            <v>销售（运输）</v>
          </cell>
          <cell r="H395">
            <v>60</v>
          </cell>
          <cell r="I395" t="str">
            <v>否</v>
          </cell>
          <cell r="J395">
            <v>60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</row>
        <row r="395">
          <cell r="AG395">
            <v>0</v>
          </cell>
          <cell r="AH395">
            <v>0</v>
          </cell>
        </row>
        <row r="395">
          <cell r="AK395">
            <v>0</v>
          </cell>
          <cell r="AL395">
            <v>0</v>
          </cell>
        </row>
        <row r="395"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</row>
        <row r="395">
          <cell r="AY395">
            <v>0</v>
          </cell>
          <cell r="AZ395">
            <v>0</v>
          </cell>
          <cell r="BA395">
            <v>0</v>
          </cell>
          <cell r="BB395">
            <v>0.8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</row>
        <row r="396">
          <cell r="B396" t="str">
            <v>S513108</v>
          </cell>
          <cell r="C396" t="str">
            <v>河北德邦物流有限公司</v>
          </cell>
          <cell r="D396">
            <v>0</v>
          </cell>
          <cell r="E396" t="str">
            <v>销售</v>
          </cell>
          <cell r="F396" t="e">
            <v>#REF!</v>
          </cell>
        </row>
        <row r="396">
          <cell r="H396">
            <v>0</v>
          </cell>
          <cell r="I396" t="str">
            <v>否</v>
          </cell>
        </row>
        <row r="396"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6"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</row>
        <row r="396"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</row>
        <row r="397">
          <cell r="B397" t="str">
            <v>S513109</v>
          </cell>
          <cell r="C397" t="str">
            <v>沙河市博泰汽车销售有限公司</v>
          </cell>
          <cell r="D397">
            <v>0</v>
          </cell>
          <cell r="E397">
            <v>0</v>
          </cell>
        </row>
        <row r="397">
          <cell r="H397">
            <v>0</v>
          </cell>
          <cell r="I397" t="str">
            <v>否</v>
          </cell>
        </row>
        <row r="397"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</row>
        <row r="397"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</row>
        <row r="397"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</row>
        <row r="397"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</row>
        <row r="398">
          <cell r="B398" t="str">
            <v>S513110</v>
          </cell>
          <cell r="C398" t="str">
            <v>曲阳县润杨汽车贸易有限公司</v>
          </cell>
          <cell r="D398">
            <v>0</v>
          </cell>
          <cell r="E398">
            <v>0</v>
          </cell>
        </row>
        <row r="398">
          <cell r="H398">
            <v>0</v>
          </cell>
          <cell r="I398" t="str">
            <v>否</v>
          </cell>
        </row>
        <row r="398"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</row>
        <row r="398"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</row>
        <row r="398"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</row>
        <row r="398"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</row>
        <row r="399">
          <cell r="B399" t="str">
            <v>S532007</v>
          </cell>
          <cell r="C399" t="str">
            <v>和和机械（张家港）有限公司</v>
          </cell>
          <cell r="D399">
            <v>0</v>
          </cell>
          <cell r="E399">
            <v>0</v>
          </cell>
        </row>
        <row r="399">
          <cell r="H399">
            <v>0</v>
          </cell>
          <cell r="I399" t="str">
            <v>否</v>
          </cell>
        </row>
        <row r="399"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399"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</row>
        <row r="399"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</row>
        <row r="399"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</row>
        <row r="400">
          <cell r="B400" t="str">
            <v>S532012</v>
          </cell>
          <cell r="C400" t="str">
            <v>苏州市跃进汽车修配厂</v>
          </cell>
          <cell r="D400">
            <v>0</v>
          </cell>
          <cell r="E400">
            <v>0</v>
          </cell>
        </row>
        <row r="400">
          <cell r="H400">
            <v>0</v>
          </cell>
          <cell r="I400" t="str">
            <v>否</v>
          </cell>
        </row>
        <row r="400"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0"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</row>
        <row r="400"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</row>
        <row r="400"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</row>
        <row r="401">
          <cell r="B401" t="str">
            <v>S537005</v>
          </cell>
          <cell r="C401" t="str">
            <v>滨州齐德化工有限公司</v>
          </cell>
          <cell r="D401">
            <v>0</v>
          </cell>
          <cell r="E401">
            <v>0</v>
          </cell>
        </row>
        <row r="401">
          <cell r="H401">
            <v>0</v>
          </cell>
          <cell r="I401" t="str">
            <v>否</v>
          </cell>
        </row>
        <row r="401"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1"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</row>
        <row r="401"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</row>
        <row r="401"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</row>
        <row r="402">
          <cell r="B402" t="str">
            <v>S537007</v>
          </cell>
          <cell r="C402" t="str">
            <v>青岛宸屹信息科技有限公司</v>
          </cell>
          <cell r="D402">
            <v>0</v>
          </cell>
          <cell r="E402">
            <v>0</v>
          </cell>
        </row>
        <row r="402">
          <cell r="H402">
            <v>0</v>
          </cell>
          <cell r="I402" t="str">
            <v>否</v>
          </cell>
        </row>
        <row r="402"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</row>
        <row r="402"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2"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</row>
        <row r="402"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</row>
        <row r="403">
          <cell r="B403" t="str">
            <v>S543003</v>
          </cell>
          <cell r="C403" t="str">
            <v>郴州铧宇汽车销售服务有限公司</v>
          </cell>
          <cell r="D403">
            <v>0</v>
          </cell>
          <cell r="E403">
            <v>0</v>
          </cell>
        </row>
        <row r="403">
          <cell r="H403">
            <v>0</v>
          </cell>
          <cell r="I403" t="str">
            <v>否</v>
          </cell>
        </row>
        <row r="403"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</row>
        <row r="403"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</row>
        <row r="403"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</row>
        <row r="403"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</row>
        <row r="404">
          <cell r="B404" t="str">
            <v>S412007</v>
          </cell>
          <cell r="C404" t="str">
            <v>天津易沃德工业装备有限公司</v>
          </cell>
          <cell r="D404">
            <v>0</v>
          </cell>
          <cell r="E404">
            <v>0</v>
          </cell>
        </row>
        <row r="404">
          <cell r="H404">
            <v>0</v>
          </cell>
          <cell r="I404" t="str">
            <v>否</v>
          </cell>
        </row>
        <row r="404"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</row>
        <row r="404"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4"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</row>
        <row r="404"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</row>
        <row r="405">
          <cell r="B405" t="str">
            <v>S412031</v>
          </cell>
          <cell r="C405" t="str">
            <v>天津正元天成科技发展有限公司</v>
          </cell>
          <cell r="D405">
            <v>0</v>
          </cell>
          <cell r="E405">
            <v>0</v>
          </cell>
        </row>
        <row r="405">
          <cell r="H405">
            <v>0</v>
          </cell>
          <cell r="I405" t="str">
            <v>否</v>
          </cell>
        </row>
        <row r="405"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</row>
        <row r="405">
          <cell r="AG405">
            <v>0</v>
          </cell>
          <cell r="AH405">
            <v>0</v>
          </cell>
          <cell r="AI405">
            <v>0</v>
          </cell>
          <cell r="AJ405">
            <v>0</v>
          </cell>
        </row>
        <row r="405"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</row>
        <row r="405"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</row>
        <row r="406">
          <cell r="B406" t="str">
            <v>S413002</v>
          </cell>
          <cell r="C406" t="str">
            <v>唐山市丰润区报喜坨扁钢厂</v>
          </cell>
          <cell r="D406" t="str">
            <v>金属件</v>
          </cell>
          <cell r="E406" t="str">
            <v>金属件</v>
          </cell>
          <cell r="F406" t="e">
            <v>#REF!</v>
          </cell>
        </row>
        <row r="406">
          <cell r="H406">
            <v>0</v>
          </cell>
          <cell r="I406" t="str">
            <v>否</v>
          </cell>
        </row>
        <row r="406"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</row>
        <row r="406"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6"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</row>
        <row r="406">
          <cell r="AY406">
            <v>0</v>
          </cell>
          <cell r="AZ406">
            <v>0</v>
          </cell>
          <cell r="BA406">
            <v>0</v>
          </cell>
          <cell r="BB406">
            <v>1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</row>
        <row r="407">
          <cell r="B407" t="str">
            <v>S413164</v>
          </cell>
          <cell r="C407" t="str">
            <v>黄骅市国贸物资有限公司</v>
          </cell>
          <cell r="D407" t="str">
            <v>金属件</v>
          </cell>
          <cell r="E407" t="str">
            <v>金属件</v>
          </cell>
          <cell r="F407" t="e">
            <v>#REF!</v>
          </cell>
        </row>
        <row r="407">
          <cell r="H407">
            <v>0</v>
          </cell>
          <cell r="I407" t="str">
            <v>否</v>
          </cell>
        </row>
        <row r="407"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</row>
        <row r="407"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7"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</row>
        <row r="407">
          <cell r="AY407">
            <v>0</v>
          </cell>
          <cell r="AZ407">
            <v>0</v>
          </cell>
          <cell r="BA407">
            <v>0</v>
          </cell>
          <cell r="BB407">
            <v>1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</row>
        <row r="408">
          <cell r="B408" t="str">
            <v>S413165</v>
          </cell>
          <cell r="C408" t="str">
            <v>献县鹏凯金属制品有限公司</v>
          </cell>
          <cell r="D408" t="str">
            <v>后视镜</v>
          </cell>
          <cell r="E408" t="str">
            <v>后视镜</v>
          </cell>
        </row>
        <row r="408">
          <cell r="H408">
            <v>0</v>
          </cell>
          <cell r="I408" t="str">
            <v>否</v>
          </cell>
        </row>
        <row r="408"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</row>
        <row r="408"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</row>
        <row r="408"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</row>
        <row r="409">
          <cell r="B409" t="str">
            <v>S413166</v>
          </cell>
          <cell r="C409" t="str">
            <v>盐山县大华五金销售有限公司</v>
          </cell>
          <cell r="D409" t="str">
            <v>金属件</v>
          </cell>
          <cell r="E409" t="str">
            <v>金属件</v>
          </cell>
          <cell r="F409" t="e">
            <v>#REF!</v>
          </cell>
        </row>
        <row r="409">
          <cell r="H409">
            <v>0</v>
          </cell>
          <cell r="I409" t="str">
            <v>否</v>
          </cell>
        </row>
        <row r="409"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</row>
        <row r="409"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09"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</row>
        <row r="409">
          <cell r="AY409">
            <v>0</v>
          </cell>
          <cell r="AZ409">
            <v>0</v>
          </cell>
          <cell r="BA409">
            <v>0</v>
          </cell>
          <cell r="BB409">
            <v>1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</row>
        <row r="410">
          <cell r="B410" t="str">
            <v>S432030</v>
          </cell>
          <cell r="C410" t="str">
            <v>无锡市宏伟彩印包装有限公司</v>
          </cell>
          <cell r="D410" t="str">
            <v>后视镜</v>
          </cell>
          <cell r="E410" t="str">
            <v>后视镜</v>
          </cell>
        </row>
        <row r="410">
          <cell r="H410">
            <v>0</v>
          </cell>
          <cell r="I410" t="str">
            <v>否</v>
          </cell>
        </row>
        <row r="410"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</row>
        <row r="410"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0"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</row>
        <row r="410"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</row>
        <row r="411">
          <cell r="B411" t="str">
            <v>S434007</v>
          </cell>
          <cell r="C411" t="str">
            <v>滁州岳众汽车零部件有限公司</v>
          </cell>
          <cell r="D411">
            <v>0</v>
          </cell>
          <cell r="E411" t="str">
            <v>金属件</v>
          </cell>
          <cell r="F411" t="e">
            <v>#REF!</v>
          </cell>
        </row>
        <row r="411">
          <cell r="H411">
            <v>0</v>
          </cell>
          <cell r="I411" t="str">
            <v>否</v>
          </cell>
        </row>
        <row r="411"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</row>
        <row r="411"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</row>
        <row r="411"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</row>
        <row r="411">
          <cell r="AY411">
            <v>0</v>
          </cell>
          <cell r="AZ411">
            <v>0</v>
          </cell>
          <cell r="BA411">
            <v>0</v>
          </cell>
          <cell r="BB411">
            <v>1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</row>
        <row r="412">
          <cell r="B412" t="str">
            <v>S511023</v>
          </cell>
          <cell r="C412" t="str">
            <v>北京迅捷通物流有限公司</v>
          </cell>
          <cell r="D412">
            <v>0</v>
          </cell>
          <cell r="E412">
            <v>0</v>
          </cell>
        </row>
        <row r="412">
          <cell r="H412">
            <v>0</v>
          </cell>
          <cell r="I412" t="str">
            <v>否</v>
          </cell>
        </row>
        <row r="412"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</row>
        <row r="412"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</row>
        <row r="412"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</row>
        <row r="412"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</row>
        <row r="413">
          <cell r="B413" t="str">
            <v>S512002</v>
          </cell>
          <cell r="C413" t="str">
            <v>天津市盛荣欣益科技有限公司</v>
          </cell>
          <cell r="D413" t="str">
            <v>后视镜</v>
          </cell>
          <cell r="E413" t="str">
            <v>后视镜</v>
          </cell>
        </row>
        <row r="413">
          <cell r="H413">
            <v>0</v>
          </cell>
          <cell r="I413" t="str">
            <v>否</v>
          </cell>
        </row>
        <row r="413"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</row>
        <row r="413"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3"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</row>
        <row r="413"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</row>
        <row r="414">
          <cell r="B414" t="str">
            <v>S512016</v>
          </cell>
          <cell r="C414" t="str">
            <v>同道精英（天津）信息技术有限公司</v>
          </cell>
          <cell r="D414">
            <v>0</v>
          </cell>
          <cell r="E414">
            <v>0</v>
          </cell>
        </row>
        <row r="414">
          <cell r="H414">
            <v>0</v>
          </cell>
          <cell r="I414" t="str">
            <v>否</v>
          </cell>
        </row>
        <row r="414"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</row>
        <row r="414"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4"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</row>
        <row r="414"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</row>
        <row r="415">
          <cell r="B415" t="str">
            <v>S513030</v>
          </cell>
          <cell r="C415" t="str">
            <v>中国石油化工股份有限公司河北沧州石油分公司</v>
          </cell>
          <cell r="D415">
            <v>0</v>
          </cell>
          <cell r="E415">
            <v>0</v>
          </cell>
        </row>
        <row r="415">
          <cell r="H415">
            <v>0</v>
          </cell>
          <cell r="I415" t="str">
            <v>否</v>
          </cell>
        </row>
        <row r="415"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</row>
        <row r="415"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</row>
        <row r="415"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</row>
        <row r="415"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</row>
        <row r="416">
          <cell r="B416" t="str">
            <v>S513046</v>
          </cell>
          <cell r="C416" t="str">
            <v>黄骅市嘉轩安装工程有限公司</v>
          </cell>
          <cell r="D416">
            <v>0</v>
          </cell>
          <cell r="E416">
            <v>0</v>
          </cell>
        </row>
        <row r="416">
          <cell r="H416">
            <v>0</v>
          </cell>
          <cell r="I416" t="str">
            <v>否</v>
          </cell>
        </row>
        <row r="416"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</row>
        <row r="416"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6"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</row>
        <row r="416"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</row>
        <row r="417">
          <cell r="B417" t="str">
            <v>S513078</v>
          </cell>
          <cell r="C417" t="str">
            <v>石家庄海运帆机电设备有限公司</v>
          </cell>
          <cell r="D417">
            <v>0</v>
          </cell>
          <cell r="E417">
            <v>0</v>
          </cell>
        </row>
        <row r="417">
          <cell r="H417">
            <v>0</v>
          </cell>
          <cell r="I417" t="str">
            <v>否</v>
          </cell>
        </row>
        <row r="417"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</row>
        <row r="417"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7"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</row>
        <row r="417"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</row>
        <row r="418">
          <cell r="B418" t="str">
            <v>S513092</v>
          </cell>
          <cell r="C418" t="str">
            <v>张家口圣屹汽车销售服务有限公司</v>
          </cell>
          <cell r="D418">
            <v>0</v>
          </cell>
          <cell r="E418">
            <v>0</v>
          </cell>
        </row>
        <row r="418">
          <cell r="H418">
            <v>0</v>
          </cell>
          <cell r="I418" t="str">
            <v>否</v>
          </cell>
        </row>
        <row r="418"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</row>
        <row r="418"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8"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</row>
        <row r="418"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</row>
        <row r="419">
          <cell r="B419" t="str">
            <v>S513096</v>
          </cell>
          <cell r="C419" t="str">
            <v>遵化市双益汽车修理厂</v>
          </cell>
          <cell r="D419">
            <v>0</v>
          </cell>
          <cell r="E419">
            <v>0</v>
          </cell>
        </row>
        <row r="419">
          <cell r="H419">
            <v>0</v>
          </cell>
          <cell r="I419" t="str">
            <v>否</v>
          </cell>
        </row>
        <row r="419"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</row>
        <row r="419"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</row>
        <row r="419"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</row>
        <row r="419"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</row>
        <row r="420">
          <cell r="B420" t="str">
            <v>S513097</v>
          </cell>
          <cell r="C420" t="str">
            <v>乐亭县剑锋汽车维修服务有限公司</v>
          </cell>
          <cell r="D420">
            <v>0</v>
          </cell>
          <cell r="E420">
            <v>0</v>
          </cell>
        </row>
        <row r="420">
          <cell r="H420">
            <v>0</v>
          </cell>
          <cell r="I420" t="str">
            <v>否</v>
          </cell>
        </row>
        <row r="420"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0"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0"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</row>
        <row r="420"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</row>
        <row r="421">
          <cell r="B421" t="str">
            <v>S513106</v>
          </cell>
          <cell r="C421" t="str">
            <v>玉田县利华汽车修理厂</v>
          </cell>
          <cell r="D421">
            <v>0</v>
          </cell>
          <cell r="E421">
            <v>0</v>
          </cell>
        </row>
        <row r="421">
          <cell r="H421">
            <v>0</v>
          </cell>
          <cell r="I421" t="str">
            <v>否</v>
          </cell>
        </row>
        <row r="421"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1"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1"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</row>
        <row r="421"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</row>
        <row r="422">
          <cell r="B422" t="str">
            <v>S513112</v>
          </cell>
          <cell r="C422" t="str">
            <v>唐山市丰南区昱安汽车销售服务有限公司</v>
          </cell>
          <cell r="D422">
            <v>0</v>
          </cell>
          <cell r="E422">
            <v>0</v>
          </cell>
        </row>
        <row r="422">
          <cell r="H422">
            <v>0</v>
          </cell>
          <cell r="I422" t="str">
            <v>否</v>
          </cell>
        </row>
        <row r="422"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</row>
        <row r="422"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2"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</row>
        <row r="422"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</row>
        <row r="423">
          <cell r="B423" t="str">
            <v>S513114</v>
          </cell>
          <cell r="C423" t="str">
            <v>黄骅市未来信息技术有限公司</v>
          </cell>
          <cell r="D423">
            <v>0</v>
          </cell>
          <cell r="E423">
            <v>0</v>
          </cell>
        </row>
        <row r="423">
          <cell r="H423">
            <v>0</v>
          </cell>
          <cell r="I423" t="str">
            <v>否</v>
          </cell>
        </row>
        <row r="423"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</row>
        <row r="423"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3"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</row>
        <row r="423"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</row>
        <row r="424">
          <cell r="B424" t="str">
            <v>S513115</v>
          </cell>
          <cell r="C424" t="str">
            <v>黄骅市博元农业科技有限公司</v>
          </cell>
          <cell r="D424">
            <v>0</v>
          </cell>
          <cell r="E424">
            <v>0</v>
          </cell>
        </row>
        <row r="424">
          <cell r="H424">
            <v>0</v>
          </cell>
          <cell r="I424" t="str">
            <v>否</v>
          </cell>
        </row>
        <row r="424"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</row>
        <row r="424"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</row>
        <row r="424"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</row>
        <row r="424"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</row>
        <row r="425">
          <cell r="B425" t="str">
            <v>S513116</v>
          </cell>
          <cell r="C425" t="str">
            <v>黄骅市渤海路理想照像服务部</v>
          </cell>
          <cell r="D425">
            <v>0</v>
          </cell>
          <cell r="E425">
            <v>0</v>
          </cell>
        </row>
        <row r="425">
          <cell r="H425">
            <v>0</v>
          </cell>
          <cell r="I425" t="str">
            <v>否</v>
          </cell>
        </row>
        <row r="425"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5"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5"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</row>
        <row r="425"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</row>
        <row r="426">
          <cell r="B426" t="str">
            <v>S513118</v>
          </cell>
          <cell r="C426" t="str">
            <v>衡水鑫磊劳务派遣有限公司</v>
          </cell>
          <cell r="D426">
            <v>0</v>
          </cell>
          <cell r="E426">
            <v>0</v>
          </cell>
        </row>
        <row r="426">
          <cell r="H426">
            <v>0</v>
          </cell>
          <cell r="I426" t="str">
            <v>否</v>
          </cell>
        </row>
        <row r="426"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</row>
        <row r="426"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6"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</row>
        <row r="426"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</row>
        <row r="427">
          <cell r="B427" t="str">
            <v>S514005</v>
          </cell>
          <cell r="C427" t="str">
            <v>山西驰鹏汽车销售有限公司</v>
          </cell>
          <cell r="D427">
            <v>0</v>
          </cell>
          <cell r="E427">
            <v>0</v>
          </cell>
        </row>
        <row r="427">
          <cell r="H427">
            <v>0</v>
          </cell>
          <cell r="I427" t="str">
            <v>否</v>
          </cell>
        </row>
        <row r="427"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7"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</row>
        <row r="427"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</row>
        <row r="427"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</row>
        <row r="428">
          <cell r="B428" t="str">
            <v>S531009</v>
          </cell>
          <cell r="C428" t="str">
            <v>上海鸿安锦翔汽车服务有限公司</v>
          </cell>
          <cell r="D428">
            <v>0</v>
          </cell>
          <cell r="E428">
            <v>0</v>
          </cell>
        </row>
        <row r="428">
          <cell r="H428">
            <v>0</v>
          </cell>
          <cell r="I428" t="str">
            <v>否</v>
          </cell>
        </row>
        <row r="428"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</row>
        <row r="428"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8"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</row>
        <row r="428"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</row>
        <row r="429">
          <cell r="B429" t="str">
            <v>S532010</v>
          </cell>
          <cell r="C429" t="str">
            <v>南通易人汽车贸易服务有限公司</v>
          </cell>
          <cell r="D429">
            <v>0</v>
          </cell>
          <cell r="E429">
            <v>0</v>
          </cell>
        </row>
        <row r="429">
          <cell r="H429">
            <v>0</v>
          </cell>
          <cell r="I429" t="str">
            <v>否</v>
          </cell>
        </row>
        <row r="429"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29"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</row>
        <row r="429"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</row>
        <row r="429"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</row>
        <row r="430">
          <cell r="B430" t="str">
            <v>S532013</v>
          </cell>
          <cell r="C430" t="str">
            <v>武汉华天博亿工贸有限公司</v>
          </cell>
          <cell r="D430">
            <v>0</v>
          </cell>
          <cell r="E430">
            <v>0</v>
          </cell>
        </row>
        <row r="430">
          <cell r="H430">
            <v>0</v>
          </cell>
          <cell r="I430" t="str">
            <v>否</v>
          </cell>
        </row>
        <row r="430"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</row>
        <row r="430"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</row>
        <row r="430"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</row>
        <row r="430"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</row>
        <row r="431">
          <cell r="B431" t="str">
            <v>S533009</v>
          </cell>
          <cell r="C431" t="str">
            <v>嘉兴市金禾汽车维修服务有限公司</v>
          </cell>
          <cell r="D431">
            <v>0</v>
          </cell>
          <cell r="E431">
            <v>0</v>
          </cell>
        </row>
        <row r="431">
          <cell r="H431">
            <v>0</v>
          </cell>
          <cell r="I431" t="str">
            <v>否</v>
          </cell>
        </row>
        <row r="431"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1"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</row>
        <row r="431"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</row>
        <row r="431"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</row>
        <row r="432">
          <cell r="B432" t="str">
            <v>S534003</v>
          </cell>
          <cell r="C432" t="str">
            <v>芜湖市仁和富通汽车修理厂</v>
          </cell>
          <cell r="D432">
            <v>0</v>
          </cell>
          <cell r="E432">
            <v>0</v>
          </cell>
        </row>
        <row r="432">
          <cell r="H432">
            <v>0</v>
          </cell>
          <cell r="I432" t="str">
            <v>否</v>
          </cell>
        </row>
        <row r="432"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2"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2"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</row>
        <row r="432"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</row>
        <row r="433">
          <cell r="B433" t="str">
            <v>S534006</v>
          </cell>
          <cell r="C433" t="str">
            <v>六安安瑞汽车销售有限公司</v>
          </cell>
          <cell r="D433">
            <v>0</v>
          </cell>
          <cell r="E433">
            <v>0</v>
          </cell>
        </row>
        <row r="433">
          <cell r="H433">
            <v>0</v>
          </cell>
          <cell r="I433" t="str">
            <v>否</v>
          </cell>
        </row>
        <row r="433"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3"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</row>
        <row r="433"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</row>
        <row r="433"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</row>
        <row r="434">
          <cell r="B434" t="str">
            <v>S535003</v>
          </cell>
          <cell r="C434" t="str">
            <v>漳浦天泽塑胶制品有限公司</v>
          </cell>
          <cell r="D434">
            <v>0</v>
          </cell>
          <cell r="E434">
            <v>0</v>
          </cell>
        </row>
        <row r="434">
          <cell r="H434">
            <v>0</v>
          </cell>
          <cell r="I434" t="str">
            <v>否</v>
          </cell>
        </row>
        <row r="434"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</row>
        <row r="434"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</row>
        <row r="434"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</row>
        <row r="434"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</row>
        <row r="435">
          <cell r="B435" t="str">
            <v>S537006</v>
          </cell>
          <cell r="C435" t="str">
            <v>潍坊众乐邦人力资源有限公司</v>
          </cell>
          <cell r="D435">
            <v>0</v>
          </cell>
          <cell r="E435">
            <v>0</v>
          </cell>
        </row>
        <row r="435">
          <cell r="H435">
            <v>0</v>
          </cell>
          <cell r="I435" t="str">
            <v>否</v>
          </cell>
        </row>
        <row r="435"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</row>
        <row r="435"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5"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</row>
        <row r="435"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</row>
        <row r="436">
          <cell r="B436" t="str">
            <v>S537013</v>
          </cell>
          <cell r="C436" t="str">
            <v>文登区康泰汽车修理部</v>
          </cell>
          <cell r="D436">
            <v>0</v>
          </cell>
          <cell r="E436">
            <v>0</v>
          </cell>
        </row>
        <row r="436">
          <cell r="H436">
            <v>0</v>
          </cell>
          <cell r="I436" t="str">
            <v>否</v>
          </cell>
        </row>
        <row r="436"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</row>
        <row r="436"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</row>
        <row r="436"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</row>
        <row r="436"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</row>
        <row r="437">
          <cell r="B437" t="str">
            <v>S537014</v>
          </cell>
          <cell r="C437" t="str">
            <v>山东原和人力资源有限公司</v>
          </cell>
          <cell r="D437">
            <v>0</v>
          </cell>
          <cell r="E437">
            <v>0</v>
          </cell>
        </row>
        <row r="437">
          <cell r="H437">
            <v>0</v>
          </cell>
          <cell r="I437" t="str">
            <v>否</v>
          </cell>
        </row>
        <row r="437"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</row>
        <row r="437"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</row>
        <row r="437"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</row>
        <row r="437"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</row>
        <row r="438">
          <cell r="B438" t="str">
            <v>S543004</v>
          </cell>
          <cell r="C438" t="str">
            <v>西峡县德赢汽车销售服务有限公司</v>
          </cell>
          <cell r="D438">
            <v>0</v>
          </cell>
          <cell r="E438">
            <v>0</v>
          </cell>
        </row>
        <row r="438">
          <cell r="H438">
            <v>0</v>
          </cell>
          <cell r="I438" t="str">
            <v>否</v>
          </cell>
        </row>
        <row r="438"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</row>
        <row r="438"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</row>
        <row r="438"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</row>
        <row r="438"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</row>
        <row r="439">
          <cell r="B439" t="str">
            <v>S545001</v>
          </cell>
          <cell r="C439" t="str">
            <v>柳州凡天汽车销售服务有限公司</v>
          </cell>
          <cell r="D439">
            <v>0</v>
          </cell>
          <cell r="E439">
            <v>0</v>
          </cell>
        </row>
        <row r="439">
          <cell r="H439">
            <v>0</v>
          </cell>
          <cell r="I439" t="str">
            <v>否</v>
          </cell>
        </row>
        <row r="439"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</row>
        <row r="439"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39"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</row>
        <row r="439"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</row>
        <row r="440">
          <cell r="B440" t="str">
            <v>S561005</v>
          </cell>
          <cell r="C440" t="str">
            <v>西安汉信自动识别技术有限公司</v>
          </cell>
          <cell r="D440">
            <v>0</v>
          </cell>
          <cell r="E440">
            <v>0</v>
          </cell>
        </row>
        <row r="440">
          <cell r="H440">
            <v>0</v>
          </cell>
          <cell r="I440" t="str">
            <v>否</v>
          </cell>
        </row>
        <row r="440"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</row>
        <row r="440"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0"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</row>
        <row r="440"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</row>
        <row r="441">
          <cell r="B441" t="str">
            <v>S412035</v>
          </cell>
          <cell r="C441" t="str">
            <v>天津海纳钢铁有限公司</v>
          </cell>
          <cell r="D441" t="str">
            <v>金属件</v>
          </cell>
          <cell r="E441" t="str">
            <v>金属件</v>
          </cell>
          <cell r="F441" t="e">
            <v>#REF!</v>
          </cell>
        </row>
        <row r="441">
          <cell r="H441">
            <v>0</v>
          </cell>
          <cell r="I441" t="str">
            <v>否</v>
          </cell>
        </row>
        <row r="441"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</row>
        <row r="441"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1"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</row>
        <row r="441">
          <cell r="AY441">
            <v>0</v>
          </cell>
          <cell r="AZ441">
            <v>0</v>
          </cell>
          <cell r="BA441">
            <v>0</v>
          </cell>
          <cell r="BB441">
            <v>1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</row>
        <row r="442">
          <cell r="B442" t="str">
            <v>S413145</v>
          </cell>
          <cell r="C442" t="str">
            <v>霸州市霸州镇鑫创五金塑料厂</v>
          </cell>
          <cell r="D442" t="str">
            <v>座椅</v>
          </cell>
          <cell r="E442" t="str">
            <v>座椅</v>
          </cell>
          <cell r="F442" t="e">
            <v>#REF!</v>
          </cell>
          <cell r="G442" t="str">
            <v>正常供货</v>
          </cell>
          <cell r="H442">
            <v>60</v>
          </cell>
          <cell r="I442" t="str">
            <v>是</v>
          </cell>
          <cell r="J442">
            <v>60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</row>
        <row r="442"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466.6</v>
          </cell>
          <cell r="AP442">
            <v>17727.84</v>
          </cell>
          <cell r="AQ442">
            <v>20300</v>
          </cell>
          <cell r="AR442">
            <v>17400</v>
          </cell>
          <cell r="AS442">
            <v>43147.86</v>
          </cell>
          <cell r="AT442">
            <v>29919.32</v>
          </cell>
          <cell r="AU442">
            <v>15318.49</v>
          </cell>
          <cell r="AV442">
            <v>10943.34</v>
          </cell>
          <cell r="AW442">
            <v>0</v>
          </cell>
          <cell r="AX442">
            <v>61089.79</v>
          </cell>
          <cell r="AY442">
            <v>13600</v>
          </cell>
          <cell r="AZ442">
            <v>229913.24</v>
          </cell>
          <cell r="BA442">
            <v>155223.45</v>
          </cell>
          <cell r="BB442">
            <v>0.8</v>
          </cell>
          <cell r="BC442">
            <v>21493.6033333333</v>
          </cell>
          <cell r="BD442">
            <v>23968.9183333333</v>
          </cell>
          <cell r="BE442">
            <v>22838.1683333333</v>
          </cell>
          <cell r="BF442">
            <v>19454.835</v>
          </cell>
          <cell r="BG442">
            <v>26736.4666666667</v>
          </cell>
          <cell r="BH442">
            <v>21811.8233333333</v>
          </cell>
        </row>
        <row r="443">
          <cell r="B443" t="str">
            <v>S511019</v>
          </cell>
          <cell r="C443" t="str">
            <v>中企永联数据交换技术(北京)有限公司</v>
          </cell>
          <cell r="D443">
            <v>0</v>
          </cell>
          <cell r="E443">
            <v>0</v>
          </cell>
        </row>
        <row r="443">
          <cell r="H443">
            <v>0</v>
          </cell>
          <cell r="I443" t="str">
            <v>否</v>
          </cell>
        </row>
        <row r="443"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</row>
        <row r="443">
          <cell r="AG443">
            <v>0</v>
          </cell>
          <cell r="AH443">
            <v>0</v>
          </cell>
          <cell r="AI443">
            <v>0</v>
          </cell>
          <cell r="AJ443">
            <v>0</v>
          </cell>
        </row>
        <row r="443"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</row>
        <row r="443"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</row>
        <row r="444">
          <cell r="B444" t="str">
            <v>S511021</v>
          </cell>
          <cell r="C444" t="str">
            <v>平安养老保险股份有限公司北京分公司</v>
          </cell>
          <cell r="D444">
            <v>0</v>
          </cell>
          <cell r="E444">
            <v>0</v>
          </cell>
        </row>
        <row r="444">
          <cell r="H444">
            <v>0</v>
          </cell>
          <cell r="I444" t="str">
            <v>否</v>
          </cell>
        </row>
        <row r="444"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</row>
        <row r="444"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4"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</row>
        <row r="444"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</row>
        <row r="445">
          <cell r="B445" t="str">
            <v>S511022</v>
          </cell>
          <cell r="C445" t="str">
            <v>北京华德世纪科技发展有限公司</v>
          </cell>
          <cell r="D445">
            <v>0</v>
          </cell>
          <cell r="E445">
            <v>0</v>
          </cell>
        </row>
        <row r="445">
          <cell r="H445">
            <v>0</v>
          </cell>
          <cell r="I445" t="str">
            <v>否</v>
          </cell>
        </row>
        <row r="445"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</row>
        <row r="445"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</row>
        <row r="445"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</row>
        <row r="445"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</row>
        <row r="446">
          <cell r="B446" t="str">
            <v>S511024</v>
          </cell>
          <cell r="C446" t="str">
            <v>北京市长安律师事务所</v>
          </cell>
          <cell r="D446">
            <v>0</v>
          </cell>
          <cell r="E446">
            <v>0</v>
          </cell>
        </row>
        <row r="446">
          <cell r="H446">
            <v>0</v>
          </cell>
          <cell r="I446" t="str">
            <v>否</v>
          </cell>
        </row>
        <row r="446"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</row>
        <row r="446"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</row>
        <row r="446"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</row>
        <row r="446"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</row>
        <row r="447">
          <cell r="B447" t="str">
            <v>S513100</v>
          </cell>
          <cell r="C447" t="str">
            <v>保定中汇汽车贸易有限公司</v>
          </cell>
          <cell r="D447">
            <v>0</v>
          </cell>
          <cell r="E447">
            <v>0</v>
          </cell>
        </row>
        <row r="447">
          <cell r="H447">
            <v>0</v>
          </cell>
          <cell r="I447" t="str">
            <v>否</v>
          </cell>
        </row>
        <row r="447"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</row>
        <row r="447"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</row>
        <row r="447"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</row>
        <row r="447"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</row>
        <row r="448">
          <cell r="B448" t="str">
            <v>S513103</v>
          </cell>
          <cell r="C448" t="str">
            <v>邢台市鼎力恒汽车销售有限公司</v>
          </cell>
          <cell r="D448">
            <v>0</v>
          </cell>
          <cell r="E448">
            <v>0</v>
          </cell>
        </row>
        <row r="448">
          <cell r="H448">
            <v>0</v>
          </cell>
          <cell r="I448" t="str">
            <v>否</v>
          </cell>
        </row>
        <row r="448"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</row>
        <row r="448"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</row>
        <row r="448"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</row>
        <row r="448"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</row>
        <row r="449">
          <cell r="B449" t="str">
            <v>S513119</v>
          </cell>
          <cell r="C449" t="str">
            <v>黄骅市英强装卸搬运队</v>
          </cell>
          <cell r="D449">
            <v>0</v>
          </cell>
          <cell r="E449">
            <v>0</v>
          </cell>
        </row>
        <row r="449">
          <cell r="H449">
            <v>0</v>
          </cell>
          <cell r="I449" t="str">
            <v>否</v>
          </cell>
        </row>
        <row r="449"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</row>
        <row r="449"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</row>
        <row r="449"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</row>
        <row r="449"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</row>
        <row r="450">
          <cell r="B450" t="str">
            <v>S513120</v>
          </cell>
          <cell r="C450" t="str">
            <v>黄骅市大强商贸有限公司</v>
          </cell>
          <cell r="D450">
            <v>0</v>
          </cell>
          <cell r="E450">
            <v>0</v>
          </cell>
        </row>
        <row r="450">
          <cell r="H450">
            <v>0</v>
          </cell>
          <cell r="I450" t="str">
            <v>否</v>
          </cell>
        </row>
        <row r="450"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</row>
        <row r="450"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</row>
        <row r="450"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</row>
        <row r="450"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</row>
        <row r="451">
          <cell r="B451" t="str">
            <v>S513123</v>
          </cell>
          <cell r="C451" t="str">
            <v>黄骅市奇润运输队</v>
          </cell>
          <cell r="D451">
            <v>0</v>
          </cell>
          <cell r="E451">
            <v>0</v>
          </cell>
        </row>
        <row r="451">
          <cell r="H451">
            <v>0</v>
          </cell>
          <cell r="I451" t="str">
            <v>否</v>
          </cell>
        </row>
        <row r="451"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</row>
        <row r="451"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</row>
        <row r="451"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</row>
        <row r="452">
          <cell r="B452" t="str">
            <v>S513124</v>
          </cell>
          <cell r="C452" t="str">
            <v>河北凯昌祥汽车销售服务有限公司</v>
          </cell>
          <cell r="D452">
            <v>0</v>
          </cell>
          <cell r="E452">
            <v>0</v>
          </cell>
        </row>
        <row r="452">
          <cell r="H452">
            <v>0</v>
          </cell>
          <cell r="I452" t="str">
            <v>否</v>
          </cell>
        </row>
        <row r="452"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</row>
        <row r="452"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</row>
        <row r="452"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</row>
        <row r="452"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</row>
        <row r="453">
          <cell r="B453" t="str">
            <v>S513125</v>
          </cell>
          <cell r="C453" t="str">
            <v>黄骅市壹本文化传媒有限公司</v>
          </cell>
          <cell r="D453">
            <v>0</v>
          </cell>
          <cell r="E453">
            <v>0</v>
          </cell>
        </row>
        <row r="453">
          <cell r="H453">
            <v>0</v>
          </cell>
          <cell r="I453" t="str">
            <v>否</v>
          </cell>
        </row>
        <row r="453"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</row>
        <row r="453"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</row>
        <row r="453"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</row>
        <row r="453"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</row>
        <row r="454">
          <cell r="B454" t="str">
            <v>S513126</v>
          </cell>
          <cell r="C454" t="str">
            <v>河北荣华吉运汽车销售服务有限公司</v>
          </cell>
          <cell r="D454">
            <v>0</v>
          </cell>
          <cell r="E454">
            <v>0</v>
          </cell>
        </row>
        <row r="454">
          <cell r="H454">
            <v>0</v>
          </cell>
          <cell r="I454" t="str">
            <v>否</v>
          </cell>
        </row>
        <row r="454"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</row>
        <row r="454"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4"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</row>
        <row r="454"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</row>
        <row r="455">
          <cell r="B455" t="str">
            <v>S513128</v>
          </cell>
          <cell r="C455" t="str">
            <v>黄骅市兴骏汽车维修门市部</v>
          </cell>
          <cell r="D455">
            <v>0</v>
          </cell>
          <cell r="E455">
            <v>0</v>
          </cell>
        </row>
        <row r="455">
          <cell r="H455">
            <v>0</v>
          </cell>
          <cell r="I455" t="str">
            <v>否</v>
          </cell>
        </row>
        <row r="455"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</row>
        <row r="455"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</row>
        <row r="455"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</row>
        <row r="455"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</row>
        <row r="456">
          <cell r="B456" t="str">
            <v>S514010</v>
          </cell>
          <cell r="C456" t="str">
            <v>山西汇瑞达汽车销售服务有限公司</v>
          </cell>
          <cell r="D456">
            <v>0</v>
          </cell>
          <cell r="E456">
            <v>0</v>
          </cell>
        </row>
        <row r="456">
          <cell r="H456">
            <v>0</v>
          </cell>
          <cell r="I456" t="str">
            <v>否</v>
          </cell>
        </row>
        <row r="456"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</row>
        <row r="456"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</row>
        <row r="456"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</row>
        <row r="456"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</row>
        <row r="457">
          <cell r="B457" t="str">
            <v>S521004</v>
          </cell>
          <cell r="C457" t="str">
            <v>辽阳奥德新重型汽车修配厂</v>
          </cell>
          <cell r="D457">
            <v>0</v>
          </cell>
          <cell r="E457">
            <v>0</v>
          </cell>
        </row>
        <row r="457">
          <cell r="H457">
            <v>0</v>
          </cell>
          <cell r="I457" t="str">
            <v>否</v>
          </cell>
        </row>
        <row r="457"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</row>
        <row r="457"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</row>
        <row r="457"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</row>
        <row r="457"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</row>
        <row r="458">
          <cell r="B458" t="str">
            <v>S521005</v>
          </cell>
          <cell r="C458" t="str">
            <v>盘锦圣翔汽车销售服务有限公司</v>
          </cell>
          <cell r="D458">
            <v>0</v>
          </cell>
          <cell r="E458">
            <v>0</v>
          </cell>
        </row>
        <row r="458">
          <cell r="H458">
            <v>0</v>
          </cell>
          <cell r="I458" t="str">
            <v>否</v>
          </cell>
        </row>
        <row r="458"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</row>
        <row r="458"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</row>
        <row r="458"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</row>
        <row r="458"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</row>
        <row r="459">
          <cell r="B459" t="str">
            <v>S521007</v>
          </cell>
          <cell r="C459" t="str">
            <v>鞍山沈动重工有限公司</v>
          </cell>
          <cell r="D459">
            <v>0</v>
          </cell>
          <cell r="E459">
            <v>0</v>
          </cell>
        </row>
        <row r="459">
          <cell r="H459">
            <v>0</v>
          </cell>
          <cell r="I459" t="str">
            <v>否</v>
          </cell>
        </row>
        <row r="459"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</row>
        <row r="459"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59"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</row>
        <row r="459"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</row>
        <row r="460">
          <cell r="B460" t="str">
            <v>S521008</v>
          </cell>
          <cell r="C460" t="str">
            <v>辽宁动力能源装备集团有限公司</v>
          </cell>
          <cell r="D460">
            <v>0</v>
          </cell>
          <cell r="E460">
            <v>0</v>
          </cell>
        </row>
        <row r="460">
          <cell r="H460">
            <v>0</v>
          </cell>
          <cell r="I460" t="str">
            <v>否</v>
          </cell>
        </row>
        <row r="460"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</row>
        <row r="460"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</row>
        <row r="460"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</row>
        <row r="460"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</row>
        <row r="461">
          <cell r="B461" t="str">
            <v>S521009</v>
          </cell>
          <cell r="C461" t="str">
            <v>辽宁星朋科技实业有限公司</v>
          </cell>
          <cell r="D461">
            <v>0</v>
          </cell>
          <cell r="E461">
            <v>0</v>
          </cell>
        </row>
        <row r="461">
          <cell r="H461">
            <v>0</v>
          </cell>
          <cell r="I461" t="str">
            <v>否</v>
          </cell>
        </row>
        <row r="461"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</row>
        <row r="461"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1"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</row>
        <row r="461"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</row>
        <row r="462">
          <cell r="B462" t="str">
            <v>S523001</v>
          </cell>
          <cell r="C462" t="str">
            <v>明水鑫隆汽车销售有限公司</v>
          </cell>
          <cell r="D462">
            <v>0</v>
          </cell>
          <cell r="E462">
            <v>0</v>
          </cell>
        </row>
        <row r="462">
          <cell r="H462">
            <v>0</v>
          </cell>
          <cell r="I462" t="str">
            <v>否</v>
          </cell>
        </row>
        <row r="462"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</row>
        <row r="462"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</row>
        <row r="462"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</row>
        <row r="462"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</row>
        <row r="463">
          <cell r="B463" t="str">
            <v>S532008</v>
          </cell>
          <cell r="C463" t="str">
            <v>无锡市西运汽车修配厂</v>
          </cell>
          <cell r="D463">
            <v>0</v>
          </cell>
          <cell r="E463">
            <v>0</v>
          </cell>
        </row>
        <row r="463">
          <cell r="H463">
            <v>0</v>
          </cell>
          <cell r="I463" t="str">
            <v>否</v>
          </cell>
        </row>
        <row r="463"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</row>
        <row r="463"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3"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</row>
        <row r="463"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</row>
        <row r="464">
          <cell r="B464" t="str">
            <v>S532015</v>
          </cell>
          <cell r="C464" t="str">
            <v>镇江市中亚汽车销售服务有限公司镇江中亚</v>
          </cell>
          <cell r="D464">
            <v>0</v>
          </cell>
          <cell r="E464">
            <v>0</v>
          </cell>
        </row>
        <row r="464">
          <cell r="H464">
            <v>0</v>
          </cell>
          <cell r="I464" t="str">
            <v>否</v>
          </cell>
        </row>
        <row r="464"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</row>
        <row r="464"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4"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</row>
        <row r="464"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</row>
        <row r="465">
          <cell r="B465" t="str">
            <v>S532018</v>
          </cell>
          <cell r="C465" t="str">
            <v>扬州市佑名汽车服务有限公司</v>
          </cell>
          <cell r="D465">
            <v>0</v>
          </cell>
          <cell r="E465">
            <v>0</v>
          </cell>
        </row>
        <row r="465">
          <cell r="H465">
            <v>0</v>
          </cell>
          <cell r="I465" t="str">
            <v>否</v>
          </cell>
        </row>
        <row r="465"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</row>
        <row r="465"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5"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</row>
        <row r="465"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</row>
        <row r="466">
          <cell r="B466" t="str">
            <v>S532019</v>
          </cell>
          <cell r="C466" t="str">
            <v>泗洪胜安汽车修理有限公司</v>
          </cell>
          <cell r="D466">
            <v>0</v>
          </cell>
          <cell r="E466">
            <v>0</v>
          </cell>
        </row>
        <row r="466">
          <cell r="H466">
            <v>0</v>
          </cell>
          <cell r="I466" t="str">
            <v>否</v>
          </cell>
        </row>
        <row r="466"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</row>
        <row r="466"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6"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</row>
        <row r="466"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</row>
        <row r="467">
          <cell r="B467" t="str">
            <v>S533008</v>
          </cell>
          <cell r="C467" t="str">
            <v>台州市路桥胜盟汽车服务有限公司</v>
          </cell>
          <cell r="D467">
            <v>0</v>
          </cell>
          <cell r="E467">
            <v>0</v>
          </cell>
        </row>
        <row r="467">
          <cell r="H467">
            <v>0</v>
          </cell>
          <cell r="I467" t="str">
            <v>否</v>
          </cell>
        </row>
        <row r="467"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</row>
        <row r="467"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</row>
        <row r="467"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</row>
        <row r="467"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</row>
        <row r="468">
          <cell r="B468" t="str">
            <v>S534005</v>
          </cell>
          <cell r="C468" t="str">
            <v>合肥志达汽车配件有限责任公司</v>
          </cell>
          <cell r="D468">
            <v>0</v>
          </cell>
          <cell r="E468">
            <v>0</v>
          </cell>
        </row>
        <row r="468">
          <cell r="H468">
            <v>0</v>
          </cell>
          <cell r="I468" t="str">
            <v>否</v>
          </cell>
        </row>
        <row r="468"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</row>
        <row r="468"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</row>
        <row r="468"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</row>
        <row r="468"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</row>
        <row r="469">
          <cell r="B469" t="str">
            <v>S534008</v>
          </cell>
          <cell r="C469" t="str">
            <v>蚌埠市通利汽车销售有限公司</v>
          </cell>
          <cell r="D469">
            <v>0</v>
          </cell>
          <cell r="E469">
            <v>0</v>
          </cell>
        </row>
        <row r="469">
          <cell r="H469">
            <v>0</v>
          </cell>
          <cell r="I469" t="str">
            <v>否</v>
          </cell>
        </row>
        <row r="469"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69"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</row>
        <row r="469"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</row>
        <row r="469"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</row>
        <row r="470">
          <cell r="B470" t="str">
            <v>S535004</v>
          </cell>
          <cell r="C470" t="str">
            <v>厦门市驰宇汽车维修有限公司</v>
          </cell>
          <cell r="D470">
            <v>0</v>
          </cell>
          <cell r="E470">
            <v>0</v>
          </cell>
        </row>
        <row r="470">
          <cell r="H470">
            <v>0</v>
          </cell>
          <cell r="I470" t="str">
            <v>否</v>
          </cell>
        </row>
        <row r="470"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0"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0"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</row>
        <row r="470"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</row>
        <row r="471">
          <cell r="B471" t="str">
            <v>S535005</v>
          </cell>
          <cell r="C471" t="str">
            <v>厦门锋润汽车服务有限公司</v>
          </cell>
          <cell r="D471">
            <v>0</v>
          </cell>
          <cell r="E471">
            <v>0</v>
          </cell>
        </row>
        <row r="471">
          <cell r="H471">
            <v>0</v>
          </cell>
          <cell r="I471" t="str">
            <v>否</v>
          </cell>
        </row>
        <row r="471"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</row>
        <row r="471"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</row>
        <row r="471"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</row>
        <row r="471"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</row>
        <row r="472">
          <cell r="B472" t="str">
            <v>S536006</v>
          </cell>
          <cell r="C472" t="str">
            <v>南城县恒通汽车服务有限公司</v>
          </cell>
          <cell r="D472">
            <v>0</v>
          </cell>
          <cell r="E472">
            <v>0</v>
          </cell>
        </row>
        <row r="472">
          <cell r="H472">
            <v>0</v>
          </cell>
          <cell r="I472" t="str">
            <v>否</v>
          </cell>
        </row>
        <row r="472"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</row>
        <row r="472"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</row>
        <row r="472"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</row>
        <row r="472"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</row>
        <row r="473">
          <cell r="B473" t="str">
            <v>S537010</v>
          </cell>
          <cell r="C473" t="str">
            <v>临沂瑞启汽车销售服务有限公司</v>
          </cell>
          <cell r="D473">
            <v>0</v>
          </cell>
          <cell r="E473">
            <v>0</v>
          </cell>
        </row>
        <row r="473">
          <cell r="H473">
            <v>0</v>
          </cell>
          <cell r="I473" t="str">
            <v>否</v>
          </cell>
        </row>
        <row r="473"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</row>
        <row r="473"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</row>
        <row r="473"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</row>
        <row r="473"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</row>
        <row r="474">
          <cell r="B474" t="str">
            <v>S537011</v>
          </cell>
          <cell r="C474" t="str">
            <v>金乡县众鑫汽车维修服务有限公司</v>
          </cell>
          <cell r="D474">
            <v>0</v>
          </cell>
          <cell r="E474">
            <v>0</v>
          </cell>
        </row>
        <row r="474">
          <cell r="H474">
            <v>0</v>
          </cell>
          <cell r="I474" t="str">
            <v>否</v>
          </cell>
        </row>
        <row r="474"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</row>
        <row r="474"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</row>
        <row r="474"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</row>
        <row r="474"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</row>
        <row r="475">
          <cell r="B475" t="str">
            <v>S537017</v>
          </cell>
          <cell r="C475" t="str">
            <v>潍坊鑫腾物流有限公司</v>
          </cell>
          <cell r="D475">
            <v>0</v>
          </cell>
          <cell r="E475">
            <v>0</v>
          </cell>
        </row>
        <row r="475">
          <cell r="H475">
            <v>0</v>
          </cell>
          <cell r="I475" t="str">
            <v>否</v>
          </cell>
        </row>
        <row r="475"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</row>
        <row r="475"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</row>
        <row r="475"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</row>
        <row r="475"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</row>
        <row r="476">
          <cell r="B476" t="str">
            <v>S537018</v>
          </cell>
          <cell r="C476" t="str">
            <v>济宁盛鑫汽车销售有限公司</v>
          </cell>
          <cell r="D476">
            <v>0</v>
          </cell>
          <cell r="E476">
            <v>0</v>
          </cell>
        </row>
        <row r="476">
          <cell r="H476">
            <v>0</v>
          </cell>
          <cell r="I476" t="str">
            <v>否</v>
          </cell>
        </row>
        <row r="476"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</row>
        <row r="476"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</row>
        <row r="476"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</row>
        <row r="476"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</row>
        <row r="477">
          <cell r="B477" t="str">
            <v>S537019</v>
          </cell>
          <cell r="C477" t="str">
            <v>潍坊市汇众汽车销售服务有限公司汽车修理厂</v>
          </cell>
          <cell r="D477">
            <v>0</v>
          </cell>
          <cell r="E477">
            <v>0</v>
          </cell>
        </row>
        <row r="477">
          <cell r="H477">
            <v>0</v>
          </cell>
          <cell r="I477" t="str">
            <v>否</v>
          </cell>
        </row>
        <row r="477"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</row>
        <row r="477"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</row>
        <row r="477"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</row>
        <row r="477"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</row>
        <row r="478">
          <cell r="B478" t="str">
            <v>S537020</v>
          </cell>
          <cell r="C478" t="str">
            <v>章丘思锐佳顺物流有限公司</v>
          </cell>
          <cell r="D478">
            <v>0</v>
          </cell>
          <cell r="E478">
            <v>0</v>
          </cell>
        </row>
        <row r="478">
          <cell r="H478">
            <v>0</v>
          </cell>
          <cell r="I478" t="str">
            <v>否</v>
          </cell>
        </row>
        <row r="478"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8"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</row>
        <row r="478"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</row>
        <row r="478"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</row>
        <row r="479">
          <cell r="B479" t="str">
            <v>S537023</v>
          </cell>
          <cell r="C479" t="str">
            <v>梁山县一通汽车维修服务有限公司</v>
          </cell>
          <cell r="D479">
            <v>0</v>
          </cell>
          <cell r="E479">
            <v>0</v>
          </cell>
        </row>
        <row r="479">
          <cell r="H479">
            <v>0</v>
          </cell>
          <cell r="I479" t="str">
            <v>否</v>
          </cell>
        </row>
        <row r="479"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</row>
        <row r="479"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</row>
        <row r="479"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</row>
        <row r="479"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</row>
        <row r="480">
          <cell r="B480" t="str">
            <v>S541004</v>
          </cell>
          <cell r="C480" t="str">
            <v>沁阳市鑫达汽车修理有限公司</v>
          </cell>
          <cell r="D480">
            <v>0</v>
          </cell>
          <cell r="E480">
            <v>0</v>
          </cell>
        </row>
        <row r="480">
          <cell r="H480">
            <v>0</v>
          </cell>
          <cell r="I480" t="str">
            <v>否</v>
          </cell>
        </row>
        <row r="480"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</row>
        <row r="480"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</row>
        <row r="480"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</row>
        <row r="480"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</row>
        <row r="481">
          <cell r="B481" t="str">
            <v>S541008</v>
          </cell>
          <cell r="C481" t="str">
            <v>驻马店天翔机电有限公司</v>
          </cell>
          <cell r="D481">
            <v>0</v>
          </cell>
          <cell r="E481">
            <v>0</v>
          </cell>
        </row>
        <row r="481">
          <cell r="H481">
            <v>0</v>
          </cell>
          <cell r="I481" t="str">
            <v>否</v>
          </cell>
        </row>
        <row r="481"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</row>
        <row r="481"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</row>
        <row r="481"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</row>
        <row r="481"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</row>
        <row r="482">
          <cell r="B482" t="str">
            <v>S541010</v>
          </cell>
          <cell r="C482" t="str">
            <v>平顶山市永惠汽车维修服务有限公司</v>
          </cell>
          <cell r="D482">
            <v>0</v>
          </cell>
          <cell r="E482">
            <v>0</v>
          </cell>
        </row>
        <row r="482">
          <cell r="H482">
            <v>0</v>
          </cell>
          <cell r="I482" t="str">
            <v>否</v>
          </cell>
        </row>
        <row r="482"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</row>
        <row r="482"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</row>
        <row r="482"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</row>
        <row r="482"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</row>
        <row r="483">
          <cell r="B483" t="str">
            <v>S541011</v>
          </cell>
          <cell r="C483" t="str">
            <v>河南正聚明汽车贸易有限公司</v>
          </cell>
          <cell r="D483">
            <v>0</v>
          </cell>
          <cell r="E483">
            <v>0</v>
          </cell>
        </row>
        <row r="483">
          <cell r="H483">
            <v>0</v>
          </cell>
          <cell r="I483" t="str">
            <v>否</v>
          </cell>
        </row>
        <row r="483"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</row>
        <row r="483"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3"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</row>
        <row r="483"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</row>
        <row r="484">
          <cell r="B484" t="str">
            <v>S542002</v>
          </cell>
          <cell r="C484" t="str">
            <v>武汉万坚汽车服务有限公司</v>
          </cell>
          <cell r="D484">
            <v>0</v>
          </cell>
          <cell r="E484">
            <v>0</v>
          </cell>
        </row>
        <row r="484">
          <cell r="H484">
            <v>0</v>
          </cell>
          <cell r="I484" t="str">
            <v>否</v>
          </cell>
        </row>
        <row r="484"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4"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</row>
        <row r="484"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</row>
        <row r="484"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</row>
        <row r="485">
          <cell r="B485" t="str">
            <v>S551004</v>
          </cell>
          <cell r="C485" t="str">
            <v>攀枝花市京福汽车销售服务有限公司</v>
          </cell>
          <cell r="D485">
            <v>0</v>
          </cell>
          <cell r="E485">
            <v>0</v>
          </cell>
        </row>
        <row r="485">
          <cell r="H485">
            <v>0</v>
          </cell>
          <cell r="I485" t="str">
            <v>否</v>
          </cell>
        </row>
        <row r="485"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5"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</row>
        <row r="485"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</row>
        <row r="485"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</row>
        <row r="486">
          <cell r="B486" t="str">
            <v>S551006</v>
          </cell>
          <cell r="C486" t="str">
            <v>冕宁县泸沽海侠汽车修理厂</v>
          </cell>
          <cell r="D486">
            <v>0</v>
          </cell>
          <cell r="E486">
            <v>0</v>
          </cell>
        </row>
        <row r="486">
          <cell r="H486">
            <v>0</v>
          </cell>
          <cell r="I486" t="str">
            <v>否</v>
          </cell>
        </row>
        <row r="486"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</row>
        <row r="486"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</row>
        <row r="486"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</row>
        <row r="486"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</row>
        <row r="487">
          <cell r="B487" t="str">
            <v>S551007</v>
          </cell>
          <cell r="C487" t="str">
            <v>荥经县颐顺汽车贸易服务有限公司</v>
          </cell>
          <cell r="D487">
            <v>0</v>
          </cell>
          <cell r="E487">
            <v>0</v>
          </cell>
        </row>
        <row r="487">
          <cell r="H487">
            <v>0</v>
          </cell>
          <cell r="I487" t="str">
            <v>否</v>
          </cell>
        </row>
        <row r="487"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</row>
        <row r="487"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</row>
        <row r="487"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</row>
        <row r="487"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</row>
        <row r="488">
          <cell r="B488" t="str">
            <v>S562005</v>
          </cell>
          <cell r="C488" t="str">
            <v>甘肃德晟汽车贸易有限公司</v>
          </cell>
          <cell r="D488">
            <v>0</v>
          </cell>
          <cell r="E488">
            <v>0</v>
          </cell>
        </row>
        <row r="488">
          <cell r="H488">
            <v>0</v>
          </cell>
          <cell r="I488" t="str">
            <v>否</v>
          </cell>
        </row>
        <row r="488"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</row>
        <row r="488">
          <cell r="AF488">
            <v>0</v>
          </cell>
          <cell r="AG488">
            <v>0</v>
          </cell>
        </row>
        <row r="488">
          <cell r="AI488">
            <v>0</v>
          </cell>
          <cell r="AJ488">
            <v>0</v>
          </cell>
        </row>
        <row r="488"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</row>
        <row r="488"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</row>
        <row r="489">
          <cell r="B489" t="str">
            <v>S563001</v>
          </cell>
          <cell r="C489" t="str">
            <v>青海荣雄汽车销售服务有限公司</v>
          </cell>
          <cell r="D489">
            <v>0</v>
          </cell>
          <cell r="E489">
            <v>0</v>
          </cell>
        </row>
        <row r="489">
          <cell r="H489">
            <v>0</v>
          </cell>
          <cell r="I489" t="str">
            <v>否</v>
          </cell>
        </row>
        <row r="489"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</row>
        <row r="489">
          <cell r="AF489">
            <v>0</v>
          </cell>
          <cell r="AG489">
            <v>0</v>
          </cell>
        </row>
        <row r="489">
          <cell r="AI489">
            <v>0</v>
          </cell>
          <cell r="AJ489">
            <v>0</v>
          </cell>
        </row>
        <row r="489"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</row>
        <row r="489"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</row>
        <row r="490">
          <cell r="B490" t="str">
            <v>S565002</v>
          </cell>
          <cell r="C490" t="str">
            <v>伊宁市兴杨汽修厂</v>
          </cell>
          <cell r="D490">
            <v>0</v>
          </cell>
          <cell r="E490">
            <v>0</v>
          </cell>
        </row>
        <row r="490">
          <cell r="H490">
            <v>0</v>
          </cell>
          <cell r="I490" t="str">
            <v>否</v>
          </cell>
        </row>
        <row r="490"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</row>
        <row r="490">
          <cell r="AF490">
            <v>0</v>
          </cell>
          <cell r="AG490">
            <v>0</v>
          </cell>
        </row>
        <row r="490">
          <cell r="AI490">
            <v>0</v>
          </cell>
          <cell r="AJ490">
            <v>0</v>
          </cell>
        </row>
        <row r="490"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</row>
        <row r="490"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</row>
        <row r="491">
          <cell r="B491" t="str">
            <v>S411032</v>
          </cell>
          <cell r="C491" t="str">
            <v>国家知识产权局专利局</v>
          </cell>
          <cell r="D491">
            <v>0</v>
          </cell>
          <cell r="E491">
            <v>0</v>
          </cell>
        </row>
        <row r="491">
          <cell r="H491">
            <v>0</v>
          </cell>
          <cell r="I491" t="str">
            <v>否</v>
          </cell>
        </row>
        <row r="491"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</row>
        <row r="491"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</row>
        <row r="491"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</row>
        <row r="491"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</row>
        <row r="492">
          <cell r="B492" t="str">
            <v>S412034</v>
          </cell>
          <cell r="C492" t="str">
            <v>天津市鑫晟亨通商贸有限公司</v>
          </cell>
          <cell r="D492" t="str">
            <v>金属件</v>
          </cell>
          <cell r="E492" t="str">
            <v>金属件</v>
          </cell>
          <cell r="F492" t="e">
            <v>#REF!</v>
          </cell>
        </row>
        <row r="492">
          <cell r="H492">
            <v>0</v>
          </cell>
          <cell r="I492" t="str">
            <v>否</v>
          </cell>
        </row>
        <row r="492"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</row>
        <row r="492"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</row>
        <row r="492"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</row>
        <row r="492">
          <cell r="AY492">
            <v>0</v>
          </cell>
          <cell r="AZ492">
            <v>0</v>
          </cell>
          <cell r="BA492">
            <v>0</v>
          </cell>
          <cell r="BB492">
            <v>1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</row>
        <row r="493">
          <cell r="B493" t="str">
            <v>S413137</v>
          </cell>
          <cell r="C493" t="str">
            <v>河北秦安安全科技股份有限公司</v>
          </cell>
          <cell r="D493">
            <v>0</v>
          </cell>
          <cell r="E493">
            <v>0</v>
          </cell>
        </row>
        <row r="493">
          <cell r="H493">
            <v>0</v>
          </cell>
          <cell r="I493" t="str">
            <v>否</v>
          </cell>
        </row>
        <row r="493"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</row>
        <row r="493"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</row>
        <row r="493"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</row>
        <row r="493"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</row>
        <row r="494">
          <cell r="B494" t="str">
            <v>S431028</v>
          </cell>
          <cell r="C494" t="str">
            <v>上海越航启塑化有限公司</v>
          </cell>
          <cell r="D494" t="str">
            <v>后视镜</v>
          </cell>
          <cell r="E494" t="str">
            <v>后视镜</v>
          </cell>
        </row>
        <row r="494">
          <cell r="H494">
            <v>0</v>
          </cell>
          <cell r="I494" t="str">
            <v>否</v>
          </cell>
        </row>
        <row r="494"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</row>
        <row r="494"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4">
          <cell r="AN494">
            <v>0</v>
          </cell>
        </row>
        <row r="494"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</row>
        <row r="495">
          <cell r="B495" t="str">
            <v>S437047</v>
          </cell>
          <cell r="C495" t="str">
            <v>青岛美泰塑胶有限公司</v>
          </cell>
          <cell r="D495">
            <v>0</v>
          </cell>
          <cell r="E495">
            <v>0</v>
          </cell>
        </row>
        <row r="495">
          <cell r="H495">
            <v>0</v>
          </cell>
          <cell r="I495" t="str">
            <v>否</v>
          </cell>
        </row>
        <row r="495"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</row>
        <row r="495"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5"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</row>
        <row r="495"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</row>
        <row r="496">
          <cell r="B496" t="str">
            <v>S511025</v>
          </cell>
          <cell r="C496" t="str">
            <v>北京泰纳特斯汽车零部件有限公司</v>
          </cell>
          <cell r="D496">
            <v>0</v>
          </cell>
          <cell r="E496">
            <v>0</v>
          </cell>
        </row>
        <row r="496">
          <cell r="G496" t="str">
            <v>老账</v>
          </cell>
          <cell r="H496">
            <v>0</v>
          </cell>
          <cell r="I496" t="str">
            <v>否</v>
          </cell>
        </row>
        <row r="496"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</row>
        <row r="496"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6"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</row>
        <row r="496"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</row>
        <row r="497">
          <cell r="B497" t="str">
            <v>S512011</v>
          </cell>
          <cell r="C497" t="str">
            <v>天津市启光科技有限公司</v>
          </cell>
          <cell r="D497">
            <v>0</v>
          </cell>
          <cell r="E497">
            <v>0</v>
          </cell>
        </row>
        <row r="497">
          <cell r="H497">
            <v>0</v>
          </cell>
          <cell r="I497" t="str">
            <v>否</v>
          </cell>
        </row>
        <row r="497"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</row>
        <row r="497"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</row>
        <row r="497"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</row>
        <row r="497"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</row>
        <row r="498">
          <cell r="B498" t="str">
            <v>S513088</v>
          </cell>
          <cell r="C498" t="str">
            <v>邢台上联汽车销售有限公司</v>
          </cell>
          <cell r="D498">
            <v>0</v>
          </cell>
          <cell r="E498">
            <v>0</v>
          </cell>
        </row>
        <row r="498">
          <cell r="H498">
            <v>0</v>
          </cell>
          <cell r="I498" t="str">
            <v>否</v>
          </cell>
        </row>
        <row r="498"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</row>
        <row r="498"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</row>
        <row r="498"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</row>
        <row r="498"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</row>
        <row r="499">
          <cell r="B499" t="str">
            <v>S513099</v>
          </cell>
          <cell r="C499" t="str">
            <v>涉县昌鑫汽车销售服务有限公司</v>
          </cell>
          <cell r="D499">
            <v>0</v>
          </cell>
          <cell r="E499">
            <v>0</v>
          </cell>
        </row>
        <row r="499">
          <cell r="H499">
            <v>0</v>
          </cell>
          <cell r="I499" t="str">
            <v>否</v>
          </cell>
        </row>
        <row r="499"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499"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</row>
        <row r="499"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</row>
        <row r="499"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</row>
        <row r="500">
          <cell r="B500" t="str">
            <v>S513101</v>
          </cell>
          <cell r="C500" t="str">
            <v>河北创伟物贸有限公司</v>
          </cell>
          <cell r="D500">
            <v>0</v>
          </cell>
          <cell r="E500">
            <v>0</v>
          </cell>
        </row>
        <row r="500">
          <cell r="H500">
            <v>0</v>
          </cell>
          <cell r="I500" t="str">
            <v>否</v>
          </cell>
        </row>
        <row r="500"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</row>
        <row r="500"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0"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</row>
        <row r="500"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</row>
        <row r="501">
          <cell r="B501" t="str">
            <v>S513105</v>
          </cell>
          <cell r="C501" t="str">
            <v>昌黎县驰丰汽车销售有限公司</v>
          </cell>
          <cell r="D501">
            <v>0</v>
          </cell>
          <cell r="E501">
            <v>0</v>
          </cell>
        </row>
        <row r="501">
          <cell r="H501">
            <v>0</v>
          </cell>
          <cell r="I501" t="str">
            <v>否</v>
          </cell>
        </row>
        <row r="501"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1"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1"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</row>
        <row r="501"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</row>
        <row r="502">
          <cell r="B502" t="str">
            <v>S513107</v>
          </cell>
          <cell r="C502" t="str">
            <v>秦皇岛市重汽汽车配件有限公司汽车维护厂</v>
          </cell>
          <cell r="D502">
            <v>0</v>
          </cell>
          <cell r="E502">
            <v>0</v>
          </cell>
        </row>
        <row r="502">
          <cell r="H502">
            <v>0</v>
          </cell>
          <cell r="I502" t="str">
            <v>否</v>
          </cell>
        </row>
        <row r="502"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2"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2"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</row>
        <row r="502"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</row>
        <row r="503">
          <cell r="B503" t="str">
            <v>S513127</v>
          </cell>
          <cell r="C503" t="str">
            <v>馆陶县广丰汽车贸易有限公司</v>
          </cell>
          <cell r="D503">
            <v>0</v>
          </cell>
          <cell r="E503">
            <v>0</v>
          </cell>
        </row>
        <row r="503">
          <cell r="H503">
            <v>0</v>
          </cell>
          <cell r="I503" t="str">
            <v>否</v>
          </cell>
        </row>
        <row r="503"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</row>
        <row r="503"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3"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</row>
        <row r="503"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</row>
        <row r="504">
          <cell r="B504" t="str">
            <v>S513132</v>
          </cell>
          <cell r="C504" t="str">
            <v>临城县志云汽车维修服务有限公司</v>
          </cell>
          <cell r="D504">
            <v>0</v>
          </cell>
          <cell r="E504">
            <v>0</v>
          </cell>
        </row>
        <row r="504">
          <cell r="H504">
            <v>0</v>
          </cell>
          <cell r="I504" t="str">
            <v>否</v>
          </cell>
        </row>
        <row r="504"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</row>
        <row r="504"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4"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</row>
        <row r="504"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</row>
        <row r="505">
          <cell r="B505" t="str">
            <v>S513133</v>
          </cell>
          <cell r="C505" t="str">
            <v>邯郸市永年区现方汽车修理厂</v>
          </cell>
          <cell r="D505">
            <v>0</v>
          </cell>
          <cell r="E505">
            <v>0</v>
          </cell>
        </row>
        <row r="505">
          <cell r="H505">
            <v>0</v>
          </cell>
          <cell r="I505" t="str">
            <v>否</v>
          </cell>
        </row>
        <row r="505"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</row>
        <row r="505"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5"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</row>
        <row r="505"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</row>
        <row r="506">
          <cell r="B506" t="str">
            <v>S513134</v>
          </cell>
          <cell r="C506" t="str">
            <v>黄骅市东风仪器仪表经销处</v>
          </cell>
          <cell r="D506">
            <v>0</v>
          </cell>
          <cell r="E506">
            <v>0</v>
          </cell>
        </row>
        <row r="506">
          <cell r="H506">
            <v>0</v>
          </cell>
          <cell r="I506" t="str">
            <v>否</v>
          </cell>
        </row>
        <row r="506"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6"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</row>
        <row r="506"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</row>
        <row r="506"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</row>
        <row r="507">
          <cell r="B507" t="str">
            <v>S513136</v>
          </cell>
          <cell r="C507" t="str">
            <v>河北新林坡孵化器股份有限公司</v>
          </cell>
          <cell r="D507">
            <v>0</v>
          </cell>
          <cell r="E507">
            <v>0</v>
          </cell>
        </row>
        <row r="507">
          <cell r="H507">
            <v>0</v>
          </cell>
          <cell r="I507" t="str">
            <v>否</v>
          </cell>
        </row>
        <row r="507"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7"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</row>
        <row r="507"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</row>
        <row r="507"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</row>
        <row r="508">
          <cell r="B508" t="str">
            <v>S513140</v>
          </cell>
          <cell r="C508" t="str">
            <v>黄骅市祥海废品回收有限公司</v>
          </cell>
          <cell r="D508">
            <v>0</v>
          </cell>
          <cell r="E508">
            <v>0</v>
          </cell>
        </row>
        <row r="508">
          <cell r="H508">
            <v>0</v>
          </cell>
          <cell r="I508" t="str">
            <v>否</v>
          </cell>
        </row>
        <row r="508"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8"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</row>
        <row r="508"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</row>
        <row r="508"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</row>
        <row r="509">
          <cell r="B509" t="str">
            <v>S513141</v>
          </cell>
          <cell r="C509" t="str">
            <v>黄骅市众泰模具厂</v>
          </cell>
          <cell r="D509">
            <v>0</v>
          </cell>
          <cell r="E509">
            <v>0</v>
          </cell>
        </row>
        <row r="509">
          <cell r="H509">
            <v>0</v>
          </cell>
          <cell r="I509" t="str">
            <v>否</v>
          </cell>
        </row>
        <row r="509"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</row>
        <row r="509"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</row>
        <row r="509"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</row>
        <row r="509"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</row>
        <row r="510">
          <cell r="B510" t="str">
            <v>S513142</v>
          </cell>
          <cell r="C510" t="str">
            <v>黄骅市双骏模具有限公司</v>
          </cell>
          <cell r="D510">
            <v>0</v>
          </cell>
          <cell r="E510">
            <v>0</v>
          </cell>
        </row>
        <row r="510">
          <cell r="H510">
            <v>0</v>
          </cell>
          <cell r="I510" t="str">
            <v>否</v>
          </cell>
        </row>
        <row r="510"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0"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</row>
        <row r="510"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</row>
        <row r="510"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</row>
        <row r="511">
          <cell r="B511" t="str">
            <v>S514002</v>
          </cell>
          <cell r="C511" t="str">
            <v>曲沃重义汽车服务有限公司</v>
          </cell>
          <cell r="D511">
            <v>0</v>
          </cell>
          <cell r="E511">
            <v>0</v>
          </cell>
        </row>
        <row r="511">
          <cell r="H511">
            <v>0</v>
          </cell>
          <cell r="I511" t="str">
            <v>否</v>
          </cell>
        </row>
        <row r="511"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1"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</row>
        <row r="511"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</row>
        <row r="511"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</row>
        <row r="512">
          <cell r="B512" t="str">
            <v>S531010</v>
          </cell>
          <cell r="C512" t="str">
            <v>上海钢联电子商务股份有限公司</v>
          </cell>
          <cell r="D512">
            <v>0</v>
          </cell>
          <cell r="E512">
            <v>0</v>
          </cell>
        </row>
        <row r="512">
          <cell r="H512">
            <v>0</v>
          </cell>
          <cell r="I512" t="str">
            <v>否</v>
          </cell>
        </row>
        <row r="512"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2"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</row>
        <row r="512"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</row>
        <row r="512"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</row>
        <row r="513">
          <cell r="B513" t="str">
            <v>S532006</v>
          </cell>
          <cell r="C513" t="str">
            <v>唐兴压缩技术(昆山)有限公司</v>
          </cell>
          <cell r="D513">
            <v>0</v>
          </cell>
          <cell r="E513">
            <v>0</v>
          </cell>
        </row>
        <row r="513">
          <cell r="G513" t="str">
            <v>老账</v>
          </cell>
          <cell r="H513">
            <v>0</v>
          </cell>
          <cell r="I513" t="str">
            <v>是</v>
          </cell>
        </row>
        <row r="513"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</row>
        <row r="513">
          <cell r="AF513">
            <v>0</v>
          </cell>
          <cell r="AG513">
            <v>0</v>
          </cell>
          <cell r="AH513">
            <v>0</v>
          </cell>
          <cell r="AI513">
            <v>13980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</row>
        <row r="513">
          <cell r="AY513">
            <v>0</v>
          </cell>
          <cell r="AZ513">
            <v>13980</v>
          </cell>
          <cell r="BA513">
            <v>13980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</row>
        <row r="514">
          <cell r="B514" t="str">
            <v>S532014</v>
          </cell>
          <cell r="C514" t="str">
            <v>扬州顺汇机械有限公司</v>
          </cell>
          <cell r="D514">
            <v>0</v>
          </cell>
          <cell r="E514">
            <v>0</v>
          </cell>
        </row>
        <row r="514">
          <cell r="H514">
            <v>0</v>
          </cell>
          <cell r="I514" t="str">
            <v>否</v>
          </cell>
        </row>
        <row r="514"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</row>
        <row r="514"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</row>
        <row r="514"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</row>
        <row r="514"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</row>
        <row r="515">
          <cell r="B515" t="str">
            <v>S532016</v>
          </cell>
          <cell r="C515" t="str">
            <v>宁波奥启精密温控技术有限公司</v>
          </cell>
          <cell r="D515">
            <v>0</v>
          </cell>
          <cell r="E515" t="str">
            <v>座椅</v>
          </cell>
          <cell r="F515" t="e">
            <v>#REF!</v>
          </cell>
        </row>
        <row r="515">
          <cell r="H515">
            <v>0</v>
          </cell>
          <cell r="I515" t="str">
            <v>否</v>
          </cell>
        </row>
        <row r="515"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5"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</row>
        <row r="515"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</row>
        <row r="515"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</row>
        <row r="516">
          <cell r="B516" t="str">
            <v>S532017</v>
          </cell>
          <cell r="C516" t="str">
            <v>苏州尚氏数控科技有限公司</v>
          </cell>
          <cell r="D516">
            <v>0</v>
          </cell>
          <cell r="E516">
            <v>0</v>
          </cell>
        </row>
        <row r="516">
          <cell r="H516">
            <v>0</v>
          </cell>
          <cell r="I516" t="str">
            <v>否</v>
          </cell>
        </row>
        <row r="516"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6"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</row>
        <row r="516"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</row>
        <row r="516"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</row>
        <row r="517">
          <cell r="B517" t="str">
            <v>S534002</v>
          </cell>
          <cell r="C517" t="str">
            <v>凤阳县金鹰汽车修理有限公司</v>
          </cell>
          <cell r="D517">
            <v>0</v>
          </cell>
          <cell r="E517">
            <v>0</v>
          </cell>
        </row>
        <row r="517">
          <cell r="H517">
            <v>0</v>
          </cell>
          <cell r="I517" t="str">
            <v>否</v>
          </cell>
        </row>
        <row r="517"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</row>
        <row r="517"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7"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</row>
        <row r="517"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</row>
        <row r="518">
          <cell r="B518" t="str">
            <v>S537015</v>
          </cell>
          <cell r="C518" t="str">
            <v>潍坊光升人力资源有限公司</v>
          </cell>
          <cell r="D518">
            <v>0</v>
          </cell>
          <cell r="E518">
            <v>0</v>
          </cell>
        </row>
        <row r="518">
          <cell r="H518">
            <v>0</v>
          </cell>
          <cell r="I518" t="str">
            <v>否</v>
          </cell>
        </row>
        <row r="518"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</row>
        <row r="518"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</row>
        <row r="518"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</row>
        <row r="518"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</row>
        <row r="519">
          <cell r="B519" t="str">
            <v>S537022</v>
          </cell>
          <cell r="C519" t="str">
            <v>山东亿豪汽车销售服务有限公司</v>
          </cell>
          <cell r="D519">
            <v>0</v>
          </cell>
          <cell r="E519">
            <v>0</v>
          </cell>
        </row>
        <row r="519">
          <cell r="H519">
            <v>0</v>
          </cell>
          <cell r="I519" t="str">
            <v>否</v>
          </cell>
        </row>
        <row r="519"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19"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19"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</row>
        <row r="519"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</row>
        <row r="520">
          <cell r="B520" t="str">
            <v>S537024</v>
          </cell>
          <cell r="C520" t="str">
            <v>枣庄同鑫源汽车销售有限公司</v>
          </cell>
          <cell r="D520">
            <v>0</v>
          </cell>
          <cell r="E520">
            <v>0</v>
          </cell>
        </row>
        <row r="520">
          <cell r="H520">
            <v>0</v>
          </cell>
          <cell r="I520" t="str">
            <v>否</v>
          </cell>
        </row>
        <row r="520"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</row>
        <row r="520"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0"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</row>
        <row r="520"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</row>
        <row r="521">
          <cell r="B521" t="str">
            <v>S537025</v>
          </cell>
          <cell r="C521" t="str">
            <v>山东捷曼机械贸易有限公司</v>
          </cell>
          <cell r="D521">
            <v>0</v>
          </cell>
          <cell r="E521">
            <v>0</v>
          </cell>
        </row>
        <row r="521">
          <cell r="H521">
            <v>0</v>
          </cell>
          <cell r="I521" t="str">
            <v>否</v>
          </cell>
        </row>
        <row r="521"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1"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1"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</row>
        <row r="521"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</row>
        <row r="522">
          <cell r="B522" t="str">
            <v>S537027</v>
          </cell>
          <cell r="C522" t="str">
            <v>山东隆众信息技术有限公司</v>
          </cell>
          <cell r="D522">
            <v>0</v>
          </cell>
          <cell r="E522">
            <v>0</v>
          </cell>
        </row>
        <row r="522">
          <cell r="H522">
            <v>0</v>
          </cell>
          <cell r="I522" t="str">
            <v>否</v>
          </cell>
        </row>
        <row r="522"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</row>
        <row r="522"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2"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</row>
        <row r="522"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</row>
        <row r="523">
          <cell r="B523" t="str">
            <v>S541002</v>
          </cell>
          <cell r="C523" t="str">
            <v>林州市万通汽车贸易有限责任公司</v>
          </cell>
          <cell r="D523">
            <v>0</v>
          </cell>
          <cell r="E523">
            <v>0</v>
          </cell>
        </row>
        <row r="523">
          <cell r="H523">
            <v>0</v>
          </cell>
          <cell r="I523" t="str">
            <v>否</v>
          </cell>
        </row>
        <row r="523"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</row>
        <row r="523"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3"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</row>
        <row r="523"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</row>
        <row r="524">
          <cell r="B524" t="str">
            <v>S541007</v>
          </cell>
          <cell r="C524" t="str">
            <v>博爱县凯达汽车修理厂</v>
          </cell>
          <cell r="D524">
            <v>0</v>
          </cell>
          <cell r="E524">
            <v>0</v>
          </cell>
        </row>
        <row r="524">
          <cell r="H524">
            <v>0</v>
          </cell>
          <cell r="I524" t="str">
            <v>否</v>
          </cell>
        </row>
        <row r="524"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</row>
        <row r="524"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4"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</row>
        <row r="524"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</row>
        <row r="525">
          <cell r="B525" t="str">
            <v>S541012</v>
          </cell>
          <cell r="C525" t="str">
            <v>开封市南关区凯伟汽车特约维修站</v>
          </cell>
          <cell r="D525">
            <v>0</v>
          </cell>
          <cell r="E525">
            <v>0</v>
          </cell>
        </row>
        <row r="525">
          <cell r="H525">
            <v>0</v>
          </cell>
          <cell r="I525" t="str">
            <v>否</v>
          </cell>
        </row>
        <row r="525"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</row>
        <row r="525"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</row>
        <row r="525"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</row>
        <row r="525"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</row>
        <row r="526">
          <cell r="B526" t="str">
            <v>S544008</v>
          </cell>
          <cell r="C526" t="str">
            <v>广州四达电气科技有限公司</v>
          </cell>
          <cell r="D526">
            <v>0</v>
          </cell>
          <cell r="E526">
            <v>0</v>
          </cell>
        </row>
        <row r="526">
          <cell r="H526">
            <v>0</v>
          </cell>
          <cell r="I526" t="str">
            <v>否</v>
          </cell>
        </row>
        <row r="526"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</row>
        <row r="526"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6"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</row>
        <row r="526"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</row>
        <row r="527">
          <cell r="B527" t="str">
            <v>S552001</v>
          </cell>
          <cell r="C527" t="str">
            <v>贵州亿福汽车销售服务有限公司</v>
          </cell>
          <cell r="D527">
            <v>0</v>
          </cell>
          <cell r="E527">
            <v>0</v>
          </cell>
        </row>
        <row r="527">
          <cell r="H527">
            <v>0</v>
          </cell>
          <cell r="I527" t="str">
            <v>否</v>
          </cell>
        </row>
        <row r="527"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7"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</row>
        <row r="527"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</row>
        <row r="527"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</row>
        <row r="528">
          <cell r="B528" t="str">
            <v>S553002</v>
          </cell>
          <cell r="C528" t="str">
            <v>昆明博海汽车服务有限公司</v>
          </cell>
          <cell r="D528">
            <v>0</v>
          </cell>
          <cell r="E528">
            <v>0</v>
          </cell>
        </row>
        <row r="528">
          <cell r="H528">
            <v>0</v>
          </cell>
          <cell r="I528" t="str">
            <v>否</v>
          </cell>
        </row>
        <row r="528"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</row>
        <row r="528"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8"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</row>
        <row r="528"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</row>
        <row r="529">
          <cell r="B529" t="str">
            <v>S565001</v>
          </cell>
          <cell r="C529" t="str">
            <v>新疆德聚欣汽车服务有限公司</v>
          </cell>
          <cell r="D529">
            <v>0</v>
          </cell>
          <cell r="E529">
            <v>0</v>
          </cell>
        </row>
        <row r="529">
          <cell r="H529">
            <v>0</v>
          </cell>
          <cell r="I529" t="str">
            <v>否</v>
          </cell>
        </row>
        <row r="529"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</row>
        <row r="529">
          <cell r="AF529">
            <v>0</v>
          </cell>
          <cell r="AG529">
            <v>0</v>
          </cell>
        </row>
        <row r="529">
          <cell r="AI529">
            <v>0</v>
          </cell>
          <cell r="AJ529">
            <v>0</v>
          </cell>
        </row>
        <row r="529"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</row>
        <row r="529"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</row>
        <row r="530">
          <cell r="B530" t="str">
            <v>S512014</v>
          </cell>
          <cell r="C530" t="str">
            <v>天津市勃辉模具有限公司</v>
          </cell>
          <cell r="D530">
            <v>0</v>
          </cell>
          <cell r="E530">
            <v>0</v>
          </cell>
        </row>
        <row r="530">
          <cell r="G530" t="str">
            <v>固定资产</v>
          </cell>
          <cell r="H530">
            <v>0</v>
          </cell>
          <cell r="I530" t="str">
            <v>否</v>
          </cell>
        </row>
        <row r="530"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</row>
        <row r="530"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</row>
        <row r="530"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</row>
        <row r="531">
          <cell r="B531" t="str">
            <v>S544010</v>
          </cell>
          <cell r="C531" t="str">
            <v>深圳市速杰精密模型有限公司</v>
          </cell>
          <cell r="D531">
            <v>0</v>
          </cell>
          <cell r="E531">
            <v>0</v>
          </cell>
        </row>
        <row r="531">
          <cell r="H531">
            <v>0</v>
          </cell>
          <cell r="I531" t="str">
            <v>否</v>
          </cell>
        </row>
        <row r="531"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</row>
        <row r="531"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</row>
        <row r="531"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</row>
        <row r="531"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</row>
        <row r="532">
          <cell r="B532" t="str">
            <v>S513161</v>
          </cell>
          <cell r="C532" t="str">
            <v>黄骅市优农麦品商贸有限公司</v>
          </cell>
          <cell r="D532">
            <v>0</v>
          </cell>
          <cell r="E532">
            <v>0</v>
          </cell>
        </row>
        <row r="532">
          <cell r="H532">
            <v>0</v>
          </cell>
          <cell r="I532" t="str">
            <v>否</v>
          </cell>
        </row>
        <row r="532"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</row>
        <row r="532">
          <cell r="AJ532">
            <v>0</v>
          </cell>
        </row>
        <row r="532"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</row>
        <row r="532"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</row>
        <row r="533">
          <cell r="B533" t="str">
            <v>S413176</v>
          </cell>
          <cell r="C533" t="str">
            <v>黄骅市华盛五金机电有限公司</v>
          </cell>
          <cell r="D533" t="str">
            <v>金属件</v>
          </cell>
          <cell r="E533" t="str">
            <v>金属件</v>
          </cell>
          <cell r="F533" t="e">
            <v>#REF!</v>
          </cell>
        </row>
        <row r="533">
          <cell r="H533">
            <v>0</v>
          </cell>
          <cell r="I533" t="str">
            <v>否</v>
          </cell>
        </row>
        <row r="533"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3"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</row>
        <row r="533">
          <cell r="AY533">
            <v>0</v>
          </cell>
          <cell r="AZ533">
            <v>0</v>
          </cell>
          <cell r="BA533">
            <v>0</v>
          </cell>
          <cell r="BB533">
            <v>1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</row>
        <row r="534">
          <cell r="B534" t="str">
            <v>S432039</v>
          </cell>
          <cell r="C534" t="str">
            <v>吴江市拓研电子材料有限公司</v>
          </cell>
          <cell r="D534" t="str">
            <v>金属件/座椅</v>
          </cell>
          <cell r="E534" t="str">
            <v>金属件/座椅</v>
          </cell>
          <cell r="F534" t="e">
            <v>#REF!</v>
          </cell>
          <cell r="G534" t="str">
            <v>正常供货</v>
          </cell>
          <cell r="H534">
            <v>0</v>
          </cell>
          <cell r="I534" t="str">
            <v>否</v>
          </cell>
        </row>
        <row r="534">
          <cell r="AJ534">
            <v>0</v>
          </cell>
        </row>
        <row r="534"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</row>
        <row r="534">
          <cell r="AY534">
            <v>0</v>
          </cell>
          <cell r="AZ534">
            <v>0</v>
          </cell>
          <cell r="BA534">
            <v>0</v>
          </cell>
          <cell r="BB534">
            <v>1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</row>
        <row r="535">
          <cell r="B535" t="str">
            <v>S461001</v>
          </cell>
          <cell r="C535" t="str">
            <v>西安海容塑料制品有限责任公司</v>
          </cell>
          <cell r="D535" t="str">
            <v>金属件/座椅</v>
          </cell>
          <cell r="E535" t="str">
            <v>金属件/座椅</v>
          </cell>
          <cell r="F535" t="e">
            <v>#REF!</v>
          </cell>
        </row>
        <row r="535">
          <cell r="H535">
            <v>0</v>
          </cell>
          <cell r="I535" t="str">
            <v>否</v>
          </cell>
        </row>
        <row r="535">
          <cell r="AJ535">
            <v>0</v>
          </cell>
        </row>
        <row r="535"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</row>
        <row r="535">
          <cell r="AY535">
            <v>0</v>
          </cell>
          <cell r="AZ535">
            <v>0</v>
          </cell>
          <cell r="BA535">
            <v>0</v>
          </cell>
          <cell r="BB535">
            <v>1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</row>
        <row r="536">
          <cell r="B536" t="str">
            <v>S513151</v>
          </cell>
          <cell r="C536" t="str">
            <v>沧州啸宇模具科技有限公司</v>
          </cell>
          <cell r="D536">
            <v>0</v>
          </cell>
          <cell r="E536" t="str">
            <v>金属件</v>
          </cell>
          <cell r="F536" t="e">
            <v>#REF!</v>
          </cell>
        </row>
        <row r="536">
          <cell r="H536">
            <v>0</v>
          </cell>
          <cell r="I536" t="str">
            <v>否</v>
          </cell>
        </row>
        <row r="536"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</row>
        <row r="536"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140700</v>
          </cell>
          <cell r="AW536">
            <v>0</v>
          </cell>
        </row>
        <row r="536">
          <cell r="AY536">
            <v>0</v>
          </cell>
          <cell r="AZ536">
            <v>140700</v>
          </cell>
          <cell r="BA536">
            <v>140700</v>
          </cell>
          <cell r="BB536">
            <v>0</v>
          </cell>
          <cell r="BC536">
            <v>0</v>
          </cell>
          <cell r="BD536">
            <v>0</v>
          </cell>
          <cell r="BE536">
            <v>23450</v>
          </cell>
          <cell r="BF536">
            <v>23450</v>
          </cell>
          <cell r="BG536">
            <v>23450</v>
          </cell>
          <cell r="BH536">
            <v>23450</v>
          </cell>
        </row>
        <row r="537">
          <cell r="B537" t="str">
            <v>S511030</v>
          </cell>
          <cell r="C537" t="str">
            <v>中汽认证中心有限公司</v>
          </cell>
          <cell r="D537">
            <v>0</v>
          </cell>
          <cell r="E537">
            <v>0</v>
          </cell>
        </row>
        <row r="537">
          <cell r="H537">
            <v>0</v>
          </cell>
          <cell r="I537" t="str">
            <v>否</v>
          </cell>
        </row>
        <row r="537">
          <cell r="AJ537">
            <v>0</v>
          </cell>
        </row>
        <row r="537"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</row>
        <row r="537"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</row>
        <row r="538">
          <cell r="B538" t="str">
            <v>S513003</v>
          </cell>
          <cell r="C538" t="str">
            <v>沧州市鑫发缝纫机有限公司</v>
          </cell>
          <cell r="D538">
            <v>0</v>
          </cell>
          <cell r="E538" t="str">
            <v>座椅</v>
          </cell>
          <cell r="F538" t="e">
            <v>#REF!</v>
          </cell>
          <cell r="G538" t="str">
            <v>零采</v>
          </cell>
          <cell r="H538">
            <v>0</v>
          </cell>
          <cell r="I538" t="str">
            <v>是</v>
          </cell>
        </row>
        <row r="538">
          <cell r="AJ538">
            <v>0</v>
          </cell>
        </row>
        <row r="538">
          <cell r="AL538">
            <v>18873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</row>
        <row r="538">
          <cell r="AY538">
            <v>0</v>
          </cell>
          <cell r="AZ538">
            <v>18873</v>
          </cell>
          <cell r="BA538">
            <v>18873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</row>
        <row r="539">
          <cell r="B539" t="str">
            <v>S513182</v>
          </cell>
          <cell r="C539" t="str">
            <v>沧州渤海新区南大港升宏建筑工程队</v>
          </cell>
          <cell r="D539">
            <v>0</v>
          </cell>
          <cell r="E539">
            <v>0</v>
          </cell>
        </row>
        <row r="539">
          <cell r="H539">
            <v>0</v>
          </cell>
          <cell r="I539" t="str">
            <v>否</v>
          </cell>
        </row>
        <row r="539">
          <cell r="AJ539">
            <v>0</v>
          </cell>
        </row>
        <row r="539"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</row>
        <row r="539"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</row>
        <row r="540">
          <cell r="B540" t="str">
            <v>S413178</v>
          </cell>
          <cell r="C540" t="str">
            <v>廊坊市东平汽车零配件有限公司</v>
          </cell>
          <cell r="D540" t="str">
            <v>座椅</v>
          </cell>
          <cell r="E540" t="str">
            <v>座椅</v>
          </cell>
          <cell r="F540" t="e">
            <v>#REF!</v>
          </cell>
          <cell r="G540" t="str">
            <v>正常供货</v>
          </cell>
          <cell r="H540">
            <v>90</v>
          </cell>
          <cell r="I540" t="str">
            <v>是</v>
          </cell>
        </row>
        <row r="540">
          <cell r="AI540">
            <v>0</v>
          </cell>
          <cell r="AJ540">
            <v>0</v>
          </cell>
          <cell r="AK540">
            <v>0</v>
          </cell>
          <cell r="AL540">
            <v>400647.39</v>
          </cell>
          <cell r="AM540">
            <v>54782.4</v>
          </cell>
          <cell r="AN540">
            <v>28826.16</v>
          </cell>
          <cell r="AO540">
            <v>0</v>
          </cell>
          <cell r="AP540">
            <v>209083.57</v>
          </cell>
          <cell r="AQ540">
            <v>75000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</row>
        <row r="540">
          <cell r="AY540">
            <v>0</v>
          </cell>
          <cell r="AZ540">
            <v>768339.52</v>
          </cell>
          <cell r="BA540">
            <v>768339.52</v>
          </cell>
          <cell r="BB540">
            <v>1</v>
          </cell>
          <cell r="BC540">
            <v>47347.2616666667</v>
          </cell>
          <cell r="BD540">
            <v>47347.2616666667</v>
          </cell>
          <cell r="BE540">
            <v>12500</v>
          </cell>
          <cell r="BF540">
            <v>0</v>
          </cell>
          <cell r="BG540">
            <v>0</v>
          </cell>
          <cell r="BH540">
            <v>0</v>
          </cell>
        </row>
        <row r="541">
          <cell r="B541" t="str">
            <v>S431029</v>
          </cell>
          <cell r="C541" t="str">
            <v>上海永协机械配件有限公司</v>
          </cell>
          <cell r="D541" t="str">
            <v>后视镜</v>
          </cell>
          <cell r="E541" t="str">
            <v>后视镜</v>
          </cell>
        </row>
        <row r="541">
          <cell r="G541" t="str">
            <v>正常供货</v>
          </cell>
          <cell r="H541">
            <v>0</v>
          </cell>
          <cell r="I541" t="str">
            <v>是</v>
          </cell>
          <cell r="J541">
            <v>90</v>
          </cell>
        </row>
        <row r="541">
          <cell r="AI541">
            <v>137946.3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</row>
        <row r="541">
          <cell r="AY541">
            <v>0</v>
          </cell>
          <cell r="AZ541">
            <v>137946.3</v>
          </cell>
          <cell r="BA541">
            <v>137946.3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</row>
        <row r="542">
          <cell r="B542" t="str">
            <v>S432001</v>
          </cell>
          <cell r="C542" t="str">
            <v>南京奥托立夫汽车安全系统有限公司</v>
          </cell>
          <cell r="D542" t="str">
            <v>座椅</v>
          </cell>
          <cell r="E542" t="str">
            <v>座椅</v>
          </cell>
          <cell r="F542" t="e">
            <v>#REF!</v>
          </cell>
          <cell r="G542" t="str">
            <v>正常供货</v>
          </cell>
          <cell r="H542">
            <v>60</v>
          </cell>
          <cell r="I542" t="str">
            <v>否</v>
          </cell>
          <cell r="J542">
            <v>60</v>
          </cell>
        </row>
        <row r="542"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116875.45</v>
          </cell>
          <cell r="AT542">
            <v>257452.98</v>
          </cell>
          <cell r="AU542">
            <v>311568.13</v>
          </cell>
          <cell r="AV542">
            <v>226607.23</v>
          </cell>
          <cell r="AW542">
            <v>0</v>
          </cell>
        </row>
        <row r="542">
          <cell r="AY542">
            <v>0</v>
          </cell>
          <cell r="AZ542">
            <v>912503.79</v>
          </cell>
          <cell r="BA542">
            <v>912503.79</v>
          </cell>
          <cell r="BB542">
            <v>1</v>
          </cell>
          <cell r="BC542">
            <v>62388.0716666667</v>
          </cell>
          <cell r="BD542">
            <v>114316.093333333</v>
          </cell>
          <cell r="BE542">
            <v>152083.965</v>
          </cell>
          <cell r="BF542">
            <v>152083.965</v>
          </cell>
          <cell r="BG542">
            <v>152083.965</v>
          </cell>
          <cell r="BH542">
            <v>132604.723333333</v>
          </cell>
        </row>
        <row r="543">
          <cell r="B543" t="str">
            <v>S513174</v>
          </cell>
          <cell r="C543" t="str">
            <v>黄骅市杭合叉车配件经营部</v>
          </cell>
          <cell r="D543">
            <v>0</v>
          </cell>
          <cell r="E543">
            <v>0</v>
          </cell>
        </row>
        <row r="543">
          <cell r="H543">
            <v>0</v>
          </cell>
          <cell r="I543" t="str">
            <v>否</v>
          </cell>
        </row>
        <row r="543">
          <cell r="AJ543">
            <v>0</v>
          </cell>
        </row>
        <row r="543"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17870</v>
          </cell>
          <cell r="AU543">
            <v>0</v>
          </cell>
          <cell r="AV543">
            <v>0</v>
          </cell>
          <cell r="AW543">
            <v>0</v>
          </cell>
          <cell r="AX543">
            <v>22370</v>
          </cell>
          <cell r="AY543">
            <v>0</v>
          </cell>
          <cell r="AZ543">
            <v>40240</v>
          </cell>
          <cell r="BA543">
            <v>40240</v>
          </cell>
          <cell r="BB543">
            <v>0</v>
          </cell>
          <cell r="BC543">
            <v>2978.33333333333</v>
          </cell>
          <cell r="BD543">
            <v>2978.33333333333</v>
          </cell>
          <cell r="BE543">
            <v>2978.33333333333</v>
          </cell>
          <cell r="BF543">
            <v>2978.33333333333</v>
          </cell>
          <cell r="BG543">
            <v>6706.66666666667</v>
          </cell>
          <cell r="BH543">
            <v>6706.66666666667</v>
          </cell>
        </row>
        <row r="544">
          <cell r="B544" t="str">
            <v>S413076</v>
          </cell>
          <cell r="C544" t="str">
            <v>埃意(廊坊)电子工程有限公司</v>
          </cell>
          <cell r="D544" t="str">
            <v>座椅</v>
          </cell>
          <cell r="E544" t="str">
            <v>座椅</v>
          </cell>
          <cell r="F544" t="e">
            <v>#REF!</v>
          </cell>
          <cell r="G544" t="str">
            <v>正常供货</v>
          </cell>
          <cell r="H544">
            <v>60</v>
          </cell>
          <cell r="I544" t="str">
            <v>否</v>
          </cell>
          <cell r="J544">
            <v>60</v>
          </cell>
        </row>
        <row r="544">
          <cell r="AK544">
            <v>0</v>
          </cell>
        </row>
        <row r="544"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169.6</v>
          </cell>
          <cell r="AT544">
            <v>0</v>
          </cell>
          <cell r="AU544">
            <v>0</v>
          </cell>
          <cell r="AV544">
            <v>0</v>
          </cell>
          <cell r="AW544">
            <v>50765.91</v>
          </cell>
        </row>
        <row r="544">
          <cell r="AY544">
            <v>0</v>
          </cell>
          <cell r="AZ544">
            <v>50935.51</v>
          </cell>
          <cell r="BA544">
            <v>50935.51</v>
          </cell>
          <cell r="BB544">
            <v>1</v>
          </cell>
          <cell r="BC544">
            <v>28.2666666666667</v>
          </cell>
          <cell r="BD544">
            <v>28.2666666666667</v>
          </cell>
          <cell r="BE544">
            <v>28.2666666666667</v>
          </cell>
          <cell r="BF544">
            <v>8489.25166666667</v>
          </cell>
          <cell r="BG544">
            <v>8489.25166666667</v>
          </cell>
          <cell r="BH544">
            <v>8460.985</v>
          </cell>
        </row>
        <row r="545">
          <cell r="B545" t="str">
            <v>S413182</v>
          </cell>
          <cell r="C545" t="str">
            <v>黄骅市盈辉汽车配件有限公司</v>
          </cell>
          <cell r="D545" t="str">
            <v>后视镜</v>
          </cell>
          <cell r="E545" t="str">
            <v>后视镜</v>
          </cell>
        </row>
        <row r="545">
          <cell r="G545" t="str">
            <v>正常供货</v>
          </cell>
          <cell r="H545">
            <v>0</v>
          </cell>
          <cell r="I545" t="str">
            <v>是</v>
          </cell>
          <cell r="J545">
            <v>90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19675.15</v>
          </cell>
          <cell r="AC545">
            <v>0</v>
          </cell>
          <cell r="AD545">
            <v>36271.45</v>
          </cell>
          <cell r="AE545">
            <v>56016.21</v>
          </cell>
          <cell r="AF545">
            <v>24203.92</v>
          </cell>
          <cell r="AG545">
            <v>13100.64</v>
          </cell>
          <cell r="AH545">
            <v>0</v>
          </cell>
          <cell r="AI545">
            <v>14583.61</v>
          </cell>
          <cell r="AJ545">
            <v>16503.87</v>
          </cell>
          <cell r="AK545">
            <v>25047.34</v>
          </cell>
          <cell r="AL545">
            <v>0</v>
          </cell>
          <cell r="AM545">
            <v>36858.27</v>
          </cell>
          <cell r="AN545">
            <v>5425.88</v>
          </cell>
          <cell r="AO545">
            <v>7573.38</v>
          </cell>
          <cell r="AP545">
            <v>8853.46</v>
          </cell>
          <cell r="AQ545">
            <v>0</v>
          </cell>
          <cell r="AR545">
            <v>10300</v>
          </cell>
          <cell r="AS545">
            <v>9447.58</v>
          </cell>
          <cell r="AT545">
            <v>10052.76</v>
          </cell>
          <cell r="AU545">
            <v>6630.91</v>
          </cell>
          <cell r="AV545">
            <v>13566.77</v>
          </cell>
          <cell r="AW545">
            <v>3522.21</v>
          </cell>
          <cell r="AX545">
            <v>12236.2</v>
          </cell>
          <cell r="AY545">
            <v>0</v>
          </cell>
          <cell r="AZ545">
            <v>329869.61</v>
          </cell>
          <cell r="BA545">
            <v>329869.61</v>
          </cell>
          <cell r="BB545">
            <v>0</v>
          </cell>
          <cell r="BC545">
            <v>7704.53</v>
          </cell>
          <cell r="BD545">
            <v>7547.45166666667</v>
          </cell>
          <cell r="BE545">
            <v>8333.00333333333</v>
          </cell>
          <cell r="BF545">
            <v>8920.03833333333</v>
          </cell>
          <cell r="BG545">
            <v>9242.73833333333</v>
          </cell>
          <cell r="BH545">
            <v>7668.14166666667</v>
          </cell>
        </row>
        <row r="546">
          <cell r="B546" t="str">
            <v>S421001</v>
          </cell>
          <cell r="C546" t="str">
            <v>沈阳金杯锦恒汽车安全系统有限公司</v>
          </cell>
          <cell r="D546" t="str">
            <v>座椅</v>
          </cell>
          <cell r="E546" t="str">
            <v>座椅</v>
          </cell>
          <cell r="F546" t="e">
            <v>#REF!</v>
          </cell>
          <cell r="G546" t="str">
            <v>正常供货</v>
          </cell>
          <cell r="H546">
            <v>90</v>
          </cell>
          <cell r="I546" t="str">
            <v>否</v>
          </cell>
          <cell r="J546">
            <v>90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</row>
        <row r="546"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60107.89</v>
          </cell>
        </row>
        <row r="546">
          <cell r="AY546">
            <v>0</v>
          </cell>
          <cell r="AZ546">
            <v>60107.89</v>
          </cell>
          <cell r="BA546">
            <v>0</v>
          </cell>
          <cell r="BB546">
            <v>0.8</v>
          </cell>
          <cell r="BC546">
            <v>0</v>
          </cell>
          <cell r="BD546">
            <v>0</v>
          </cell>
          <cell r="BE546">
            <v>0</v>
          </cell>
          <cell r="BF546">
            <v>10017.9816666667</v>
          </cell>
          <cell r="BG546">
            <v>10017.9816666667</v>
          </cell>
          <cell r="BH546">
            <v>10017.9816666667</v>
          </cell>
        </row>
        <row r="547">
          <cell r="B547" t="str">
            <v>S411041</v>
          </cell>
          <cell r="C547" t="str">
            <v>北京嘉度科贸有限公司</v>
          </cell>
          <cell r="D547" t="str">
            <v>金属件/座椅</v>
          </cell>
          <cell r="E547" t="str">
            <v>金属件/座椅</v>
          </cell>
          <cell r="F547" t="e">
            <v>#REF!</v>
          </cell>
          <cell r="G547" t="str">
            <v>正常供货</v>
          </cell>
          <cell r="H547">
            <v>90</v>
          </cell>
          <cell r="I547" t="str">
            <v>否</v>
          </cell>
          <cell r="J547">
            <v>90</v>
          </cell>
        </row>
        <row r="547"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</row>
        <row r="547">
          <cell r="AY547">
            <v>0</v>
          </cell>
          <cell r="AZ547">
            <v>0</v>
          </cell>
          <cell r="BA547">
            <v>0</v>
          </cell>
          <cell r="BB547">
            <v>1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</row>
        <row r="548">
          <cell r="B548" t="str">
            <v>S413156</v>
          </cell>
          <cell r="C548" t="str">
            <v>黄骅市天硕汽车部件有限公司</v>
          </cell>
          <cell r="D548" t="str">
            <v>座椅</v>
          </cell>
          <cell r="E548" t="str">
            <v>座椅</v>
          </cell>
          <cell r="F548" t="e">
            <v>#REF!</v>
          </cell>
          <cell r="G548" t="str">
            <v>正常供货</v>
          </cell>
          <cell r="H548">
            <v>30</v>
          </cell>
          <cell r="I548" t="str">
            <v>否</v>
          </cell>
          <cell r="J548">
            <v>30</v>
          </cell>
        </row>
        <row r="548"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40239.08</v>
          </cell>
          <cell r="AU548">
            <v>0</v>
          </cell>
          <cell r="AV548">
            <v>0</v>
          </cell>
          <cell r="AW548">
            <v>0</v>
          </cell>
        </row>
        <row r="548">
          <cell r="AY548">
            <v>0</v>
          </cell>
          <cell r="AZ548">
            <v>40239.08</v>
          </cell>
          <cell r="BA548">
            <v>40239.08</v>
          </cell>
          <cell r="BB548">
            <v>0.8</v>
          </cell>
          <cell r="BC548">
            <v>6706.51333333333</v>
          </cell>
          <cell r="BD548">
            <v>6706.51333333333</v>
          </cell>
          <cell r="BE548">
            <v>6706.51333333333</v>
          </cell>
          <cell r="BF548">
            <v>6706.51333333333</v>
          </cell>
          <cell r="BG548">
            <v>6706.51333333333</v>
          </cell>
          <cell r="BH548">
            <v>6706.51333333333</v>
          </cell>
        </row>
        <row r="549">
          <cell r="B549" t="str">
            <v>S413175</v>
          </cell>
          <cell r="C549" t="str">
            <v>河北莫特美橡塑科技有限公司</v>
          </cell>
          <cell r="D549" t="str">
            <v>座椅/后视镜</v>
          </cell>
          <cell r="E549" t="str">
            <v>座椅/后视镜</v>
          </cell>
          <cell r="F549" t="e">
            <v>#REF!</v>
          </cell>
          <cell r="G549" t="str">
            <v>正常供货</v>
          </cell>
          <cell r="H549">
            <v>90</v>
          </cell>
          <cell r="I549" t="str">
            <v>否</v>
          </cell>
          <cell r="J549">
            <v>90</v>
          </cell>
        </row>
        <row r="549"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4446</v>
          </cell>
          <cell r="AR549">
            <v>0</v>
          </cell>
          <cell r="AS549">
            <v>0</v>
          </cell>
          <cell r="AT549">
            <v>216290.58</v>
          </cell>
          <cell r="AU549">
            <v>50133.7</v>
          </cell>
          <cell r="AV549">
            <v>215688.75</v>
          </cell>
          <cell r="AW549">
            <v>0</v>
          </cell>
          <cell r="AX549">
            <v>71489.45</v>
          </cell>
          <cell r="AY549">
            <v>0</v>
          </cell>
          <cell r="AZ549">
            <v>558048.48</v>
          </cell>
          <cell r="BA549">
            <v>486559.03</v>
          </cell>
          <cell r="BB549">
            <v>0.8</v>
          </cell>
          <cell r="BC549">
            <v>36789.43</v>
          </cell>
          <cell r="BD549">
            <v>45145.0466666667</v>
          </cell>
          <cell r="BE549">
            <v>81093.1716666667</v>
          </cell>
          <cell r="BF549">
            <v>80352.1716666667</v>
          </cell>
          <cell r="BG549">
            <v>92267.08</v>
          </cell>
          <cell r="BH549">
            <v>92267.08</v>
          </cell>
        </row>
        <row r="550">
          <cell r="B550" t="str">
            <v>S411046</v>
          </cell>
          <cell r="C550" t="str">
            <v>北京宇喆科技有限公司</v>
          </cell>
          <cell r="D550" t="str">
            <v>座椅</v>
          </cell>
          <cell r="E550" t="str">
            <v>座椅</v>
          </cell>
          <cell r="F550" t="e">
            <v>#REF!</v>
          </cell>
          <cell r="G550" t="str">
            <v>正常供货</v>
          </cell>
          <cell r="H550">
            <v>60</v>
          </cell>
          <cell r="I550" t="str">
            <v>否</v>
          </cell>
          <cell r="J550">
            <v>60</v>
          </cell>
        </row>
        <row r="550">
          <cell r="AL550">
            <v>0</v>
          </cell>
          <cell r="AM550">
            <v>0</v>
          </cell>
          <cell r="AN550">
            <v>0</v>
          </cell>
          <cell r="AO550">
            <v>0</v>
          </cell>
        </row>
        <row r="550"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31488.22</v>
          </cell>
          <cell r="AV550">
            <v>206015.95</v>
          </cell>
          <cell r="AW550">
            <v>92519.32</v>
          </cell>
          <cell r="AX550">
            <v>183851.58</v>
          </cell>
          <cell r="AY550">
            <v>194850.16</v>
          </cell>
          <cell r="AZ550">
            <v>708725.23</v>
          </cell>
          <cell r="BA550">
            <v>330023.49</v>
          </cell>
          <cell r="BB550">
            <v>0.8</v>
          </cell>
          <cell r="BC550">
            <v>0</v>
          </cell>
          <cell r="BD550">
            <v>5248.03666666667</v>
          </cell>
          <cell r="BE550">
            <v>39584.0283333333</v>
          </cell>
          <cell r="BF550">
            <v>55003.915</v>
          </cell>
          <cell r="BG550">
            <v>85645.845</v>
          </cell>
          <cell r="BH550">
            <v>118120.871666667</v>
          </cell>
        </row>
        <row r="551">
          <cell r="B551" t="str">
            <v>S412041</v>
          </cell>
          <cell r="C551" t="str">
            <v>天津力登维汽车部件有限公司</v>
          </cell>
        </row>
        <row r="551">
          <cell r="E551" t="str">
            <v>座椅</v>
          </cell>
          <cell r="F551" t="e">
            <v>#REF!</v>
          </cell>
          <cell r="G551" t="str">
            <v>正常供货（李尔）</v>
          </cell>
          <cell r="H551">
            <v>30</v>
          </cell>
          <cell r="I551" t="str">
            <v>否</v>
          </cell>
          <cell r="J551">
            <v>30</v>
          </cell>
        </row>
        <row r="551"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</row>
        <row r="551"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</row>
        <row r="552">
          <cell r="B552" t="str">
            <v>S412042</v>
          </cell>
          <cell r="C552" t="str">
            <v>天津锦程新材料科技有限公司</v>
          </cell>
        </row>
        <row r="552">
          <cell r="E552" t="str">
            <v>座椅</v>
          </cell>
          <cell r="F552" t="e">
            <v>#REF!</v>
          </cell>
        </row>
        <row r="552">
          <cell r="H552">
            <v>30</v>
          </cell>
          <cell r="I552" t="str">
            <v>否</v>
          </cell>
        </row>
        <row r="552"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18604.32</v>
          </cell>
          <cell r="AZ552">
            <v>18604.32</v>
          </cell>
          <cell r="BA552">
            <v>0</v>
          </cell>
          <cell r="BB552">
            <v>0.8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3100.72</v>
          </cell>
        </row>
        <row r="553">
          <cell r="B553" t="str">
            <v>S413183</v>
          </cell>
          <cell r="C553" t="str">
            <v>河北方基恒达汽车部件有限公司</v>
          </cell>
        </row>
        <row r="553">
          <cell r="E553" t="str">
            <v>座椅</v>
          </cell>
          <cell r="F553" t="e">
            <v>#REF!</v>
          </cell>
          <cell r="G553" t="str">
            <v>正常供货（李尔）</v>
          </cell>
          <cell r="H553">
            <v>90</v>
          </cell>
          <cell r="I553" t="str">
            <v>是</v>
          </cell>
          <cell r="J553">
            <v>90</v>
          </cell>
        </row>
        <row r="553">
          <cell r="AL553">
            <v>83950.98</v>
          </cell>
          <cell r="AM553">
            <v>0</v>
          </cell>
          <cell r="AN553">
            <v>66514.74</v>
          </cell>
          <cell r="AO553">
            <v>0</v>
          </cell>
          <cell r="AP553">
            <v>369701.79</v>
          </cell>
          <cell r="AQ553">
            <v>232200</v>
          </cell>
          <cell r="AR553">
            <v>156400</v>
          </cell>
          <cell r="AS553">
            <v>191406.93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</row>
        <row r="553">
          <cell r="AY553">
            <v>0</v>
          </cell>
          <cell r="AZ553">
            <v>1100174.44</v>
          </cell>
          <cell r="BA553">
            <v>1100174.44</v>
          </cell>
          <cell r="BB553">
            <v>0</v>
          </cell>
          <cell r="BC553">
            <v>158284.786666667</v>
          </cell>
          <cell r="BD553">
            <v>158284.786666667</v>
          </cell>
          <cell r="BE553">
            <v>96667.8216666667</v>
          </cell>
          <cell r="BF553">
            <v>57967.8216666667</v>
          </cell>
          <cell r="BG553">
            <v>31901.155</v>
          </cell>
          <cell r="BH553">
            <v>0</v>
          </cell>
        </row>
        <row r="554">
          <cell r="B554" t="str">
            <v>S413185</v>
          </cell>
          <cell r="C554" t="str">
            <v>海兴县越达弹簧制造有限公司</v>
          </cell>
        </row>
        <row r="554">
          <cell r="E554" t="str">
            <v>座椅</v>
          </cell>
          <cell r="F554" t="e">
            <v>#REF!</v>
          </cell>
          <cell r="G554" t="str">
            <v>正常供货（李尔）</v>
          </cell>
          <cell r="H554">
            <v>60</v>
          </cell>
          <cell r="I554" t="str">
            <v>否</v>
          </cell>
          <cell r="J554">
            <v>60</v>
          </cell>
        </row>
        <row r="554">
          <cell r="AL554">
            <v>0</v>
          </cell>
          <cell r="AM554">
            <v>0</v>
          </cell>
        </row>
        <row r="554">
          <cell r="AO554">
            <v>0</v>
          </cell>
          <cell r="AP554">
            <v>0</v>
          </cell>
          <cell r="AQ554">
            <v>0</v>
          </cell>
        </row>
        <row r="554"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107302.99</v>
          </cell>
          <cell r="AY554">
            <v>52306.79</v>
          </cell>
          <cell r="AZ554">
            <v>159609.78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17883.8316666667</v>
          </cell>
          <cell r="BH554">
            <v>26601.63</v>
          </cell>
        </row>
        <row r="555">
          <cell r="B555" t="str">
            <v>S413197</v>
          </cell>
          <cell r="C555" t="str">
            <v>保定市宏腾科技有限公司</v>
          </cell>
        </row>
        <row r="555">
          <cell r="E555">
            <v>0</v>
          </cell>
        </row>
        <row r="555">
          <cell r="G555" t="str">
            <v>零采</v>
          </cell>
          <cell r="H555">
            <v>30</v>
          </cell>
          <cell r="I555" t="str">
            <v>否</v>
          </cell>
          <cell r="J555">
            <v>30</v>
          </cell>
        </row>
        <row r="555"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</row>
        <row r="555"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</row>
        <row r="556">
          <cell r="B556" t="str">
            <v>S437053</v>
          </cell>
          <cell r="C556" t="str">
            <v>临沂方中新材料科技有限公司</v>
          </cell>
        </row>
        <row r="556">
          <cell r="E556">
            <v>0</v>
          </cell>
        </row>
        <row r="556">
          <cell r="G556" t="str">
            <v>大宗物料</v>
          </cell>
          <cell r="H556">
            <v>30</v>
          </cell>
          <cell r="I556" t="str">
            <v>否</v>
          </cell>
          <cell r="J556">
            <v>30</v>
          </cell>
        </row>
        <row r="556">
          <cell r="AL556">
            <v>0</v>
          </cell>
          <cell r="AM556">
            <v>0</v>
          </cell>
        </row>
        <row r="556"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</row>
        <row r="556">
          <cell r="AW556">
            <v>100000</v>
          </cell>
          <cell r="AX556">
            <v>97000</v>
          </cell>
          <cell r="AY556">
            <v>0</v>
          </cell>
          <cell r="AZ556">
            <v>197000</v>
          </cell>
          <cell r="BA556">
            <v>197000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16666.6666666667</v>
          </cell>
          <cell r="BG556">
            <v>32833.3333333333</v>
          </cell>
          <cell r="BH556">
            <v>32833.3333333333</v>
          </cell>
        </row>
        <row r="557">
          <cell r="B557" t="str">
            <v>S444015</v>
          </cell>
          <cell r="C557" t="str">
            <v>欣瑞联电子（肇庆）有限公司</v>
          </cell>
        </row>
        <row r="557">
          <cell r="E557">
            <v>0</v>
          </cell>
        </row>
        <row r="557">
          <cell r="G557" t="str">
            <v>正常供货</v>
          </cell>
          <cell r="H557">
            <v>90</v>
          </cell>
          <cell r="I557" t="str">
            <v>否</v>
          </cell>
          <cell r="J557">
            <v>90</v>
          </cell>
        </row>
        <row r="557"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</row>
        <row r="557"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</row>
        <row r="558">
          <cell r="B558" t="str">
            <v>S511013</v>
          </cell>
          <cell r="C558" t="str">
            <v>北京场景智能科技有限公司</v>
          </cell>
        </row>
        <row r="558">
          <cell r="E558">
            <v>0</v>
          </cell>
        </row>
        <row r="558">
          <cell r="H558">
            <v>60</v>
          </cell>
          <cell r="I558" t="str">
            <v>是</v>
          </cell>
        </row>
        <row r="558">
          <cell r="AN558">
            <v>0</v>
          </cell>
          <cell r="AO558">
            <v>0</v>
          </cell>
          <cell r="AP558">
            <v>6000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</row>
        <row r="558">
          <cell r="AY558">
            <v>0</v>
          </cell>
          <cell r="AZ558">
            <v>6000</v>
          </cell>
          <cell r="BA558">
            <v>6000</v>
          </cell>
          <cell r="BB558">
            <v>0</v>
          </cell>
          <cell r="BC558">
            <v>1000</v>
          </cell>
          <cell r="BD558">
            <v>1000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</row>
        <row r="559">
          <cell r="B559" t="str">
            <v>S512028</v>
          </cell>
          <cell r="C559" t="str">
            <v>天津林宇机械制造有限公司</v>
          </cell>
        </row>
        <row r="559">
          <cell r="E559">
            <v>0</v>
          </cell>
        </row>
        <row r="559">
          <cell r="G559" t="str">
            <v>零采</v>
          </cell>
          <cell r="H559" t="str">
            <v>预付</v>
          </cell>
          <cell r="I559" t="str">
            <v>是</v>
          </cell>
        </row>
        <row r="559">
          <cell r="AL559">
            <v>0</v>
          </cell>
          <cell r="AM559">
            <v>0</v>
          </cell>
          <cell r="AN559">
            <v>0</v>
          </cell>
          <cell r="AO559">
            <v>1750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</row>
        <row r="559">
          <cell r="AY559">
            <v>0</v>
          </cell>
          <cell r="AZ559">
            <v>1750</v>
          </cell>
          <cell r="BA559">
            <v>1750</v>
          </cell>
          <cell r="BB559">
            <v>0</v>
          </cell>
          <cell r="BC559">
            <v>291.666666666667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</row>
        <row r="560">
          <cell r="B560" t="str">
            <v>S512031</v>
          </cell>
          <cell r="C560" t="str">
            <v>天津合心亿商贸有限公司</v>
          </cell>
        </row>
        <row r="560">
          <cell r="E560">
            <v>0</v>
          </cell>
        </row>
        <row r="560">
          <cell r="G560" t="str">
            <v>固定资产-要诉讼</v>
          </cell>
          <cell r="H560" t="str">
            <v>预付</v>
          </cell>
          <cell r="I560" t="str">
            <v>否</v>
          </cell>
        </row>
        <row r="560"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</row>
        <row r="560"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</row>
        <row r="561">
          <cell r="B561" t="str">
            <v>S513164</v>
          </cell>
          <cell r="C561" t="str">
            <v>沧州圣玺装饰装修工程有限公司</v>
          </cell>
        </row>
        <row r="561">
          <cell r="E561">
            <v>0</v>
          </cell>
        </row>
        <row r="561">
          <cell r="G561" t="str">
            <v>管理</v>
          </cell>
          <cell r="H561">
            <v>0</v>
          </cell>
          <cell r="I561" t="str">
            <v>是</v>
          </cell>
        </row>
        <row r="561">
          <cell r="AK561">
            <v>1663.7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</row>
        <row r="561">
          <cell r="AY561">
            <v>0</v>
          </cell>
          <cell r="AZ561">
            <v>1663.7</v>
          </cell>
          <cell r="BA561">
            <v>1663.7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</row>
        <row r="562">
          <cell r="B562" t="str">
            <v>S513168</v>
          </cell>
          <cell r="C562" t="str">
            <v>河北嘉雄建筑安装工程有限公司</v>
          </cell>
        </row>
        <row r="562">
          <cell r="E562">
            <v>0</v>
          </cell>
        </row>
        <row r="562">
          <cell r="G562" t="str">
            <v>管理</v>
          </cell>
          <cell r="H562">
            <v>0</v>
          </cell>
          <cell r="I562" t="str">
            <v>否</v>
          </cell>
        </row>
        <row r="562"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</row>
        <row r="562"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</row>
        <row r="563">
          <cell r="B563" t="str">
            <v>S513189</v>
          </cell>
          <cell r="C563" t="str">
            <v>黄骅市嘉哲电脑经营部</v>
          </cell>
        </row>
        <row r="563">
          <cell r="E563">
            <v>0</v>
          </cell>
        </row>
        <row r="563">
          <cell r="H563">
            <v>0</v>
          </cell>
          <cell r="I563" t="str">
            <v>否</v>
          </cell>
        </row>
        <row r="563">
          <cell r="AI563">
            <v>0</v>
          </cell>
        </row>
        <row r="563"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</row>
        <row r="563"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</row>
        <row r="564">
          <cell r="B564" t="str">
            <v>S513199</v>
          </cell>
          <cell r="C564" t="str">
            <v>黄骅市翼华工程机械租赁有限公司</v>
          </cell>
        </row>
        <row r="564">
          <cell r="E564">
            <v>0</v>
          </cell>
        </row>
        <row r="564">
          <cell r="G564" t="str">
            <v>管理</v>
          </cell>
          <cell r="H564">
            <v>0</v>
          </cell>
          <cell r="I564" t="str">
            <v>否</v>
          </cell>
        </row>
        <row r="564"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</row>
        <row r="564"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</row>
        <row r="565">
          <cell r="B565" t="str">
            <v>S513200</v>
          </cell>
          <cell r="C565" t="str">
            <v>沧州烽源人力资源服务有限公司</v>
          </cell>
        </row>
        <row r="565">
          <cell r="E565">
            <v>0</v>
          </cell>
        </row>
        <row r="565">
          <cell r="H565">
            <v>0</v>
          </cell>
          <cell r="I565" t="str">
            <v>否</v>
          </cell>
        </row>
        <row r="565"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</row>
        <row r="565"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</row>
        <row r="566">
          <cell r="B566" t="str">
            <v>S411049</v>
          </cell>
          <cell r="C566" t="str">
            <v>北京来一桶金科技有限公司</v>
          </cell>
        </row>
        <row r="566">
          <cell r="E566">
            <v>0</v>
          </cell>
        </row>
        <row r="566">
          <cell r="G566" t="str">
            <v>大宗物料</v>
          </cell>
          <cell r="H566">
            <v>30</v>
          </cell>
          <cell r="I566" t="str">
            <v>否</v>
          </cell>
          <cell r="J566">
            <v>30</v>
          </cell>
        </row>
        <row r="566"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36233.1</v>
          </cell>
          <cell r="AW566">
            <v>0</v>
          </cell>
        </row>
        <row r="566">
          <cell r="AY566">
            <v>0</v>
          </cell>
          <cell r="AZ566">
            <v>36233.1</v>
          </cell>
          <cell r="BA566">
            <v>36233.1</v>
          </cell>
          <cell r="BB566">
            <v>0</v>
          </cell>
          <cell r="BC566">
            <v>0</v>
          </cell>
          <cell r="BD566">
            <v>0</v>
          </cell>
          <cell r="BE566">
            <v>6038.85</v>
          </cell>
          <cell r="BF566">
            <v>6038.85</v>
          </cell>
          <cell r="BG566">
            <v>6038.85</v>
          </cell>
          <cell r="BH566">
            <v>6038.85</v>
          </cell>
        </row>
        <row r="567">
          <cell r="B567" t="str">
            <v>S412044</v>
          </cell>
          <cell r="C567" t="str">
            <v>天津沛衡五金弹簧有限公司</v>
          </cell>
        </row>
        <row r="567">
          <cell r="E567" t="str">
            <v>座椅</v>
          </cell>
          <cell r="F567" t="e">
            <v>#REF!</v>
          </cell>
          <cell r="G567" t="str">
            <v>正常供货</v>
          </cell>
          <cell r="H567">
            <v>90</v>
          </cell>
          <cell r="I567" t="str">
            <v>否</v>
          </cell>
          <cell r="J567">
            <v>90</v>
          </cell>
        </row>
        <row r="567">
          <cell r="AN567">
            <v>0</v>
          </cell>
          <cell r="AO567">
            <v>0</v>
          </cell>
          <cell r="AP567">
            <v>0</v>
          </cell>
          <cell r="AQ567">
            <v>22012.28</v>
          </cell>
          <cell r="AR567">
            <v>19900</v>
          </cell>
          <cell r="AS567">
            <v>0</v>
          </cell>
          <cell r="AT567">
            <v>0</v>
          </cell>
          <cell r="AU567">
            <v>39233.6</v>
          </cell>
          <cell r="AV567">
            <v>22068.9</v>
          </cell>
          <cell r="AW567">
            <v>13609.16</v>
          </cell>
        </row>
        <row r="567">
          <cell r="AY567">
            <v>0</v>
          </cell>
          <cell r="AZ567">
            <v>116823.94</v>
          </cell>
          <cell r="BA567">
            <v>103214.78</v>
          </cell>
          <cell r="BB567">
            <v>0.8</v>
          </cell>
          <cell r="BC567">
            <v>6985.38</v>
          </cell>
          <cell r="BD567">
            <v>13524.3133333333</v>
          </cell>
          <cell r="BE567">
            <v>17202.4633333333</v>
          </cell>
          <cell r="BF567">
            <v>15801.9433333333</v>
          </cell>
          <cell r="BG567">
            <v>12485.2766666667</v>
          </cell>
          <cell r="BH567">
            <v>12485.2766666667</v>
          </cell>
        </row>
        <row r="568">
          <cell r="B568" t="str">
            <v>S413139</v>
          </cell>
          <cell r="C568" t="str">
            <v>河北定国紧固件制造有限公司</v>
          </cell>
        </row>
        <row r="568">
          <cell r="E568">
            <v>0</v>
          </cell>
        </row>
        <row r="568">
          <cell r="G568" t="str">
            <v>正常供货</v>
          </cell>
          <cell r="H568">
            <v>90</v>
          </cell>
          <cell r="I568" t="str">
            <v>否</v>
          </cell>
          <cell r="J568">
            <v>90</v>
          </cell>
        </row>
        <row r="568"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</row>
        <row r="568"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</row>
        <row r="569">
          <cell r="B569" t="str">
            <v>S431032</v>
          </cell>
          <cell r="C569" t="str">
            <v>上海商发金属材料有限公司</v>
          </cell>
        </row>
        <row r="569">
          <cell r="E569" t="str">
            <v>金属件</v>
          </cell>
          <cell r="F569" t="e">
            <v>#REF!</v>
          </cell>
          <cell r="G569" t="str">
            <v>大宗物料</v>
          </cell>
          <cell r="H569">
            <v>0</v>
          </cell>
          <cell r="I569" t="str">
            <v>否</v>
          </cell>
          <cell r="J569">
            <v>30</v>
          </cell>
        </row>
        <row r="569"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</row>
        <row r="569">
          <cell r="AY569">
            <v>0</v>
          </cell>
          <cell r="AZ569">
            <v>0</v>
          </cell>
          <cell r="BA569">
            <v>0</v>
          </cell>
          <cell r="BB569">
            <v>1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</row>
        <row r="570">
          <cell r="B570" t="str">
            <v>S431034</v>
          </cell>
          <cell r="C570" t="str">
            <v>雅柏利（上海）粘扣带有限公司</v>
          </cell>
        </row>
        <row r="570">
          <cell r="E570" t="str">
            <v>座椅</v>
          </cell>
          <cell r="F570" t="e">
            <v>#REF!</v>
          </cell>
          <cell r="G570" t="str">
            <v>正常供货（李尔）</v>
          </cell>
          <cell r="H570">
            <v>60</v>
          </cell>
          <cell r="I570" t="str">
            <v>否</v>
          </cell>
          <cell r="J570">
            <v>60</v>
          </cell>
        </row>
        <row r="570">
          <cell r="AM570">
            <v>0</v>
          </cell>
          <cell r="AN570">
            <v>0</v>
          </cell>
        </row>
        <row r="570">
          <cell r="AQ570">
            <v>0</v>
          </cell>
        </row>
        <row r="570">
          <cell r="AS570">
            <v>59180.25</v>
          </cell>
          <cell r="AT570">
            <v>33075.55</v>
          </cell>
          <cell r="AU570">
            <v>0</v>
          </cell>
          <cell r="AV570">
            <v>77603.2</v>
          </cell>
          <cell r="AW570">
            <v>40457.28</v>
          </cell>
        </row>
        <row r="570">
          <cell r="AY570">
            <v>0</v>
          </cell>
          <cell r="AZ570">
            <v>210316.28</v>
          </cell>
          <cell r="BA570">
            <v>210316.28</v>
          </cell>
          <cell r="BB570">
            <v>0</v>
          </cell>
          <cell r="BC570">
            <v>15375.9666666667</v>
          </cell>
          <cell r="BD570">
            <v>15375.9666666667</v>
          </cell>
          <cell r="BE570">
            <v>28309.8333333333</v>
          </cell>
          <cell r="BF570">
            <v>35052.7133333333</v>
          </cell>
          <cell r="BG570">
            <v>35052.7133333333</v>
          </cell>
          <cell r="BH570">
            <v>25189.3383333333</v>
          </cell>
        </row>
        <row r="571">
          <cell r="B571" t="str">
            <v>S432002</v>
          </cell>
          <cell r="C571" t="str">
            <v>江苏全盛座舱技术股份有限公司</v>
          </cell>
        </row>
        <row r="571">
          <cell r="E571" t="str">
            <v>金属件</v>
          </cell>
          <cell r="F571" t="e">
            <v>#REF!</v>
          </cell>
          <cell r="G571" t="str">
            <v>正常供货</v>
          </cell>
          <cell r="H571">
            <v>90</v>
          </cell>
          <cell r="I571" t="str">
            <v>否</v>
          </cell>
          <cell r="J571">
            <v>90</v>
          </cell>
        </row>
        <row r="571"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</row>
        <row r="571">
          <cell r="AT571">
            <v>20525.91</v>
          </cell>
          <cell r="AU571">
            <v>248116.29</v>
          </cell>
          <cell r="AV571">
            <v>0</v>
          </cell>
          <cell r="AW571">
            <v>1082349.14</v>
          </cell>
          <cell r="AX571">
            <v>957756.32</v>
          </cell>
          <cell r="AY571">
            <v>78457.03</v>
          </cell>
          <cell r="AZ571">
            <v>2387204.69</v>
          </cell>
          <cell r="BA571">
            <v>268642.2</v>
          </cell>
          <cell r="BB571">
            <v>0</v>
          </cell>
          <cell r="BC571">
            <v>3420.985</v>
          </cell>
          <cell r="BD571">
            <v>44773.7</v>
          </cell>
          <cell r="BE571">
            <v>44773.7</v>
          </cell>
          <cell r="BF571">
            <v>225165.223333333</v>
          </cell>
          <cell r="BG571">
            <v>384791.276666667</v>
          </cell>
          <cell r="BH571">
            <v>397867.448333333</v>
          </cell>
        </row>
        <row r="572">
          <cell r="B572" t="str">
            <v>S437051</v>
          </cell>
          <cell r="C572" t="str">
            <v>诸城恒信新材料科技有限公司</v>
          </cell>
        </row>
        <row r="572">
          <cell r="E572" t="str">
            <v>座椅</v>
          </cell>
          <cell r="F572" t="e">
            <v>#REF!</v>
          </cell>
          <cell r="G572" t="str">
            <v>正常供货</v>
          </cell>
          <cell r="H572">
            <v>30</v>
          </cell>
          <cell r="I572" t="str">
            <v>否</v>
          </cell>
          <cell r="J572">
            <v>30</v>
          </cell>
        </row>
        <row r="572">
          <cell r="AM572">
            <v>0</v>
          </cell>
          <cell r="AN572">
            <v>0</v>
          </cell>
        </row>
        <row r="572"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71354.42</v>
          </cell>
          <cell r="AY572">
            <v>0</v>
          </cell>
          <cell r="AZ572">
            <v>71354.42</v>
          </cell>
          <cell r="BA572">
            <v>71354.42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11892.4033333333</v>
          </cell>
          <cell r="BH572">
            <v>11892.4033333333</v>
          </cell>
        </row>
        <row r="573">
          <cell r="B573" t="str">
            <v>S511037</v>
          </cell>
          <cell r="C573" t="str">
            <v>北京友联物流有限公司</v>
          </cell>
        </row>
        <row r="573">
          <cell r="E573" t="str">
            <v>销售</v>
          </cell>
          <cell r="F573" t="e">
            <v>#REF!</v>
          </cell>
          <cell r="G573" t="str">
            <v>销售（三方库）</v>
          </cell>
          <cell r="H573">
            <v>0</v>
          </cell>
          <cell r="I573" t="str">
            <v>是</v>
          </cell>
        </row>
        <row r="573">
          <cell r="AM573">
            <v>0</v>
          </cell>
          <cell r="AN573">
            <v>0</v>
          </cell>
          <cell r="AO573">
            <v>0</v>
          </cell>
          <cell r="AP573">
            <v>65660.55</v>
          </cell>
          <cell r="AQ573">
            <v>45000</v>
          </cell>
          <cell r="AR573">
            <v>49600</v>
          </cell>
          <cell r="AS573">
            <v>55732.5</v>
          </cell>
          <cell r="AT573">
            <v>77666.92</v>
          </cell>
          <cell r="AU573">
            <v>47524.57</v>
          </cell>
          <cell r="AV573">
            <v>53552.79</v>
          </cell>
          <cell r="AW573">
            <v>2398.73</v>
          </cell>
          <cell r="AX573">
            <v>59659.45</v>
          </cell>
          <cell r="AY573">
            <v>55798.93</v>
          </cell>
          <cell r="AZ573">
            <v>512594.44</v>
          </cell>
          <cell r="BA573">
            <v>512594.44</v>
          </cell>
          <cell r="BB573">
            <v>0</v>
          </cell>
          <cell r="BC573">
            <v>48943.3283333333</v>
          </cell>
          <cell r="BD573">
            <v>56864.09</v>
          </cell>
          <cell r="BE573">
            <v>54846.13</v>
          </cell>
          <cell r="BF573">
            <v>47745.9183333333</v>
          </cell>
          <cell r="BG573">
            <v>49422.4933333333</v>
          </cell>
          <cell r="BH573">
            <v>49433.565</v>
          </cell>
        </row>
        <row r="574">
          <cell r="B574" t="str">
            <v>S512020</v>
          </cell>
          <cell r="C574" t="str">
            <v>天津中骏机械技术有限公司</v>
          </cell>
        </row>
        <row r="574">
          <cell r="E574">
            <v>0</v>
          </cell>
        </row>
        <row r="574">
          <cell r="G574" t="str">
            <v>老账</v>
          </cell>
          <cell r="H574">
            <v>0</v>
          </cell>
          <cell r="I574" t="str">
            <v>否</v>
          </cell>
        </row>
        <row r="574"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</row>
        <row r="574"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</row>
        <row r="575">
          <cell r="B575" t="str">
            <v>S512030</v>
          </cell>
          <cell r="C575" t="str">
            <v>天津德润达金属材料销售有限公司</v>
          </cell>
        </row>
        <row r="575">
          <cell r="E575" t="str">
            <v>金属件</v>
          </cell>
          <cell r="F575" t="e">
            <v>#REF!</v>
          </cell>
        </row>
        <row r="575">
          <cell r="H575">
            <v>0</v>
          </cell>
          <cell r="I575" t="str">
            <v>否</v>
          </cell>
          <cell r="J575">
            <v>30</v>
          </cell>
        </row>
        <row r="575"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676359.4</v>
          </cell>
          <cell r="AX575">
            <v>81205.68</v>
          </cell>
          <cell r="AY575">
            <v>0</v>
          </cell>
          <cell r="AZ575">
            <v>757565.08</v>
          </cell>
          <cell r="BA575">
            <v>757565.08</v>
          </cell>
          <cell r="BB575">
            <v>1</v>
          </cell>
          <cell r="BC575">
            <v>0</v>
          </cell>
          <cell r="BD575">
            <v>0</v>
          </cell>
          <cell r="BE575">
            <v>0</v>
          </cell>
          <cell r="BF575">
            <v>112726.566666667</v>
          </cell>
          <cell r="BG575">
            <v>126260.846666667</v>
          </cell>
          <cell r="BH575">
            <v>126260.846666667</v>
          </cell>
        </row>
        <row r="576">
          <cell r="B576" t="str">
            <v>S412045</v>
          </cell>
          <cell r="C576" t="str">
            <v>大悍（天津）汽车零部件有限公司</v>
          </cell>
        </row>
        <row r="576">
          <cell r="E576">
            <v>0</v>
          </cell>
        </row>
        <row r="576">
          <cell r="G576" t="str">
            <v>正常供货</v>
          </cell>
          <cell r="H576">
            <v>45</v>
          </cell>
          <cell r="I576" t="str">
            <v>否</v>
          </cell>
          <cell r="J576">
            <v>45</v>
          </cell>
        </row>
        <row r="576">
          <cell r="AN576">
            <v>0</v>
          </cell>
        </row>
        <row r="576"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105069.77</v>
          </cell>
          <cell r="AV576">
            <v>73519.5</v>
          </cell>
          <cell r="AW576">
            <v>0</v>
          </cell>
          <cell r="AX576">
            <v>235386.92</v>
          </cell>
          <cell r="AY576">
            <v>367656.8</v>
          </cell>
          <cell r="AZ576">
            <v>781632.99</v>
          </cell>
          <cell r="BA576">
            <v>178589.27</v>
          </cell>
          <cell r="BB576">
            <v>0</v>
          </cell>
          <cell r="BC576">
            <v>0</v>
          </cell>
          <cell r="BD576">
            <v>17511.6283333333</v>
          </cell>
          <cell r="BE576">
            <v>29764.8783333333</v>
          </cell>
          <cell r="BF576">
            <v>29764.8783333333</v>
          </cell>
          <cell r="BG576">
            <v>68996.0316666667</v>
          </cell>
          <cell r="BH576">
            <v>130272.165</v>
          </cell>
        </row>
        <row r="577">
          <cell r="B577" t="str">
            <v>S413011</v>
          </cell>
          <cell r="C577" t="str">
            <v>沧州梦依恋商贸有限公司</v>
          </cell>
        </row>
        <row r="577">
          <cell r="E577" t="str">
            <v>座椅</v>
          </cell>
          <cell r="F577" t="e">
            <v>#REF!</v>
          </cell>
        </row>
        <row r="577">
          <cell r="H577">
            <v>0</v>
          </cell>
          <cell r="I577" t="str">
            <v>否</v>
          </cell>
        </row>
        <row r="577"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1274</v>
          </cell>
          <cell r="AY577">
            <v>0</v>
          </cell>
          <cell r="AZ577">
            <v>1274</v>
          </cell>
          <cell r="BA577">
            <v>1274</v>
          </cell>
          <cell r="BB577">
            <v>0.8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212.333333333333</v>
          </cell>
          <cell r="BH577">
            <v>212.333333333333</v>
          </cell>
        </row>
        <row r="578">
          <cell r="B578" t="str">
            <v>S413122</v>
          </cell>
          <cell r="C578" t="str">
            <v>河北亿泽汽车零部件科技有限公司</v>
          </cell>
        </row>
        <row r="578">
          <cell r="E578" t="str">
            <v>金属件</v>
          </cell>
          <cell r="F578" t="e">
            <v>#REF!</v>
          </cell>
          <cell r="G578" t="str">
            <v>正常供货</v>
          </cell>
          <cell r="H578">
            <v>90</v>
          </cell>
          <cell r="I578" t="str">
            <v>否</v>
          </cell>
          <cell r="J578">
            <v>90</v>
          </cell>
        </row>
        <row r="578"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9241.48</v>
          </cell>
          <cell r="AV578">
            <v>0</v>
          </cell>
          <cell r="AW578">
            <v>0</v>
          </cell>
        </row>
        <row r="578">
          <cell r="AY578">
            <v>0</v>
          </cell>
          <cell r="AZ578">
            <v>9241.48</v>
          </cell>
          <cell r="BA578">
            <v>9241.48</v>
          </cell>
          <cell r="BB578">
            <v>1</v>
          </cell>
          <cell r="BC578">
            <v>0</v>
          </cell>
          <cell r="BD578">
            <v>1540.24666666667</v>
          </cell>
          <cell r="BE578">
            <v>1540.24666666667</v>
          </cell>
          <cell r="BF578">
            <v>1540.24666666667</v>
          </cell>
          <cell r="BG578">
            <v>1540.24666666667</v>
          </cell>
          <cell r="BH578">
            <v>1540.24666666667</v>
          </cell>
        </row>
        <row r="579">
          <cell r="B579" t="str">
            <v>S413196</v>
          </cell>
          <cell r="C579" t="str">
            <v>北汽岱摩斯（沧州）汽车系统有限公司</v>
          </cell>
        </row>
        <row r="579">
          <cell r="E579">
            <v>0</v>
          </cell>
        </row>
        <row r="579">
          <cell r="G579" t="str">
            <v>李尔转移物料</v>
          </cell>
          <cell r="H579">
            <v>30</v>
          </cell>
          <cell r="I579" t="str">
            <v>否</v>
          </cell>
          <cell r="J579">
            <v>30</v>
          </cell>
        </row>
        <row r="579"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</row>
        <row r="579"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</row>
        <row r="580">
          <cell r="B580" t="str">
            <v>S433028</v>
          </cell>
          <cell r="C580" t="str">
            <v>温州鑫锐电器有限公司</v>
          </cell>
        </row>
        <row r="580">
          <cell r="E580" t="str">
            <v>座椅</v>
          </cell>
          <cell r="F580" t="e">
            <v>#REF!</v>
          </cell>
          <cell r="G580" t="str">
            <v>老账</v>
          </cell>
          <cell r="H580">
            <v>90</v>
          </cell>
          <cell r="I580" t="str">
            <v>否</v>
          </cell>
        </row>
        <row r="580">
          <cell r="AN580">
            <v>0</v>
          </cell>
          <cell r="AO580">
            <v>0</v>
          </cell>
          <cell r="AP580">
            <v>0</v>
          </cell>
          <cell r="AQ580">
            <v>0</v>
          </cell>
        </row>
        <row r="580">
          <cell r="AT580">
            <v>16697.33</v>
          </cell>
          <cell r="AU580">
            <v>4949.4</v>
          </cell>
          <cell r="AV580">
            <v>59313.7</v>
          </cell>
          <cell r="AW580">
            <v>24865.65</v>
          </cell>
          <cell r="AX580">
            <v>26396.8</v>
          </cell>
          <cell r="AY580">
            <v>0</v>
          </cell>
          <cell r="AZ580">
            <v>132222.88</v>
          </cell>
          <cell r="BA580">
            <v>80960.43</v>
          </cell>
          <cell r="BB580">
            <v>0.8</v>
          </cell>
          <cell r="BC580">
            <v>2782.88833333333</v>
          </cell>
          <cell r="BD580">
            <v>3607.78833333333</v>
          </cell>
          <cell r="BE580">
            <v>13493.405</v>
          </cell>
          <cell r="BF580">
            <v>17637.68</v>
          </cell>
          <cell r="BG580">
            <v>22037.1466666667</v>
          </cell>
          <cell r="BH580">
            <v>22037.1466666667</v>
          </cell>
        </row>
        <row r="581">
          <cell r="B581" t="str">
            <v>S511036</v>
          </cell>
          <cell r="C581" t="str">
            <v>北京恒世通物流有限公司</v>
          </cell>
        </row>
        <row r="581">
          <cell r="E581" t="str">
            <v>销售</v>
          </cell>
          <cell r="F581" t="e">
            <v>#REF!</v>
          </cell>
          <cell r="G581" t="str">
            <v>销售（三方库）</v>
          </cell>
          <cell r="H581">
            <v>0</v>
          </cell>
          <cell r="I581" t="str">
            <v>否</v>
          </cell>
        </row>
        <row r="581"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64724</v>
          </cell>
          <cell r="AT581">
            <v>326896</v>
          </cell>
          <cell r="AU581">
            <v>173806.4</v>
          </cell>
          <cell r="AV581">
            <v>338859.2</v>
          </cell>
          <cell r="AW581">
            <v>179776</v>
          </cell>
          <cell r="AX581">
            <v>296086.8</v>
          </cell>
          <cell r="AY581">
            <v>201513.2</v>
          </cell>
          <cell r="AZ581">
            <v>1581661.6</v>
          </cell>
          <cell r="BA581">
            <v>1581661.6</v>
          </cell>
          <cell r="BB581">
            <v>0</v>
          </cell>
          <cell r="BC581">
            <v>65270</v>
          </cell>
          <cell r="BD581">
            <v>94237.7333333333</v>
          </cell>
          <cell r="BE581">
            <v>150714.266666667</v>
          </cell>
          <cell r="BF581">
            <v>180676.933333333</v>
          </cell>
          <cell r="BG581">
            <v>230024.733333333</v>
          </cell>
          <cell r="BH581">
            <v>252822.933333333</v>
          </cell>
        </row>
        <row r="582">
          <cell r="B582" t="str">
            <v>S411047</v>
          </cell>
          <cell r="C582" t="str">
            <v>大连吉田拉链有限公司北京分公司</v>
          </cell>
        </row>
        <row r="582">
          <cell r="E582" t="str">
            <v>座椅</v>
          </cell>
          <cell r="F582" t="e">
            <v>#REF!</v>
          </cell>
        </row>
        <row r="582">
          <cell r="H582">
            <v>60</v>
          </cell>
          <cell r="I582" t="str">
            <v>否</v>
          </cell>
        </row>
        <row r="582"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</row>
        <row r="582">
          <cell r="AY582">
            <v>0</v>
          </cell>
          <cell r="AZ582">
            <v>0</v>
          </cell>
          <cell r="BA582">
            <v>0</v>
          </cell>
          <cell r="BB582">
            <v>1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</row>
        <row r="583">
          <cell r="B583" t="str">
            <v>S411048</v>
          </cell>
          <cell r="C583" t="str">
            <v>致冠沧州汽车部件有限公司</v>
          </cell>
        </row>
        <row r="583">
          <cell r="E583" t="str">
            <v>座椅</v>
          </cell>
          <cell r="F583" t="e">
            <v>#REF!</v>
          </cell>
        </row>
        <row r="583">
          <cell r="H583">
            <v>60</v>
          </cell>
          <cell r="I583" t="str">
            <v>否</v>
          </cell>
        </row>
        <row r="583">
          <cell r="AO583">
            <v>0</v>
          </cell>
          <cell r="AP583">
            <v>0</v>
          </cell>
          <cell r="AQ583">
            <v>0</v>
          </cell>
          <cell r="AR583">
            <v>46511.12</v>
          </cell>
          <cell r="AS583">
            <v>140346</v>
          </cell>
          <cell r="AT583">
            <v>0</v>
          </cell>
          <cell r="AU583">
            <v>243474.32</v>
          </cell>
          <cell r="AV583">
            <v>205476.94</v>
          </cell>
          <cell r="AW583">
            <v>37425.6</v>
          </cell>
          <cell r="AX583">
            <v>105883.26</v>
          </cell>
          <cell r="AY583">
            <v>81868.5</v>
          </cell>
          <cell r="AZ583">
            <v>860985.74</v>
          </cell>
          <cell r="BA583">
            <v>673233.98</v>
          </cell>
          <cell r="BB583">
            <v>1</v>
          </cell>
          <cell r="BC583">
            <v>31142.8533333333</v>
          </cell>
          <cell r="BD583">
            <v>71721.9066666667</v>
          </cell>
          <cell r="BE583">
            <v>105968.063333333</v>
          </cell>
          <cell r="BF583">
            <v>112205.663333333</v>
          </cell>
          <cell r="BG583">
            <v>122101.02</v>
          </cell>
          <cell r="BH583">
            <v>112354.77</v>
          </cell>
        </row>
        <row r="584">
          <cell r="B584" t="str">
            <v>S431012</v>
          </cell>
          <cell r="C584" t="str">
            <v>上海明芳汽车零件有限公司</v>
          </cell>
        </row>
        <row r="584">
          <cell r="E584" t="str">
            <v>金属件</v>
          </cell>
          <cell r="F584" t="e">
            <v>#REF!</v>
          </cell>
        </row>
        <row r="584">
          <cell r="H584">
            <v>90</v>
          </cell>
          <cell r="I584" t="str">
            <v>否</v>
          </cell>
        </row>
        <row r="584"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</row>
        <row r="584">
          <cell r="AY584">
            <v>0</v>
          </cell>
          <cell r="AZ584">
            <v>0</v>
          </cell>
          <cell r="BA584">
            <v>0</v>
          </cell>
          <cell r="BB584">
            <v>1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</row>
        <row r="585">
          <cell r="B585" t="str">
            <v>S431033</v>
          </cell>
          <cell r="C585" t="str">
            <v>上海纳特汽车标准件有限公司</v>
          </cell>
        </row>
        <row r="585">
          <cell r="E585" t="str">
            <v>金属件</v>
          </cell>
          <cell r="F585" t="e">
            <v>#REF!</v>
          </cell>
        </row>
        <row r="585">
          <cell r="H585">
            <v>90</v>
          </cell>
          <cell r="I585" t="str">
            <v>是</v>
          </cell>
        </row>
        <row r="585">
          <cell r="AO585">
            <v>1626.28</v>
          </cell>
          <cell r="AP585">
            <v>1068.98</v>
          </cell>
          <cell r="AQ585">
            <v>2000</v>
          </cell>
          <cell r="AR585">
            <v>0</v>
          </cell>
          <cell r="AS585">
            <v>4822.61</v>
          </cell>
          <cell r="AT585">
            <v>2142.48</v>
          </cell>
          <cell r="AU585">
            <v>0</v>
          </cell>
          <cell r="AV585">
            <v>0</v>
          </cell>
          <cell r="AW585">
            <v>0</v>
          </cell>
        </row>
        <row r="585">
          <cell r="AY585">
            <v>0</v>
          </cell>
          <cell r="AZ585">
            <v>11660.35</v>
          </cell>
          <cell r="BA585">
            <v>11660.35</v>
          </cell>
          <cell r="BB585">
            <v>1</v>
          </cell>
          <cell r="BC585">
            <v>1943.39166666667</v>
          </cell>
          <cell r="BD585">
            <v>1672.345</v>
          </cell>
          <cell r="BE585">
            <v>1494.18166666667</v>
          </cell>
          <cell r="BF585">
            <v>1160.84833333333</v>
          </cell>
          <cell r="BG585">
            <v>1160.84833333333</v>
          </cell>
          <cell r="BH585">
            <v>357.08</v>
          </cell>
        </row>
        <row r="586">
          <cell r="B586" t="str">
            <v>S431198</v>
          </cell>
          <cell r="C586" t="str">
            <v>霸州市鑫锐亿科金属制品有限公司</v>
          </cell>
        </row>
        <row r="586">
          <cell r="E586">
            <v>0</v>
          </cell>
        </row>
        <row r="586">
          <cell r="H586">
            <v>90</v>
          </cell>
          <cell r="I586" t="str">
            <v>否</v>
          </cell>
        </row>
        <row r="586"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</row>
        <row r="586"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</row>
        <row r="587">
          <cell r="B587" t="str">
            <v>s513206</v>
          </cell>
          <cell r="C587" t="str">
            <v>中贵天建（北京）建设集团有限公司黄骅分公司</v>
          </cell>
        </row>
        <row r="587">
          <cell r="E587">
            <v>0</v>
          </cell>
        </row>
        <row r="587">
          <cell r="H587">
            <v>0</v>
          </cell>
          <cell r="I587" t="str">
            <v>是</v>
          </cell>
        </row>
        <row r="587">
          <cell r="AO587">
            <v>7730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</row>
        <row r="587">
          <cell r="AY587">
            <v>0</v>
          </cell>
          <cell r="AZ587">
            <v>7730</v>
          </cell>
          <cell r="BA587">
            <v>7730</v>
          </cell>
          <cell r="BB587">
            <v>0</v>
          </cell>
          <cell r="BC587">
            <v>1288.33333333333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</row>
        <row r="588">
          <cell r="B588" t="str">
            <v>S513214</v>
          </cell>
          <cell r="C588" t="str">
            <v>黄骅市渤海路绿林园艺工程部</v>
          </cell>
        </row>
        <row r="588">
          <cell r="E588">
            <v>0</v>
          </cell>
        </row>
        <row r="588">
          <cell r="H588">
            <v>0</v>
          </cell>
          <cell r="I588" t="str">
            <v>是</v>
          </cell>
        </row>
        <row r="588">
          <cell r="AO588">
            <v>732.5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</row>
        <row r="588">
          <cell r="AY588">
            <v>0</v>
          </cell>
          <cell r="AZ588">
            <v>732.5</v>
          </cell>
          <cell r="BA588">
            <v>732.5</v>
          </cell>
          <cell r="BB588">
            <v>0</v>
          </cell>
          <cell r="BC588">
            <v>122.083333333333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</row>
        <row r="589">
          <cell r="B589" t="str">
            <v>S413201</v>
          </cell>
          <cell r="C589" t="str">
            <v>清河县沁园汽车零部件有限公司</v>
          </cell>
        </row>
        <row r="589">
          <cell r="E589" t="str">
            <v>座椅/金属件</v>
          </cell>
          <cell r="F589" t="e">
            <v>#REF!</v>
          </cell>
        </row>
        <row r="589">
          <cell r="H589">
            <v>90</v>
          </cell>
          <cell r="I589" t="str">
            <v>否</v>
          </cell>
        </row>
        <row r="589">
          <cell r="AP589">
            <v>0</v>
          </cell>
          <cell r="AQ589">
            <v>0</v>
          </cell>
          <cell r="AR589">
            <v>0</v>
          </cell>
          <cell r="AS589">
            <v>0</v>
          </cell>
        </row>
        <row r="589">
          <cell r="AW589">
            <v>323.269999999999</v>
          </cell>
          <cell r="AX589">
            <v>98886.3</v>
          </cell>
          <cell r="AY589">
            <v>113070.74</v>
          </cell>
          <cell r="AZ589">
            <v>212280.31</v>
          </cell>
          <cell r="BA589">
            <v>99209.57</v>
          </cell>
          <cell r="BB589">
            <v>1</v>
          </cell>
          <cell r="BC589">
            <v>0</v>
          </cell>
          <cell r="BD589">
            <v>0</v>
          </cell>
          <cell r="BE589">
            <v>0</v>
          </cell>
          <cell r="BF589">
            <v>53.8783333333332</v>
          </cell>
          <cell r="BG589">
            <v>16534.9283333333</v>
          </cell>
          <cell r="BH589">
            <v>35380.0516666667</v>
          </cell>
        </row>
        <row r="590">
          <cell r="B590" t="str">
            <v>S431036</v>
          </cell>
          <cell r="C590" t="str">
            <v>上海尖美贸易发展有限公司</v>
          </cell>
        </row>
        <row r="590">
          <cell r="E590">
            <v>0</v>
          </cell>
        </row>
        <row r="590">
          <cell r="H590">
            <v>0</v>
          </cell>
          <cell r="I590" t="str">
            <v>否</v>
          </cell>
        </row>
        <row r="590"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19237.12</v>
          </cell>
          <cell r="AU590">
            <v>58920.91</v>
          </cell>
          <cell r="AV590">
            <v>68555.75</v>
          </cell>
          <cell r="AW590">
            <v>0</v>
          </cell>
          <cell r="AX590">
            <v>42374.2</v>
          </cell>
          <cell r="AY590">
            <v>19635.78</v>
          </cell>
          <cell r="AZ590">
            <v>208723.76</v>
          </cell>
          <cell r="BA590">
            <v>208723.76</v>
          </cell>
          <cell r="BB590">
            <v>0</v>
          </cell>
          <cell r="BC590">
            <v>3206.18666666667</v>
          </cell>
          <cell r="BD590">
            <v>13026.3383333333</v>
          </cell>
          <cell r="BE590">
            <v>24452.2966666667</v>
          </cell>
          <cell r="BF590">
            <v>24452.2966666667</v>
          </cell>
          <cell r="BG590">
            <v>31514.6633333333</v>
          </cell>
          <cell r="BH590">
            <v>34787.2933333333</v>
          </cell>
        </row>
        <row r="591">
          <cell r="B591" t="str">
            <v>S433030</v>
          </cell>
          <cell r="C591" t="str">
            <v>宁波华腾首研新材料有限公司</v>
          </cell>
        </row>
        <row r="591">
          <cell r="E591">
            <v>0</v>
          </cell>
        </row>
        <row r="591">
          <cell r="H591">
            <v>0</v>
          </cell>
          <cell r="I591" t="str">
            <v>否</v>
          </cell>
        </row>
        <row r="591"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</row>
        <row r="591">
          <cell r="AY591">
            <v>16000</v>
          </cell>
          <cell r="AZ591">
            <v>16000</v>
          </cell>
          <cell r="BA591">
            <v>16000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2666.66666666667</v>
          </cell>
        </row>
        <row r="592">
          <cell r="B592" t="str">
            <v>S437057</v>
          </cell>
          <cell r="C592" t="str">
            <v>青岛柏利美新材料有限公司</v>
          </cell>
        </row>
        <row r="592">
          <cell r="E592">
            <v>0</v>
          </cell>
        </row>
        <row r="592">
          <cell r="H592">
            <v>0</v>
          </cell>
          <cell r="I592" t="str">
            <v>否</v>
          </cell>
        </row>
        <row r="592"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119630</v>
          </cell>
          <cell r="AY592">
            <v>46500</v>
          </cell>
          <cell r="AZ592">
            <v>166130</v>
          </cell>
          <cell r="BA592">
            <v>166130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19938.3333333333</v>
          </cell>
          <cell r="BH592">
            <v>27688.3333333333</v>
          </cell>
        </row>
        <row r="593">
          <cell r="B593" t="str">
            <v>S437058</v>
          </cell>
          <cell r="C593" t="str">
            <v>济南方正物流有限公司</v>
          </cell>
        </row>
        <row r="593">
          <cell r="E593">
            <v>0</v>
          </cell>
        </row>
        <row r="593">
          <cell r="H593">
            <v>30</v>
          </cell>
          <cell r="I593" t="str">
            <v>否</v>
          </cell>
        </row>
        <row r="593"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</row>
        <row r="593"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</row>
        <row r="594">
          <cell r="B594" t="str">
            <v>S513037</v>
          </cell>
          <cell r="C594" t="str">
            <v>沧州金桥环保科技发展有限公司</v>
          </cell>
        </row>
        <row r="594">
          <cell r="E594">
            <v>0</v>
          </cell>
        </row>
        <row r="594">
          <cell r="H594">
            <v>60</v>
          </cell>
          <cell r="I594" t="str">
            <v>否</v>
          </cell>
        </row>
        <row r="594"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</row>
        <row r="594"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</row>
        <row r="595">
          <cell r="B595" t="str">
            <v>S513215</v>
          </cell>
          <cell r="C595" t="str">
            <v>黄骅市金诚模具厂</v>
          </cell>
        </row>
        <row r="595">
          <cell r="E595">
            <v>0</v>
          </cell>
        </row>
        <row r="595">
          <cell r="H595">
            <v>0</v>
          </cell>
          <cell r="I595" t="str">
            <v>否</v>
          </cell>
        </row>
        <row r="595"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</row>
        <row r="596">
          <cell r="B596" t="str">
            <v>S432044</v>
          </cell>
          <cell r="C596" t="str">
            <v>常州市鹏逸汽车附件有限公司</v>
          </cell>
        </row>
        <row r="596">
          <cell r="E596" t="str">
            <v>金属件</v>
          </cell>
          <cell r="F596" t="e">
            <v>#REF!</v>
          </cell>
        </row>
        <row r="596">
          <cell r="H596">
            <v>90</v>
          </cell>
          <cell r="I596" t="str">
            <v>否</v>
          </cell>
        </row>
        <row r="596"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11610.75</v>
          </cell>
        </row>
        <row r="596">
          <cell r="AY596">
            <v>0</v>
          </cell>
          <cell r="AZ596">
            <v>11610.75</v>
          </cell>
          <cell r="BA596">
            <v>0</v>
          </cell>
          <cell r="BB596">
            <v>1</v>
          </cell>
          <cell r="BC596">
            <v>0</v>
          </cell>
          <cell r="BD596">
            <v>0</v>
          </cell>
          <cell r="BE596">
            <v>0</v>
          </cell>
          <cell r="BF596">
            <v>1935.125</v>
          </cell>
          <cell r="BG596">
            <v>1935.125</v>
          </cell>
          <cell r="BH596">
            <v>1935.125</v>
          </cell>
        </row>
        <row r="597">
          <cell r="B597" t="str">
            <v>S413203</v>
          </cell>
          <cell r="C597" t="str">
            <v>黄骅市沃孚源包装制品有限公司</v>
          </cell>
        </row>
        <row r="597">
          <cell r="E597" t="str">
            <v>金属件</v>
          </cell>
          <cell r="F597" t="e">
            <v>#REF!</v>
          </cell>
        </row>
        <row r="597">
          <cell r="H597">
            <v>90</v>
          </cell>
          <cell r="I597" t="str">
            <v>否</v>
          </cell>
        </row>
        <row r="597">
          <cell r="AP597">
            <v>0</v>
          </cell>
          <cell r="AQ597">
            <v>7280</v>
          </cell>
          <cell r="AR597">
            <v>0</v>
          </cell>
          <cell r="AS597">
            <v>0</v>
          </cell>
          <cell r="AT597">
            <v>0</v>
          </cell>
          <cell r="AU597">
            <v>17400</v>
          </cell>
          <cell r="AV597">
            <v>0</v>
          </cell>
          <cell r="AW597">
            <v>23200</v>
          </cell>
        </row>
        <row r="597">
          <cell r="AY597">
            <v>0</v>
          </cell>
          <cell r="AZ597">
            <v>47880</v>
          </cell>
          <cell r="BA597">
            <v>24680</v>
          </cell>
          <cell r="BB597">
            <v>1</v>
          </cell>
          <cell r="BC597">
            <v>1213.33333333333</v>
          </cell>
          <cell r="BD597">
            <v>4113.33333333333</v>
          </cell>
          <cell r="BE597">
            <v>4113.33333333333</v>
          </cell>
          <cell r="BF597">
            <v>6766.66666666667</v>
          </cell>
          <cell r="BG597">
            <v>6766.66666666667</v>
          </cell>
          <cell r="BH597">
            <v>6766.66666666667</v>
          </cell>
        </row>
        <row r="598">
          <cell r="B598" t="str">
            <v>S411044</v>
          </cell>
          <cell r="C598" t="str">
            <v>北京兴盛华丰包装制品有限公司</v>
          </cell>
        </row>
        <row r="598">
          <cell r="E598">
            <v>0</v>
          </cell>
        </row>
        <row r="598">
          <cell r="H598">
            <v>30</v>
          </cell>
          <cell r="I598" t="str">
            <v>是</v>
          </cell>
        </row>
        <row r="598">
          <cell r="AP598">
            <v>20100</v>
          </cell>
          <cell r="AQ598">
            <v>0</v>
          </cell>
          <cell r="AR598">
            <v>0</v>
          </cell>
          <cell r="AS598">
            <v>5360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</row>
        <row r="598">
          <cell r="AY598">
            <v>0</v>
          </cell>
          <cell r="AZ598">
            <v>25460</v>
          </cell>
          <cell r="BA598">
            <v>25460</v>
          </cell>
          <cell r="BB598">
            <v>0</v>
          </cell>
          <cell r="BC598">
            <v>4243.33333333333</v>
          </cell>
          <cell r="BD598">
            <v>4243.33333333333</v>
          </cell>
          <cell r="BE598">
            <v>893.333333333333</v>
          </cell>
          <cell r="BF598">
            <v>893.333333333333</v>
          </cell>
          <cell r="BG598">
            <v>893.333333333333</v>
          </cell>
          <cell r="BH598">
            <v>0</v>
          </cell>
        </row>
        <row r="599">
          <cell r="B599" t="str">
            <v>S531007</v>
          </cell>
          <cell r="C599" t="str">
            <v>米思米（中国）精密机械贸易有限公司</v>
          </cell>
        </row>
        <row r="599">
          <cell r="E599">
            <v>0</v>
          </cell>
        </row>
        <row r="599"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</row>
        <row r="600">
          <cell r="B600" t="str">
            <v>S513082</v>
          </cell>
          <cell r="C600" t="str">
            <v>中国人民健康保险股份有限公司沧州中心支公司</v>
          </cell>
        </row>
        <row r="600">
          <cell r="E600">
            <v>0</v>
          </cell>
        </row>
        <row r="600"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</row>
        <row r="601">
          <cell r="B601" t="str">
            <v>S437045</v>
          </cell>
          <cell r="C601" t="str">
            <v>曹县亿昌木制品有限公司</v>
          </cell>
        </row>
        <row r="601">
          <cell r="E601">
            <v>0</v>
          </cell>
        </row>
        <row r="601">
          <cell r="H601" t="str">
            <v>预付</v>
          </cell>
        </row>
        <row r="601"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</row>
        <row r="602">
          <cell r="B602" t="str">
            <v>S513155</v>
          </cell>
          <cell r="C602" t="str">
            <v>黄骅市兴华石油有限责任公司宏坤加油站</v>
          </cell>
        </row>
        <row r="602">
          <cell r="E602">
            <v>0</v>
          </cell>
        </row>
        <row r="602"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</row>
        <row r="603">
          <cell r="B603" t="str">
            <v>S412039</v>
          </cell>
          <cell r="C603" t="str">
            <v>天津又进精密部品有限公司</v>
          </cell>
        </row>
        <row r="603">
          <cell r="E603">
            <v>0</v>
          </cell>
        </row>
        <row r="603">
          <cell r="H603">
            <v>60</v>
          </cell>
        </row>
        <row r="603">
          <cell r="AQ603">
            <v>0</v>
          </cell>
          <cell r="AR603">
            <v>0</v>
          </cell>
          <cell r="AS603">
            <v>0</v>
          </cell>
          <cell r="AT603">
            <v>131875.02</v>
          </cell>
          <cell r="AU603">
            <v>95087.99</v>
          </cell>
          <cell r="AV603">
            <v>100270.38</v>
          </cell>
          <cell r="AW603">
            <v>60975.79</v>
          </cell>
          <cell r="AX603">
            <v>118932.63</v>
          </cell>
          <cell r="AY603">
            <v>63445.8</v>
          </cell>
          <cell r="AZ603">
            <v>570587.61</v>
          </cell>
          <cell r="BA603">
            <v>388209.18</v>
          </cell>
          <cell r="BB603">
            <v>0</v>
          </cell>
          <cell r="BC603">
            <v>21979.17</v>
          </cell>
          <cell r="BD603">
            <v>37827.1683333333</v>
          </cell>
          <cell r="BE603">
            <v>54538.8983333333</v>
          </cell>
          <cell r="BF603">
            <v>64701.53</v>
          </cell>
          <cell r="BG603">
            <v>84523.635</v>
          </cell>
          <cell r="BH603">
            <v>95097.935</v>
          </cell>
        </row>
        <row r="604">
          <cell r="B604" t="str">
            <v>S444016</v>
          </cell>
          <cell r="C604" t="str">
            <v>东莞市元将五金有限公司</v>
          </cell>
        </row>
        <row r="604">
          <cell r="E604" t="str">
            <v>座椅</v>
          </cell>
          <cell r="F604" t="e">
            <v>#REF!</v>
          </cell>
        </row>
        <row r="604">
          <cell r="H604">
            <v>90</v>
          </cell>
        </row>
        <row r="604"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94072.5</v>
          </cell>
          <cell r="AW604">
            <v>244588.5</v>
          </cell>
        </row>
        <row r="604">
          <cell r="AY604">
            <v>0</v>
          </cell>
          <cell r="AZ604">
            <v>338661</v>
          </cell>
          <cell r="BA604">
            <v>94072.5</v>
          </cell>
          <cell r="BB604">
            <v>0.8</v>
          </cell>
          <cell r="BC604">
            <v>0</v>
          </cell>
          <cell r="BD604">
            <v>0</v>
          </cell>
          <cell r="BE604">
            <v>15678.75</v>
          </cell>
          <cell r="BF604">
            <v>56443.5</v>
          </cell>
          <cell r="BG604">
            <v>56443.5</v>
          </cell>
          <cell r="BH604">
            <v>56443.5</v>
          </cell>
        </row>
        <row r="605">
          <cell r="B605" t="str">
            <v>s544021</v>
          </cell>
          <cell r="C605" t="str">
            <v>佛山市顺德区菲斯卡特五金电器有限公司</v>
          </cell>
        </row>
        <row r="605">
          <cell r="E605">
            <v>0</v>
          </cell>
        </row>
        <row r="605">
          <cell r="AQ605">
            <v>0</v>
          </cell>
          <cell r="AR605">
            <v>0</v>
          </cell>
          <cell r="AS605">
            <v>8500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</row>
        <row r="605">
          <cell r="AY605">
            <v>0</v>
          </cell>
          <cell r="AZ605">
            <v>8500</v>
          </cell>
          <cell r="BA605">
            <v>8500</v>
          </cell>
          <cell r="BB605">
            <v>0</v>
          </cell>
          <cell r="BC605">
            <v>1416.66666666667</v>
          </cell>
          <cell r="BD605">
            <v>1416.66666666667</v>
          </cell>
          <cell r="BE605">
            <v>1416.66666666667</v>
          </cell>
          <cell r="BF605">
            <v>1416.66666666667</v>
          </cell>
          <cell r="BG605">
            <v>1416.66666666667</v>
          </cell>
          <cell r="BH605">
            <v>0</v>
          </cell>
        </row>
        <row r="606">
          <cell r="B606" t="str">
            <v>S412043</v>
          </cell>
          <cell r="C606" t="str">
            <v>天津新起点模具有限公司</v>
          </cell>
        </row>
        <row r="606">
          <cell r="E606">
            <v>0</v>
          </cell>
        </row>
        <row r="606"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</row>
        <row r="607">
          <cell r="B607" t="str">
            <v>S413199</v>
          </cell>
          <cell r="C607" t="str">
            <v>廊坊冀杰塑料制品有限公司</v>
          </cell>
        </row>
        <row r="607">
          <cell r="E607">
            <v>0</v>
          </cell>
        </row>
        <row r="607"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</row>
        <row r="607"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</row>
        <row r="608">
          <cell r="B608" t="str">
            <v>S511035</v>
          </cell>
          <cell r="C608" t="str">
            <v>北京格兰力士机电技术有限责任公司</v>
          </cell>
        </row>
        <row r="608">
          <cell r="E608">
            <v>0</v>
          </cell>
        </row>
        <row r="608"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</row>
        <row r="608"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</row>
        <row r="609">
          <cell r="B609" t="str">
            <v>S413174</v>
          </cell>
          <cell r="C609" t="str">
            <v>沧州美凯精冲产品有限公司</v>
          </cell>
        </row>
        <row r="609">
          <cell r="E609" t="str">
            <v>金属件</v>
          </cell>
          <cell r="F609" t="e">
            <v>#REF!</v>
          </cell>
        </row>
        <row r="609">
          <cell r="H609">
            <v>90</v>
          </cell>
        </row>
        <row r="609"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4641.96</v>
          </cell>
          <cell r="AW609">
            <v>0</v>
          </cell>
        </row>
        <row r="609">
          <cell r="AY609">
            <v>4576.5</v>
          </cell>
          <cell r="AZ609">
            <v>9218.46</v>
          </cell>
          <cell r="BA609">
            <v>4641.96</v>
          </cell>
          <cell r="BB609">
            <v>0.8</v>
          </cell>
          <cell r="BC609">
            <v>0</v>
          </cell>
          <cell r="BD609">
            <v>0</v>
          </cell>
          <cell r="BE609">
            <v>773.66</v>
          </cell>
          <cell r="BF609">
            <v>773.66</v>
          </cell>
          <cell r="BG609">
            <v>773.66</v>
          </cell>
          <cell r="BH609">
            <v>1536.41</v>
          </cell>
        </row>
        <row r="610">
          <cell r="B610" t="str">
            <v>S433029</v>
          </cell>
          <cell r="C610" t="str">
            <v>温州华创汽车电器有限公司</v>
          </cell>
        </row>
        <row r="610">
          <cell r="E610" t="str">
            <v>座椅</v>
          </cell>
          <cell r="F610" t="e">
            <v>#REF!</v>
          </cell>
        </row>
        <row r="610">
          <cell r="H610">
            <v>90</v>
          </cell>
        </row>
        <row r="610"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</row>
        <row r="610">
          <cell r="AY610">
            <v>0</v>
          </cell>
          <cell r="AZ610">
            <v>0</v>
          </cell>
          <cell r="BA610">
            <v>0</v>
          </cell>
          <cell r="BB610">
            <v>1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</row>
        <row r="611">
          <cell r="B611" t="str">
            <v>S541018</v>
          </cell>
          <cell r="C611" t="str">
            <v>河南九途道路材料科技有限公司</v>
          </cell>
        </row>
        <row r="611">
          <cell r="E611">
            <v>0</v>
          </cell>
        </row>
        <row r="611"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</row>
        <row r="611"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</row>
        <row r="612">
          <cell r="B612" t="str">
            <v>S442005</v>
          </cell>
          <cell r="C612" t="str">
            <v>谷城益合泡沫塑胶有限公司</v>
          </cell>
        </row>
        <row r="612">
          <cell r="E612">
            <v>0</v>
          </cell>
        </row>
        <row r="612">
          <cell r="H612" t="str">
            <v>预付</v>
          </cell>
        </row>
        <row r="612"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34977.6</v>
          </cell>
          <cell r="AW612">
            <v>0</v>
          </cell>
          <cell r="AX612">
            <v>38400</v>
          </cell>
          <cell r="AY612">
            <v>0</v>
          </cell>
          <cell r="AZ612">
            <v>73377.6</v>
          </cell>
          <cell r="BA612">
            <v>73377.6</v>
          </cell>
          <cell r="BB612">
            <v>0</v>
          </cell>
          <cell r="BC612">
            <v>0</v>
          </cell>
          <cell r="BD612">
            <v>0</v>
          </cell>
          <cell r="BE612">
            <v>5829.6</v>
          </cell>
          <cell r="BF612">
            <v>5829.6</v>
          </cell>
          <cell r="BG612">
            <v>12229.6</v>
          </cell>
          <cell r="BH612">
            <v>12229.6</v>
          </cell>
        </row>
        <row r="613">
          <cell r="B613" t="str">
            <v>S513113</v>
          </cell>
          <cell r="C613" t="str">
            <v>沧州智联人力资源服务有限公司</v>
          </cell>
        </row>
        <row r="613">
          <cell r="E613">
            <v>0</v>
          </cell>
        </row>
        <row r="613"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</row>
        <row r="613"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</row>
        <row r="614">
          <cell r="B614" t="str">
            <v>S444013</v>
          </cell>
          <cell r="C614" t="str">
            <v>东莞市鑫宝塑胶原料有限公司</v>
          </cell>
        </row>
        <row r="614">
          <cell r="E614">
            <v>0</v>
          </cell>
        </row>
        <row r="614">
          <cell r="H614" t="str">
            <v>预付</v>
          </cell>
        </row>
        <row r="614"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</row>
        <row r="614"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</row>
        <row r="615">
          <cell r="B615" t="str">
            <v>S513209</v>
          </cell>
          <cell r="C615" t="str">
            <v>黄骅市盛腾广告有限公司</v>
          </cell>
        </row>
        <row r="615">
          <cell r="E615">
            <v>0</v>
          </cell>
        </row>
        <row r="615"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</row>
        <row r="615"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</row>
        <row r="616">
          <cell r="B616" t="str">
            <v>S537033</v>
          </cell>
          <cell r="C616" t="str">
            <v>山东集合内建筑设计有限公司</v>
          </cell>
        </row>
        <row r="616">
          <cell r="E616">
            <v>0</v>
          </cell>
        </row>
        <row r="616"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</row>
        <row r="616"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</row>
        <row r="617">
          <cell r="B617" t="str">
            <v>S412047</v>
          </cell>
          <cell r="C617" t="str">
            <v>PPG涂料（天津）有限公司</v>
          </cell>
        </row>
        <row r="617">
          <cell r="E617">
            <v>0</v>
          </cell>
        </row>
        <row r="617">
          <cell r="H617">
            <v>30</v>
          </cell>
        </row>
        <row r="617">
          <cell r="AS617">
            <v>0</v>
          </cell>
        </row>
        <row r="617"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</row>
        <row r="618">
          <cell r="B618" t="str">
            <v>S412048</v>
          </cell>
          <cell r="C618" t="str">
            <v>天津艾尔特精密机械有限公司</v>
          </cell>
        </row>
        <row r="618">
          <cell r="E618">
            <v>0</v>
          </cell>
        </row>
        <row r="618">
          <cell r="AS618">
            <v>0</v>
          </cell>
          <cell r="AT618">
            <v>0</v>
          </cell>
          <cell r="AU618">
            <v>0</v>
          </cell>
          <cell r="AV618">
            <v>57100</v>
          </cell>
          <cell r="AW618">
            <v>0</v>
          </cell>
        </row>
        <row r="618">
          <cell r="AY618">
            <v>0</v>
          </cell>
          <cell r="AZ618">
            <v>57100</v>
          </cell>
          <cell r="BA618">
            <v>57100</v>
          </cell>
          <cell r="BB618">
            <v>0</v>
          </cell>
          <cell r="BC618">
            <v>0</v>
          </cell>
          <cell r="BD618">
            <v>0</v>
          </cell>
          <cell r="BE618">
            <v>9516.66666666667</v>
          </cell>
          <cell r="BF618">
            <v>9516.66666666667</v>
          </cell>
          <cell r="BG618">
            <v>9516.66666666667</v>
          </cell>
          <cell r="BH618">
            <v>9516.66666666667</v>
          </cell>
        </row>
        <row r="619">
          <cell r="B619" t="str">
            <v>S413083</v>
          </cell>
          <cell r="C619" t="str">
            <v>深州市晶立泰(安广顺)机械配件有限公司</v>
          </cell>
        </row>
        <row r="619">
          <cell r="E619">
            <v>0</v>
          </cell>
        </row>
        <row r="619">
          <cell r="H619">
            <v>60</v>
          </cell>
        </row>
        <row r="619">
          <cell r="AS619">
            <v>74777.38</v>
          </cell>
          <cell r="AT619">
            <v>6320.64</v>
          </cell>
          <cell r="AU619">
            <v>2810.48</v>
          </cell>
          <cell r="AV619">
            <v>0</v>
          </cell>
          <cell r="AW619">
            <v>13478.49</v>
          </cell>
          <cell r="AX619">
            <v>11663.25</v>
          </cell>
          <cell r="AY619">
            <v>23321.91</v>
          </cell>
          <cell r="AZ619">
            <v>132372.15</v>
          </cell>
          <cell r="BA619">
            <v>97386.99</v>
          </cell>
          <cell r="BB619">
            <v>0</v>
          </cell>
          <cell r="BC619">
            <v>13516.3366666667</v>
          </cell>
          <cell r="BD619">
            <v>13984.75</v>
          </cell>
          <cell r="BE619">
            <v>13984.75</v>
          </cell>
          <cell r="BF619">
            <v>16231.165</v>
          </cell>
          <cell r="BG619">
            <v>18175.04</v>
          </cell>
          <cell r="BH619">
            <v>9599.12833333333</v>
          </cell>
        </row>
        <row r="620">
          <cell r="B620" t="str">
            <v>S413184</v>
          </cell>
          <cell r="C620" t="str">
            <v>黄骅市宏达五金厂</v>
          </cell>
        </row>
        <row r="620">
          <cell r="E620" t="str">
            <v>金属件</v>
          </cell>
          <cell r="F620" t="e">
            <v>#REF!</v>
          </cell>
        </row>
        <row r="620">
          <cell r="H620">
            <v>90</v>
          </cell>
        </row>
        <row r="620"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</row>
        <row r="620">
          <cell r="AY620">
            <v>0</v>
          </cell>
          <cell r="AZ620">
            <v>0</v>
          </cell>
          <cell r="BA620">
            <v>0</v>
          </cell>
          <cell r="BB620">
            <v>0.8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</row>
        <row r="621">
          <cell r="B621" t="str">
            <v>S413186</v>
          </cell>
          <cell r="C621" t="str">
            <v>黄骅市富邑金属制品有限公司</v>
          </cell>
        </row>
        <row r="621">
          <cell r="E621" t="str">
            <v>金属件</v>
          </cell>
          <cell r="F621" t="e">
            <v>#REF!</v>
          </cell>
        </row>
        <row r="621">
          <cell r="H621">
            <v>90</v>
          </cell>
        </row>
        <row r="621">
          <cell r="AS621">
            <v>0</v>
          </cell>
          <cell r="AT621">
            <v>0</v>
          </cell>
          <cell r="AU621">
            <v>0</v>
          </cell>
          <cell r="AV621">
            <v>20523.37</v>
          </cell>
          <cell r="AW621">
            <v>0</v>
          </cell>
        </row>
        <row r="621">
          <cell r="AY621">
            <v>0</v>
          </cell>
          <cell r="AZ621">
            <v>20523.37</v>
          </cell>
          <cell r="BA621">
            <v>20523.37</v>
          </cell>
          <cell r="BB621">
            <v>0.8</v>
          </cell>
          <cell r="BC621">
            <v>0</v>
          </cell>
          <cell r="BD621">
            <v>0</v>
          </cell>
          <cell r="BE621">
            <v>3420.56166666667</v>
          </cell>
          <cell r="BF621">
            <v>3420.56166666667</v>
          </cell>
          <cell r="BG621">
            <v>3420.56166666667</v>
          </cell>
          <cell r="BH621">
            <v>3420.56166666667</v>
          </cell>
        </row>
        <row r="622">
          <cell r="B622" t="str">
            <v>S413202</v>
          </cell>
          <cell r="C622" t="str">
            <v>黄骅市荣昌祥纸制品有限公司</v>
          </cell>
        </row>
        <row r="622">
          <cell r="E622" t="str">
            <v>座椅</v>
          </cell>
          <cell r="F622" t="e">
            <v>#REF!</v>
          </cell>
        </row>
        <row r="622">
          <cell r="H622">
            <v>90</v>
          </cell>
        </row>
        <row r="622">
          <cell r="AS622">
            <v>49282.46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14110.11</v>
          </cell>
          <cell r="AY622">
            <v>0</v>
          </cell>
          <cell r="AZ622">
            <v>63392.57</v>
          </cell>
          <cell r="BA622">
            <v>49282.46</v>
          </cell>
          <cell r="BB622">
            <v>1</v>
          </cell>
          <cell r="BC622">
            <v>8213.74333333333</v>
          </cell>
          <cell r="BD622">
            <v>8213.74333333333</v>
          </cell>
          <cell r="BE622">
            <v>8213.74333333333</v>
          </cell>
          <cell r="BF622">
            <v>8213.74333333333</v>
          </cell>
          <cell r="BG622">
            <v>10565.4283333333</v>
          </cell>
          <cell r="BH622">
            <v>2351.685</v>
          </cell>
        </row>
        <row r="623">
          <cell r="B623" t="str">
            <v>S413204</v>
          </cell>
          <cell r="C623" t="str">
            <v>永清永泰汽车部件有限公司</v>
          </cell>
        </row>
        <row r="623">
          <cell r="E623" t="str">
            <v>金属件</v>
          </cell>
          <cell r="F623" t="e">
            <v>#REF!</v>
          </cell>
        </row>
        <row r="623">
          <cell r="H623">
            <v>90</v>
          </cell>
        </row>
        <row r="623">
          <cell r="AS623">
            <v>0</v>
          </cell>
          <cell r="AT623">
            <v>0</v>
          </cell>
          <cell r="AU623">
            <v>992.72</v>
          </cell>
          <cell r="AV623">
            <v>56255.85</v>
          </cell>
          <cell r="AW623">
            <v>25159.47</v>
          </cell>
          <cell r="AX623">
            <v>27150.51</v>
          </cell>
          <cell r="AY623">
            <v>0</v>
          </cell>
          <cell r="AZ623">
            <v>109558.55</v>
          </cell>
          <cell r="BA623">
            <v>57248.57</v>
          </cell>
          <cell r="BB623">
            <v>0.8</v>
          </cell>
          <cell r="BC623">
            <v>0</v>
          </cell>
          <cell r="BD623">
            <v>165.453333333333</v>
          </cell>
          <cell r="BE623">
            <v>9541.42833333333</v>
          </cell>
          <cell r="BF623">
            <v>13734.6733333333</v>
          </cell>
          <cell r="BG623">
            <v>18259.7583333333</v>
          </cell>
          <cell r="BH623">
            <v>18259.7583333333</v>
          </cell>
        </row>
        <row r="624">
          <cell r="B624" t="str">
            <v>S431035</v>
          </cell>
          <cell r="C624" t="str">
            <v>上海发之源电气有限公司</v>
          </cell>
        </row>
        <row r="624">
          <cell r="E624">
            <v>0</v>
          </cell>
        </row>
        <row r="624">
          <cell r="H624">
            <v>90</v>
          </cell>
        </row>
        <row r="624">
          <cell r="AS624">
            <v>0</v>
          </cell>
          <cell r="AT624">
            <v>0</v>
          </cell>
          <cell r="AU624">
            <v>97920.6</v>
          </cell>
          <cell r="AV624">
            <v>100728.2</v>
          </cell>
          <cell r="AW624">
            <v>37493.4</v>
          </cell>
        </row>
        <row r="624">
          <cell r="AY624">
            <v>0</v>
          </cell>
          <cell r="AZ624">
            <v>236142.2</v>
          </cell>
          <cell r="BA624">
            <v>198648.8</v>
          </cell>
          <cell r="BB624">
            <v>0</v>
          </cell>
          <cell r="BC624">
            <v>0</v>
          </cell>
          <cell r="BD624">
            <v>16320.1</v>
          </cell>
          <cell r="BE624">
            <v>33108.1333333333</v>
          </cell>
          <cell r="BF624">
            <v>39357.0333333333</v>
          </cell>
          <cell r="BG624">
            <v>39357.0333333333</v>
          </cell>
          <cell r="BH624">
            <v>39357.0333333333</v>
          </cell>
        </row>
        <row r="625">
          <cell r="B625" t="str">
            <v>S434011</v>
          </cell>
          <cell r="C625" t="str">
            <v>芜湖金安世腾汽车安全系统有限公司</v>
          </cell>
        </row>
        <row r="625">
          <cell r="E625">
            <v>0</v>
          </cell>
        </row>
        <row r="625"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</row>
        <row r="625"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</row>
        <row r="626">
          <cell r="B626" t="str">
            <v>S437055</v>
          </cell>
          <cell r="C626" t="str">
            <v>烟台毓顺汽车零部件有限公司</v>
          </cell>
        </row>
        <row r="626">
          <cell r="E626">
            <v>0</v>
          </cell>
        </row>
        <row r="626">
          <cell r="H626">
            <v>60</v>
          </cell>
        </row>
        <row r="626">
          <cell r="AS626">
            <v>126211.2</v>
          </cell>
          <cell r="AT626">
            <v>93306.36</v>
          </cell>
          <cell r="AU626">
            <v>76152.96</v>
          </cell>
          <cell r="AV626">
            <v>82010.88</v>
          </cell>
          <cell r="AW626">
            <v>26360.64</v>
          </cell>
          <cell r="AX626">
            <v>86404.32</v>
          </cell>
          <cell r="AY626">
            <v>60043.68</v>
          </cell>
          <cell r="AZ626">
            <v>550490.04</v>
          </cell>
          <cell r="BA626">
            <v>404042.04</v>
          </cell>
          <cell r="BB626">
            <v>0</v>
          </cell>
          <cell r="BC626">
            <v>36586.26</v>
          </cell>
          <cell r="BD626">
            <v>49278.42</v>
          </cell>
          <cell r="BE626">
            <v>62946.9</v>
          </cell>
          <cell r="BF626">
            <v>67340.34</v>
          </cell>
          <cell r="BG626">
            <v>81741.06</v>
          </cell>
          <cell r="BH626">
            <v>70713.14</v>
          </cell>
        </row>
        <row r="627">
          <cell r="B627" t="str">
            <v>S437056</v>
          </cell>
          <cell r="C627" t="str">
            <v>日照兴伟橡塑有限公司</v>
          </cell>
        </row>
        <row r="627">
          <cell r="E627" t="str">
            <v>座椅/金属件</v>
          </cell>
          <cell r="F627" t="e">
            <v>#REF!</v>
          </cell>
        </row>
        <row r="627">
          <cell r="H627" t="str">
            <v>预付</v>
          </cell>
        </row>
        <row r="627"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</row>
        <row r="627">
          <cell r="AY627">
            <v>0</v>
          </cell>
          <cell r="AZ627">
            <v>0</v>
          </cell>
          <cell r="BA627">
            <v>0</v>
          </cell>
          <cell r="BB627">
            <v>1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</row>
        <row r="628">
          <cell r="B628" t="str">
            <v>S537036</v>
          </cell>
          <cell r="C628" t="str">
            <v>青岛亿嘉通物流有限公司</v>
          </cell>
        </row>
        <row r="628">
          <cell r="E628" t="str">
            <v>销售</v>
          </cell>
          <cell r="F628" t="e">
            <v>#REF!</v>
          </cell>
        </row>
        <row r="628">
          <cell r="AS628">
            <v>1797.76</v>
          </cell>
          <cell r="AT628">
            <v>27473.08</v>
          </cell>
          <cell r="AU628">
            <v>27785.67</v>
          </cell>
          <cell r="AV628">
            <v>44879.87</v>
          </cell>
          <cell r="AW628">
            <v>29881.29</v>
          </cell>
          <cell r="AX628">
            <v>41589.95</v>
          </cell>
          <cell r="AY628">
            <v>35673.66</v>
          </cell>
          <cell r="AZ628">
            <v>209081.28</v>
          </cell>
          <cell r="BA628">
            <v>209081.28</v>
          </cell>
          <cell r="BB628">
            <v>0</v>
          </cell>
          <cell r="BC628">
            <v>4878.47333333333</v>
          </cell>
          <cell r="BD628">
            <v>9509.41833333333</v>
          </cell>
          <cell r="BE628">
            <v>16989.3966666667</v>
          </cell>
          <cell r="BF628">
            <v>21969.6116666667</v>
          </cell>
          <cell r="BG628">
            <v>28901.27</v>
          </cell>
          <cell r="BH628">
            <v>34547.2533333333</v>
          </cell>
        </row>
        <row r="629">
          <cell r="B629" t="str">
            <v>S411042</v>
          </cell>
          <cell r="C629" t="str">
            <v>北京双海包装制品厂</v>
          </cell>
        </row>
        <row r="629">
          <cell r="E629" t="str">
            <v>座椅</v>
          </cell>
          <cell r="F629" t="e">
            <v>#REF!</v>
          </cell>
        </row>
        <row r="629">
          <cell r="H629">
            <v>90</v>
          </cell>
        </row>
        <row r="629">
          <cell r="AT629">
            <v>6500</v>
          </cell>
          <cell r="AU629">
            <v>0</v>
          </cell>
          <cell r="AV629">
            <v>0</v>
          </cell>
          <cell r="AW629">
            <v>1170</v>
          </cell>
        </row>
        <row r="629">
          <cell r="AY629">
            <v>0</v>
          </cell>
          <cell r="AZ629">
            <v>7670</v>
          </cell>
          <cell r="BA629">
            <v>6500</v>
          </cell>
          <cell r="BB629">
            <v>0</v>
          </cell>
          <cell r="BC629">
            <v>1083.33333333333</v>
          </cell>
          <cell r="BD629">
            <v>1083.33333333333</v>
          </cell>
          <cell r="BE629">
            <v>1083.33333333333</v>
          </cell>
          <cell r="BF629">
            <v>1278.33333333333</v>
          </cell>
          <cell r="BG629">
            <v>1278.33333333333</v>
          </cell>
          <cell r="BH629">
            <v>1278.33333333333</v>
          </cell>
        </row>
        <row r="630">
          <cell r="B630" t="str">
            <v>S411050</v>
          </cell>
          <cell r="C630" t="str">
            <v>北京寸金宏德科技发展有限公司</v>
          </cell>
        </row>
        <row r="630">
          <cell r="E630">
            <v>0</v>
          </cell>
        </row>
        <row r="630">
          <cell r="H630">
            <v>90</v>
          </cell>
        </row>
        <row r="630">
          <cell r="AT630">
            <v>1361.25</v>
          </cell>
          <cell r="AU630">
            <v>7201.26</v>
          </cell>
          <cell r="AV630">
            <v>0</v>
          </cell>
          <cell r="AW630">
            <v>12529.44</v>
          </cell>
          <cell r="AX630">
            <v>7362.18</v>
          </cell>
          <cell r="AY630">
            <v>0</v>
          </cell>
          <cell r="AZ630">
            <v>28454.13</v>
          </cell>
          <cell r="BA630">
            <v>8562.51</v>
          </cell>
          <cell r="BB630">
            <v>0</v>
          </cell>
          <cell r="BC630">
            <v>226.875</v>
          </cell>
          <cell r="BD630">
            <v>1427.085</v>
          </cell>
          <cell r="BE630">
            <v>1427.085</v>
          </cell>
          <cell r="BF630">
            <v>3515.325</v>
          </cell>
          <cell r="BG630">
            <v>4742.355</v>
          </cell>
          <cell r="BH630">
            <v>4742.355</v>
          </cell>
        </row>
        <row r="631">
          <cell r="B631" t="str">
            <v>S412051</v>
          </cell>
          <cell r="C631" t="str">
            <v>天津东凯科技有限公司</v>
          </cell>
        </row>
        <row r="631">
          <cell r="E631">
            <v>0</v>
          </cell>
        </row>
        <row r="631">
          <cell r="H631">
            <v>90</v>
          </cell>
        </row>
        <row r="631">
          <cell r="AT631">
            <v>11480.8</v>
          </cell>
          <cell r="AU631">
            <v>12023.2</v>
          </cell>
          <cell r="AV631">
            <v>9040</v>
          </cell>
          <cell r="AW631">
            <v>0</v>
          </cell>
        </row>
        <row r="631">
          <cell r="AY631">
            <v>0</v>
          </cell>
          <cell r="AZ631">
            <v>32544</v>
          </cell>
          <cell r="BA631">
            <v>32544</v>
          </cell>
          <cell r="BB631">
            <v>0</v>
          </cell>
          <cell r="BC631">
            <v>1913.46666666667</v>
          </cell>
          <cell r="BD631">
            <v>3917.33333333333</v>
          </cell>
          <cell r="BE631">
            <v>5424</v>
          </cell>
          <cell r="BF631">
            <v>5424</v>
          </cell>
          <cell r="BG631">
            <v>5424</v>
          </cell>
          <cell r="BH631">
            <v>5424</v>
          </cell>
        </row>
        <row r="632">
          <cell r="B632" t="str">
            <v>S413172</v>
          </cell>
          <cell r="C632" t="str">
            <v>南宫市宏勇汽配塑料卡扣制造厂</v>
          </cell>
        </row>
        <row r="632">
          <cell r="E632">
            <v>0</v>
          </cell>
        </row>
        <row r="632">
          <cell r="H632" t="str">
            <v>现付</v>
          </cell>
        </row>
        <row r="632">
          <cell r="AU632">
            <v>0</v>
          </cell>
          <cell r="AV632">
            <v>0</v>
          </cell>
          <cell r="AW632">
            <v>0</v>
          </cell>
        </row>
        <row r="632"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</row>
        <row r="633">
          <cell r="B633" t="str">
            <v>S432042</v>
          </cell>
          <cell r="C633" t="str">
            <v>江苏凌派通信科技有限公司</v>
          </cell>
        </row>
        <row r="633">
          <cell r="E633" t="str">
            <v>座椅/金属件</v>
          </cell>
          <cell r="F633" t="e">
            <v>#REF!</v>
          </cell>
        </row>
        <row r="633">
          <cell r="H633">
            <v>60</v>
          </cell>
        </row>
        <row r="633">
          <cell r="AT633">
            <v>17764.07</v>
          </cell>
          <cell r="AU633">
            <v>21679.12</v>
          </cell>
          <cell r="AV633">
            <v>52799.74</v>
          </cell>
          <cell r="AW633">
            <v>15950.38</v>
          </cell>
        </row>
        <row r="633">
          <cell r="AY633">
            <v>43280.08</v>
          </cell>
          <cell r="AZ633">
            <v>151473.39</v>
          </cell>
          <cell r="BA633">
            <v>108193.31</v>
          </cell>
          <cell r="BB633">
            <v>0.8</v>
          </cell>
          <cell r="BC633">
            <v>2960.67833333333</v>
          </cell>
          <cell r="BD633">
            <v>6573.865</v>
          </cell>
          <cell r="BE633">
            <v>15373.8216666667</v>
          </cell>
          <cell r="BF633">
            <v>18032.2183333333</v>
          </cell>
          <cell r="BG633">
            <v>18032.2183333333</v>
          </cell>
          <cell r="BH633">
            <v>25245.565</v>
          </cell>
        </row>
        <row r="634">
          <cell r="B634" t="str">
            <v>S432045</v>
          </cell>
          <cell r="C634" t="str">
            <v>苏州宏逸汽车零部件有限公司</v>
          </cell>
        </row>
        <row r="634">
          <cell r="E634" t="str">
            <v>座椅</v>
          </cell>
          <cell r="F634" t="e">
            <v>#REF!</v>
          </cell>
        </row>
        <row r="634">
          <cell r="H634" t="str">
            <v>预付</v>
          </cell>
        </row>
        <row r="634">
          <cell r="AT634">
            <v>1024</v>
          </cell>
          <cell r="AU634">
            <v>0</v>
          </cell>
          <cell r="AV634">
            <v>72096</v>
          </cell>
          <cell r="AW634">
            <v>50672</v>
          </cell>
          <cell r="AX634">
            <v>120552</v>
          </cell>
          <cell r="AY634">
            <v>59990</v>
          </cell>
          <cell r="AZ634">
            <v>304334</v>
          </cell>
          <cell r="BA634">
            <v>304334</v>
          </cell>
          <cell r="BB634">
            <v>1</v>
          </cell>
          <cell r="BC634">
            <v>170.666666666667</v>
          </cell>
          <cell r="BD634">
            <v>170.666666666667</v>
          </cell>
          <cell r="BE634">
            <v>12186.6666666667</v>
          </cell>
          <cell r="BF634">
            <v>20632</v>
          </cell>
          <cell r="BG634">
            <v>40724</v>
          </cell>
          <cell r="BH634">
            <v>50722.3333333333</v>
          </cell>
        </row>
        <row r="635">
          <cell r="B635" t="str">
            <v>S433031</v>
          </cell>
          <cell r="C635" t="str">
            <v>天台宏泰电子有限公司</v>
          </cell>
        </row>
        <row r="635">
          <cell r="E635">
            <v>0</v>
          </cell>
        </row>
        <row r="635">
          <cell r="H635">
            <v>60</v>
          </cell>
        </row>
        <row r="635">
          <cell r="AT635">
            <v>0</v>
          </cell>
          <cell r="AU635">
            <v>0</v>
          </cell>
          <cell r="AV635">
            <v>18088.71</v>
          </cell>
          <cell r="AW635">
            <v>39652.12</v>
          </cell>
          <cell r="AX635">
            <v>28894.91</v>
          </cell>
          <cell r="AY635">
            <v>22859.9</v>
          </cell>
          <cell r="AZ635">
            <v>109495.64</v>
          </cell>
          <cell r="BA635">
            <v>57740.83</v>
          </cell>
          <cell r="BB635">
            <v>0</v>
          </cell>
          <cell r="BC635">
            <v>0</v>
          </cell>
          <cell r="BD635">
            <v>0</v>
          </cell>
          <cell r="BE635">
            <v>3014.785</v>
          </cell>
          <cell r="BF635">
            <v>9623.47166666667</v>
          </cell>
          <cell r="BG635">
            <v>14439.29</v>
          </cell>
          <cell r="BH635">
            <v>18249.2733333333</v>
          </cell>
        </row>
        <row r="636">
          <cell r="B636" t="str">
            <v>S437060</v>
          </cell>
          <cell r="C636" t="str">
            <v>日照联成汽车部件有限公司</v>
          </cell>
          <cell r="D636" t="str">
            <v>座椅</v>
          </cell>
          <cell r="E636" t="str">
            <v>座椅</v>
          </cell>
          <cell r="F636" t="e">
            <v>#REF!</v>
          </cell>
          <cell r="G636" t="str">
            <v>正常供货</v>
          </cell>
          <cell r="H636">
            <v>60</v>
          </cell>
        </row>
        <row r="636">
          <cell r="J636">
            <v>60</v>
          </cell>
        </row>
        <row r="636">
          <cell r="AU636">
            <v>702371.17</v>
          </cell>
          <cell r="AV636">
            <v>160784.85</v>
          </cell>
          <cell r="AW636">
            <v>53842.29</v>
          </cell>
          <cell r="AX636">
            <v>152004.79</v>
          </cell>
          <cell r="AY636">
            <v>96650.66</v>
          </cell>
          <cell r="AZ636">
            <v>1165653.76</v>
          </cell>
          <cell r="BA636">
            <v>916998.31</v>
          </cell>
          <cell r="BB636">
            <v>0.8</v>
          </cell>
          <cell r="BC636">
            <v>0</v>
          </cell>
          <cell r="BD636">
            <v>117061.861666667</v>
          </cell>
          <cell r="BE636">
            <v>143859.336666667</v>
          </cell>
          <cell r="BF636">
            <v>152833.051666667</v>
          </cell>
          <cell r="BG636">
            <v>178167.183333333</v>
          </cell>
          <cell r="BH636">
            <v>194275.626666667</v>
          </cell>
        </row>
        <row r="637">
          <cell r="B637" t="str">
            <v>S450001</v>
          </cell>
          <cell r="C637" t="str">
            <v>重庆光大产业有限公司</v>
          </cell>
        </row>
        <row r="637">
          <cell r="E637" t="str">
            <v>座椅</v>
          </cell>
          <cell r="F637" t="e">
            <v>#REF!</v>
          </cell>
        </row>
        <row r="637">
          <cell r="H637">
            <v>60</v>
          </cell>
        </row>
        <row r="637">
          <cell r="AT637">
            <v>12258.81</v>
          </cell>
          <cell r="AU637">
            <v>0</v>
          </cell>
          <cell r="AV637">
            <v>0</v>
          </cell>
          <cell r="AW637">
            <v>0</v>
          </cell>
          <cell r="AX637">
            <v>62218.15</v>
          </cell>
          <cell r="AY637">
            <v>0</v>
          </cell>
          <cell r="AZ637">
            <v>74476.96</v>
          </cell>
          <cell r="BA637">
            <v>12258.81</v>
          </cell>
          <cell r="BB637">
            <v>0</v>
          </cell>
          <cell r="BC637">
            <v>2043.135</v>
          </cell>
          <cell r="BD637">
            <v>2043.135</v>
          </cell>
          <cell r="BE637">
            <v>2043.135</v>
          </cell>
          <cell r="BF637">
            <v>2043.135</v>
          </cell>
          <cell r="BG637">
            <v>12412.8266666667</v>
          </cell>
          <cell r="BH637">
            <v>12412.8266666667</v>
          </cell>
        </row>
        <row r="638">
          <cell r="B638" t="str">
            <v>S413095</v>
          </cell>
          <cell r="C638" t="str">
            <v>河北岳钢数控设备有限公司</v>
          </cell>
        </row>
        <row r="638">
          <cell r="E638">
            <v>0</v>
          </cell>
        </row>
        <row r="638">
          <cell r="W638">
            <v>0</v>
          </cell>
        </row>
        <row r="638">
          <cell r="AV638">
            <v>0</v>
          </cell>
          <cell r="AW638">
            <v>0</v>
          </cell>
        </row>
        <row r="638"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</row>
        <row r="639">
          <cell r="B639" t="str">
            <v>S413214</v>
          </cell>
          <cell r="C639" t="str">
            <v>河北讯飞起重设备安装有限公司</v>
          </cell>
        </row>
        <row r="639">
          <cell r="E639">
            <v>0</v>
          </cell>
        </row>
        <row r="639">
          <cell r="AT639">
            <v>30000</v>
          </cell>
        </row>
        <row r="639">
          <cell r="AV639">
            <v>0</v>
          </cell>
          <cell r="AW639">
            <v>0</v>
          </cell>
        </row>
        <row r="639">
          <cell r="AY639">
            <v>0</v>
          </cell>
          <cell r="AZ639">
            <v>30000</v>
          </cell>
          <cell r="BA639">
            <v>30000</v>
          </cell>
          <cell r="BB639">
            <v>0</v>
          </cell>
          <cell r="BC639">
            <v>5000</v>
          </cell>
          <cell r="BD639">
            <v>5000</v>
          </cell>
          <cell r="BE639">
            <v>5000</v>
          </cell>
          <cell r="BF639">
            <v>5000</v>
          </cell>
          <cell r="BG639">
            <v>5000</v>
          </cell>
          <cell r="BH639">
            <v>5000</v>
          </cell>
        </row>
        <row r="640">
          <cell r="B640" t="str">
            <v>S512036</v>
          </cell>
          <cell r="C640" t="str">
            <v>天津未来化学有限公司</v>
          </cell>
        </row>
        <row r="640">
          <cell r="E640" t="str">
            <v>座椅</v>
          </cell>
          <cell r="F640" t="e">
            <v>#REF!</v>
          </cell>
        </row>
        <row r="640">
          <cell r="AT640">
            <v>19500</v>
          </cell>
        </row>
        <row r="640">
          <cell r="AV640">
            <v>0</v>
          </cell>
          <cell r="AW640">
            <v>0</v>
          </cell>
        </row>
        <row r="640">
          <cell r="AY640">
            <v>0</v>
          </cell>
          <cell r="AZ640">
            <v>19500</v>
          </cell>
          <cell r="BA640">
            <v>19500</v>
          </cell>
          <cell r="BB640">
            <v>0</v>
          </cell>
          <cell r="BC640">
            <v>3250</v>
          </cell>
          <cell r="BD640">
            <v>3250</v>
          </cell>
          <cell r="BE640">
            <v>3250</v>
          </cell>
          <cell r="BF640">
            <v>3250</v>
          </cell>
          <cell r="BG640">
            <v>3250</v>
          </cell>
          <cell r="BH640">
            <v>3250</v>
          </cell>
        </row>
        <row r="641">
          <cell r="B641" t="str">
            <v>S513152</v>
          </cell>
          <cell r="C641" t="str">
            <v>黄骅市源宏模具厂</v>
          </cell>
        </row>
        <row r="641">
          <cell r="E641" t="str">
            <v>金属件</v>
          </cell>
          <cell r="F641" t="e">
            <v>#REF!</v>
          </cell>
        </row>
        <row r="641">
          <cell r="H641" t="str">
            <v>预付</v>
          </cell>
        </row>
        <row r="641">
          <cell r="AH641">
            <v>0</v>
          </cell>
        </row>
        <row r="641">
          <cell r="AV641">
            <v>0</v>
          </cell>
          <cell r="AW641">
            <v>0</v>
          </cell>
        </row>
        <row r="641">
          <cell r="AY641">
            <v>0</v>
          </cell>
          <cell r="AZ641">
            <v>0</v>
          </cell>
          <cell r="BA641">
            <v>0</v>
          </cell>
          <cell r="BB641">
            <v>1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</row>
        <row r="642">
          <cell r="B642" t="str">
            <v>S513222</v>
          </cell>
          <cell r="C642" t="str">
            <v>沧州君泰包装制品有限公司</v>
          </cell>
        </row>
        <row r="642">
          <cell r="E642" t="str">
            <v>座椅</v>
          </cell>
          <cell r="F642" t="e">
            <v>#REF!</v>
          </cell>
        </row>
        <row r="642">
          <cell r="H642">
            <v>30</v>
          </cell>
        </row>
        <row r="642">
          <cell r="AR642">
            <v>0</v>
          </cell>
          <cell r="AS642">
            <v>13115.38</v>
          </cell>
        </row>
        <row r="642">
          <cell r="AV642">
            <v>0</v>
          </cell>
          <cell r="AW642">
            <v>108897.53</v>
          </cell>
        </row>
        <row r="642">
          <cell r="AY642">
            <v>0</v>
          </cell>
          <cell r="AZ642">
            <v>122012.91</v>
          </cell>
          <cell r="BA642">
            <v>122012.91</v>
          </cell>
          <cell r="BB642">
            <v>0.8</v>
          </cell>
          <cell r="BC642">
            <v>2185.89666666667</v>
          </cell>
          <cell r="BD642">
            <v>2185.89666666667</v>
          </cell>
          <cell r="BE642">
            <v>2185.89666666667</v>
          </cell>
          <cell r="BF642">
            <v>20335.485</v>
          </cell>
          <cell r="BG642">
            <v>20335.485</v>
          </cell>
          <cell r="BH642">
            <v>18149.5883333333</v>
          </cell>
        </row>
        <row r="643">
          <cell r="B643" t="str">
            <v>S513231</v>
          </cell>
          <cell r="C643" t="str">
            <v>沧州渤海新区欣智恒科技有限公司</v>
          </cell>
        </row>
        <row r="643">
          <cell r="E643">
            <v>0</v>
          </cell>
        </row>
        <row r="643">
          <cell r="AT643">
            <v>800</v>
          </cell>
        </row>
        <row r="643">
          <cell r="AV643">
            <v>0</v>
          </cell>
          <cell r="AW643">
            <v>0</v>
          </cell>
        </row>
        <row r="643">
          <cell r="AY643">
            <v>0</v>
          </cell>
          <cell r="AZ643">
            <v>800</v>
          </cell>
          <cell r="BA643">
            <v>800</v>
          </cell>
          <cell r="BB643">
            <v>0</v>
          </cell>
          <cell r="BC643">
            <v>133.333333333333</v>
          </cell>
          <cell r="BD643">
            <v>133.333333333333</v>
          </cell>
          <cell r="BE643">
            <v>133.333333333333</v>
          </cell>
          <cell r="BF643">
            <v>133.333333333333</v>
          </cell>
          <cell r="BG643">
            <v>133.333333333333</v>
          </cell>
          <cell r="BH643">
            <v>133.333333333333</v>
          </cell>
        </row>
        <row r="644">
          <cell r="B644" t="str">
            <v>S513233</v>
          </cell>
          <cell r="C644" t="str">
            <v>沧州辉骏建筑安装工程有限公司</v>
          </cell>
        </row>
        <row r="644">
          <cell r="E644">
            <v>0</v>
          </cell>
        </row>
        <row r="644">
          <cell r="AT644">
            <v>0</v>
          </cell>
        </row>
        <row r="644">
          <cell r="AV644">
            <v>0</v>
          </cell>
          <cell r="AW644">
            <v>0</v>
          </cell>
          <cell r="AX644">
            <v>1095</v>
          </cell>
          <cell r="AY644">
            <v>0</v>
          </cell>
          <cell r="AZ644">
            <v>1095</v>
          </cell>
          <cell r="BA644">
            <v>1095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182.5</v>
          </cell>
          <cell r="BH644">
            <v>182.5</v>
          </cell>
        </row>
        <row r="645">
          <cell r="B645" t="str">
            <v>S513234</v>
          </cell>
          <cell r="C645" t="str">
            <v>黄骅市渤新环保科技有限公司</v>
          </cell>
        </row>
        <row r="645">
          <cell r="E645">
            <v>0</v>
          </cell>
        </row>
        <row r="645">
          <cell r="AT645">
            <v>35000</v>
          </cell>
        </row>
        <row r="645">
          <cell r="AV645">
            <v>0</v>
          </cell>
          <cell r="AW645">
            <v>0</v>
          </cell>
        </row>
        <row r="645">
          <cell r="AY645">
            <v>0</v>
          </cell>
          <cell r="AZ645">
            <v>35000</v>
          </cell>
          <cell r="BA645">
            <v>35000</v>
          </cell>
          <cell r="BB645">
            <v>0</v>
          </cell>
          <cell r="BC645">
            <v>5833.33333333333</v>
          </cell>
          <cell r="BD645">
            <v>5833.33333333333</v>
          </cell>
          <cell r="BE645">
            <v>5833.33333333333</v>
          </cell>
          <cell r="BF645">
            <v>5833.33333333333</v>
          </cell>
          <cell r="BG645">
            <v>5833.33333333333</v>
          </cell>
          <cell r="BH645">
            <v>5833.33333333333</v>
          </cell>
        </row>
        <row r="646">
          <cell r="B646" t="str">
            <v>S521016</v>
          </cell>
          <cell r="C646" t="str">
            <v>大连安华物流系统有限公司</v>
          </cell>
        </row>
        <row r="646">
          <cell r="E646">
            <v>0</v>
          </cell>
        </row>
        <row r="646">
          <cell r="AT646">
            <v>21057.55</v>
          </cell>
        </row>
        <row r="646">
          <cell r="AV646">
            <v>0</v>
          </cell>
          <cell r="AW646">
            <v>0</v>
          </cell>
        </row>
        <row r="646">
          <cell r="AY646">
            <v>0</v>
          </cell>
          <cell r="AZ646">
            <v>21057.55</v>
          </cell>
          <cell r="BA646">
            <v>21057.55</v>
          </cell>
          <cell r="BB646">
            <v>0</v>
          </cell>
          <cell r="BC646">
            <v>3509.59166666667</v>
          </cell>
          <cell r="BD646">
            <v>3509.59166666667</v>
          </cell>
          <cell r="BE646">
            <v>3509.59166666667</v>
          </cell>
          <cell r="BF646">
            <v>3509.59166666667</v>
          </cell>
          <cell r="BG646">
            <v>3509.59166666667</v>
          </cell>
          <cell r="BH646">
            <v>3509.59166666667</v>
          </cell>
        </row>
        <row r="647">
          <cell r="B647" t="str">
            <v>S536001</v>
          </cell>
          <cell r="C647" t="str">
            <v>南昌市瑞庄科技有限公司</v>
          </cell>
        </row>
        <row r="647">
          <cell r="E647">
            <v>0</v>
          </cell>
        </row>
        <row r="647">
          <cell r="AS647">
            <v>0</v>
          </cell>
        </row>
        <row r="647">
          <cell r="AV647">
            <v>0</v>
          </cell>
          <cell r="AW647">
            <v>0</v>
          </cell>
        </row>
        <row r="647"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</row>
        <row r="648">
          <cell r="B648" t="str">
            <v>S412049</v>
          </cell>
          <cell r="C648" t="str">
            <v>天津佳其汽车内饰部件有限公司</v>
          </cell>
        </row>
        <row r="648">
          <cell r="E648">
            <v>0</v>
          </cell>
        </row>
        <row r="648">
          <cell r="H648" t="str">
            <v>现付</v>
          </cell>
        </row>
        <row r="648">
          <cell r="AQ648">
            <v>0</v>
          </cell>
        </row>
        <row r="648">
          <cell r="AT648">
            <v>0</v>
          </cell>
        </row>
        <row r="648">
          <cell r="AV648">
            <v>0</v>
          </cell>
          <cell r="AW648">
            <v>0</v>
          </cell>
        </row>
        <row r="648"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</row>
        <row r="649">
          <cell r="B649" t="str">
            <v>S411027</v>
          </cell>
          <cell r="C649" t="str">
            <v>北京鑫葆海化学科技有限公司</v>
          </cell>
        </row>
        <row r="649">
          <cell r="E649">
            <v>0</v>
          </cell>
        </row>
        <row r="649">
          <cell r="AV649">
            <v>0</v>
          </cell>
          <cell r="AW649">
            <v>0</v>
          </cell>
        </row>
        <row r="649"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</row>
        <row r="650">
          <cell r="B650" t="str">
            <v>S411031</v>
          </cell>
          <cell r="C650" t="str">
            <v>北京长地集思信息技术有限公司</v>
          </cell>
        </row>
        <row r="650">
          <cell r="E650">
            <v>0</v>
          </cell>
        </row>
        <row r="650">
          <cell r="AV650">
            <v>0</v>
          </cell>
          <cell r="AW650">
            <v>0</v>
          </cell>
        </row>
        <row r="650"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</row>
        <row r="651">
          <cell r="B651" t="str">
            <v>S413048</v>
          </cell>
          <cell r="C651" t="str">
            <v>黄骅市聚兴制管有限公司</v>
          </cell>
        </row>
        <row r="651">
          <cell r="E651" t="str">
            <v>金属件</v>
          </cell>
          <cell r="F651" t="e">
            <v>#REF!</v>
          </cell>
        </row>
        <row r="651">
          <cell r="H651" t="str">
            <v>预付</v>
          </cell>
        </row>
        <row r="651">
          <cell r="AV651">
            <v>0</v>
          </cell>
          <cell r="AW651">
            <v>0</v>
          </cell>
        </row>
        <row r="651">
          <cell r="AY651">
            <v>0</v>
          </cell>
          <cell r="AZ651">
            <v>0</v>
          </cell>
          <cell r="BA651">
            <v>0</v>
          </cell>
          <cell r="BB651">
            <v>1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</row>
        <row r="652">
          <cell r="B652" t="str">
            <v>S413112</v>
          </cell>
          <cell r="C652" t="str">
            <v>南皮县泰航五金制造有限公司</v>
          </cell>
        </row>
        <row r="652">
          <cell r="E652">
            <v>0</v>
          </cell>
        </row>
        <row r="652">
          <cell r="AV652">
            <v>0</v>
          </cell>
          <cell r="AW652">
            <v>0</v>
          </cell>
        </row>
        <row r="652"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</row>
        <row r="653">
          <cell r="B653" t="str">
            <v>S413179</v>
          </cell>
          <cell r="C653" t="str">
            <v>文安县海智五金制品有限公司</v>
          </cell>
        </row>
        <row r="653">
          <cell r="E653" t="str">
            <v>金属件</v>
          </cell>
          <cell r="F653" t="e">
            <v>#REF!</v>
          </cell>
        </row>
        <row r="653">
          <cell r="H653" t="str">
            <v>现付</v>
          </cell>
        </row>
        <row r="653">
          <cell r="AU653">
            <v>0</v>
          </cell>
          <cell r="AV653">
            <v>0</v>
          </cell>
          <cell r="AW653">
            <v>0</v>
          </cell>
        </row>
        <row r="653">
          <cell r="AY653">
            <v>0</v>
          </cell>
          <cell r="AZ653">
            <v>0</v>
          </cell>
          <cell r="BA653">
            <v>0</v>
          </cell>
          <cell r="BB653">
            <v>1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</row>
        <row r="654">
          <cell r="B654" t="str">
            <v>S413213</v>
          </cell>
          <cell r="C654" t="str">
            <v>沧县大河精密铸造厂</v>
          </cell>
        </row>
        <row r="654">
          <cell r="E654" t="str">
            <v>座椅</v>
          </cell>
          <cell r="F654" t="e">
            <v>#REF!</v>
          </cell>
        </row>
        <row r="654"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1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</row>
        <row r="655">
          <cell r="B655" t="str">
            <v>S431040</v>
          </cell>
          <cell r="C655" t="str">
            <v>上海通实机器人制造有限公司</v>
          </cell>
        </row>
        <row r="655">
          <cell r="E655" t="str">
            <v>金属件</v>
          </cell>
          <cell r="F655" t="e">
            <v>#REF!</v>
          </cell>
        </row>
        <row r="655">
          <cell r="AU655">
            <v>0</v>
          </cell>
          <cell r="AV655">
            <v>0</v>
          </cell>
          <cell r="AW655">
            <v>0</v>
          </cell>
        </row>
        <row r="655">
          <cell r="AY655">
            <v>0</v>
          </cell>
          <cell r="AZ655">
            <v>0</v>
          </cell>
          <cell r="BA655">
            <v>0</v>
          </cell>
          <cell r="BB655">
            <v>1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</row>
        <row r="656">
          <cell r="B656" t="str">
            <v>S432033</v>
          </cell>
          <cell r="C656" t="str">
            <v>南京磐纳科技发展有限公司</v>
          </cell>
        </row>
        <row r="656">
          <cell r="E656">
            <v>0</v>
          </cell>
        </row>
        <row r="656">
          <cell r="AV656">
            <v>0</v>
          </cell>
          <cell r="AW656">
            <v>0</v>
          </cell>
        </row>
        <row r="656"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</row>
        <row r="657">
          <cell r="B657" t="str">
            <v>S437040</v>
          </cell>
          <cell r="C657" t="str">
            <v>淄博颜山专用汽车有限公司</v>
          </cell>
        </row>
        <row r="657">
          <cell r="E657">
            <v>0</v>
          </cell>
        </row>
        <row r="657">
          <cell r="K657">
            <v>430000</v>
          </cell>
        </row>
        <row r="657">
          <cell r="AV657">
            <v>0</v>
          </cell>
          <cell r="AW657">
            <v>0</v>
          </cell>
        </row>
        <row r="657">
          <cell r="AY657">
            <v>0</v>
          </cell>
          <cell r="AZ657">
            <v>430000</v>
          </cell>
          <cell r="BA657">
            <v>430000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</row>
        <row r="658">
          <cell r="B658" t="str">
            <v>S437048</v>
          </cell>
          <cell r="C658" t="str">
            <v>宁津县永胜胶合板厂</v>
          </cell>
        </row>
        <row r="658">
          <cell r="E658">
            <v>0</v>
          </cell>
        </row>
        <row r="658">
          <cell r="AV658">
            <v>0</v>
          </cell>
          <cell r="AW658">
            <v>0</v>
          </cell>
        </row>
        <row r="658"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</row>
        <row r="659">
          <cell r="B659" t="str">
            <v>S437054</v>
          </cell>
          <cell r="C659" t="str">
            <v>山东朗迪铝业有限公司</v>
          </cell>
        </row>
        <row r="659">
          <cell r="E659">
            <v>0</v>
          </cell>
        </row>
        <row r="659">
          <cell r="AV659">
            <v>0</v>
          </cell>
          <cell r="AW659">
            <v>0</v>
          </cell>
        </row>
        <row r="659"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</row>
        <row r="660">
          <cell r="B660" t="str">
            <v>S437061</v>
          </cell>
          <cell r="C660" t="str">
            <v>青岛宥恩工贸有限公司</v>
          </cell>
        </row>
        <row r="660">
          <cell r="E660">
            <v>0</v>
          </cell>
        </row>
        <row r="660">
          <cell r="H660" t="str">
            <v>预付</v>
          </cell>
        </row>
        <row r="660">
          <cell r="AU660">
            <v>0</v>
          </cell>
          <cell r="AV660">
            <v>0</v>
          </cell>
          <cell r="AW660">
            <v>0</v>
          </cell>
        </row>
        <row r="660"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</row>
        <row r="661">
          <cell r="B661" t="str">
            <v>S444009</v>
          </cell>
          <cell r="C661" t="str">
            <v>广东尚研电子科技股份有限公司</v>
          </cell>
        </row>
        <row r="661">
          <cell r="E661">
            <v>0</v>
          </cell>
        </row>
        <row r="661">
          <cell r="H661">
            <v>60</v>
          </cell>
        </row>
        <row r="661">
          <cell r="AV661">
            <v>0</v>
          </cell>
          <cell r="AW661">
            <v>0</v>
          </cell>
        </row>
        <row r="661"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</row>
        <row r="662">
          <cell r="B662" t="str">
            <v>S511038</v>
          </cell>
          <cell r="C662" t="str">
            <v>中联认证中心（北京）有限公司</v>
          </cell>
        </row>
        <row r="662">
          <cell r="AV662">
            <v>0</v>
          </cell>
          <cell r="AW662">
            <v>0</v>
          </cell>
        </row>
        <row r="662"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</row>
        <row r="663">
          <cell r="B663" t="str">
            <v>S511048</v>
          </cell>
          <cell r="C663" t="str">
            <v>东审鼎立国际会计师事务所有限责任公司</v>
          </cell>
        </row>
        <row r="663">
          <cell r="E663">
            <v>0</v>
          </cell>
        </row>
        <row r="663">
          <cell r="AU663">
            <v>0</v>
          </cell>
          <cell r="AV663">
            <v>0</v>
          </cell>
          <cell r="AW663">
            <v>0</v>
          </cell>
        </row>
        <row r="663"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</row>
        <row r="664">
          <cell r="B664" t="str">
            <v>S512019</v>
          </cell>
          <cell r="C664" t="str">
            <v>中汽研汽车检验中心（天津）有限公司</v>
          </cell>
        </row>
        <row r="664">
          <cell r="E664">
            <v>0</v>
          </cell>
        </row>
        <row r="664">
          <cell r="AU664">
            <v>0</v>
          </cell>
          <cell r="AV664">
            <v>0</v>
          </cell>
          <cell r="AW664">
            <v>0</v>
          </cell>
        </row>
        <row r="664"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</row>
        <row r="665">
          <cell r="B665" t="str">
            <v>S513032</v>
          </cell>
          <cell r="C665" t="str">
            <v>保定市齐稳精密机械设备制造有限公司</v>
          </cell>
        </row>
        <row r="665">
          <cell r="E665">
            <v>0</v>
          </cell>
        </row>
        <row r="665">
          <cell r="AV665">
            <v>0</v>
          </cell>
          <cell r="AW665">
            <v>0</v>
          </cell>
        </row>
        <row r="665"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</row>
        <row r="666">
          <cell r="B666" t="str">
            <v>S513034</v>
          </cell>
          <cell r="C666" t="str">
            <v>中国移动通信集团河北有限公司沧州分公司</v>
          </cell>
        </row>
        <row r="666">
          <cell r="E666">
            <v>0</v>
          </cell>
        </row>
        <row r="666"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</row>
        <row r="667">
          <cell r="B667" t="str">
            <v>S513043</v>
          </cell>
          <cell r="C667" t="str">
            <v>河北清旭科技服务有限公司</v>
          </cell>
        </row>
        <row r="667">
          <cell r="E667">
            <v>0</v>
          </cell>
        </row>
        <row r="667">
          <cell r="AV667">
            <v>0</v>
          </cell>
          <cell r="AW667">
            <v>0</v>
          </cell>
        </row>
        <row r="667"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</row>
        <row r="668">
          <cell r="B668" t="str">
            <v>S513064</v>
          </cell>
          <cell r="C668" t="str">
            <v>沧州强盛精密模具制造有限公司</v>
          </cell>
        </row>
        <row r="668">
          <cell r="E668">
            <v>0</v>
          </cell>
        </row>
        <row r="668">
          <cell r="AV668">
            <v>0</v>
          </cell>
          <cell r="AW668">
            <v>0</v>
          </cell>
        </row>
        <row r="668"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</row>
        <row r="669">
          <cell r="B669" t="str">
            <v>S513083</v>
          </cell>
          <cell r="C669" t="str">
            <v>河北冀翔通电子科技有限公司</v>
          </cell>
        </row>
        <row r="669">
          <cell r="E669">
            <v>0</v>
          </cell>
        </row>
        <row r="669"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</row>
        <row r="670">
          <cell r="B670" t="str">
            <v>S513198</v>
          </cell>
          <cell r="C670" t="str">
            <v>河北宇通特种胶管有限公司</v>
          </cell>
        </row>
        <row r="670">
          <cell r="E670">
            <v>0</v>
          </cell>
        </row>
        <row r="670">
          <cell r="AV670">
            <v>0</v>
          </cell>
          <cell r="AW670">
            <v>0</v>
          </cell>
        </row>
        <row r="670"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</row>
        <row r="671">
          <cell r="B671" t="str">
            <v>S513207</v>
          </cell>
          <cell r="C671" t="str">
            <v>信誉楼百货集团有限公司黄骅信誉楼旗舰店</v>
          </cell>
        </row>
        <row r="671">
          <cell r="E671">
            <v>0</v>
          </cell>
        </row>
        <row r="671"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</row>
        <row r="672">
          <cell r="B672" t="str">
            <v>S513221</v>
          </cell>
          <cell r="C672" t="str">
            <v>沧州骏臣金属材料销售有限公司</v>
          </cell>
        </row>
        <row r="672">
          <cell r="E672">
            <v>0</v>
          </cell>
        </row>
        <row r="672">
          <cell r="AU672">
            <v>0</v>
          </cell>
          <cell r="AV672">
            <v>0</v>
          </cell>
          <cell r="AW672">
            <v>0</v>
          </cell>
        </row>
        <row r="672"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</row>
        <row r="673">
          <cell r="B673" t="str">
            <v>S513236</v>
          </cell>
          <cell r="C673" t="str">
            <v>河北爱信诺航天信息有限公司沧州分公司</v>
          </cell>
        </row>
        <row r="673">
          <cell r="E673">
            <v>0</v>
          </cell>
        </row>
        <row r="673">
          <cell r="AU673">
            <v>0</v>
          </cell>
          <cell r="AV673">
            <v>0</v>
          </cell>
          <cell r="AW673">
            <v>0</v>
          </cell>
        </row>
        <row r="673"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</row>
        <row r="674">
          <cell r="B674" t="str">
            <v>S533012</v>
          </cell>
          <cell r="C674" t="str">
            <v>永赢金融租赁有限公司</v>
          </cell>
        </row>
        <row r="674">
          <cell r="E674">
            <v>0</v>
          </cell>
        </row>
        <row r="674">
          <cell r="AU674">
            <v>0</v>
          </cell>
          <cell r="AV674">
            <v>0</v>
          </cell>
          <cell r="AW674">
            <v>0</v>
          </cell>
        </row>
        <row r="674">
          <cell r="AY674">
            <v>250591.6</v>
          </cell>
          <cell r="AZ674">
            <v>250591.6</v>
          </cell>
          <cell r="BA674">
            <v>250591.6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41765.2666666667</v>
          </cell>
        </row>
        <row r="675">
          <cell r="B675" t="str">
            <v>S537043</v>
          </cell>
          <cell r="C675" t="str">
            <v>中国重汽集团济南动力有限公司</v>
          </cell>
        </row>
        <row r="675">
          <cell r="E675">
            <v>0</v>
          </cell>
        </row>
        <row r="675"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</row>
        <row r="676">
          <cell r="B676" t="str">
            <v>S541015</v>
          </cell>
          <cell r="C676" t="str">
            <v>河南云塔新能源科技开发有限公司</v>
          </cell>
        </row>
        <row r="676">
          <cell r="E676">
            <v>0</v>
          </cell>
        </row>
        <row r="676">
          <cell r="AV676">
            <v>0</v>
          </cell>
          <cell r="AW676">
            <v>0</v>
          </cell>
        </row>
        <row r="676"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</row>
        <row r="677">
          <cell r="B677" t="str">
            <v>S543005</v>
          </cell>
          <cell r="C677" t="str">
            <v>卫辉市华伟矿山机械有限公司</v>
          </cell>
        </row>
        <row r="677">
          <cell r="E677">
            <v>0</v>
          </cell>
        </row>
        <row r="677">
          <cell r="AV677">
            <v>0</v>
          </cell>
          <cell r="AW677">
            <v>0</v>
          </cell>
        </row>
        <row r="677"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</row>
        <row r="678">
          <cell r="B678" t="str">
            <v>S544026</v>
          </cell>
          <cell r="C678" t="str">
            <v>东莞市博一自动化科技有限公司</v>
          </cell>
        </row>
        <row r="678">
          <cell r="E678">
            <v>0</v>
          </cell>
        </row>
        <row r="678">
          <cell r="AU678">
            <v>0</v>
          </cell>
          <cell r="AV678">
            <v>0</v>
          </cell>
          <cell r="AW678">
            <v>0</v>
          </cell>
        </row>
        <row r="678"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</row>
        <row r="679">
          <cell r="B679" t="str">
            <v>S561001</v>
          </cell>
          <cell r="C679" t="str">
            <v>陕西华臻工贸服务有限公司</v>
          </cell>
        </row>
        <row r="679">
          <cell r="E679">
            <v>0</v>
          </cell>
        </row>
        <row r="679">
          <cell r="AV679">
            <v>0</v>
          </cell>
          <cell r="AW679">
            <v>0</v>
          </cell>
        </row>
        <row r="679"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</row>
        <row r="680">
          <cell r="B680" t="str">
            <v>S412037</v>
          </cell>
          <cell r="C680" t="str">
            <v>天津湘鑫科技发展有限公司</v>
          </cell>
        </row>
        <row r="680">
          <cell r="E680">
            <v>0</v>
          </cell>
        </row>
        <row r="680">
          <cell r="H680">
            <v>30</v>
          </cell>
        </row>
        <row r="680">
          <cell r="J680">
            <v>30</v>
          </cell>
        </row>
        <row r="680">
          <cell r="AV680">
            <v>0</v>
          </cell>
          <cell r="AW680">
            <v>63475.21</v>
          </cell>
        </row>
        <row r="680">
          <cell r="AY680">
            <v>0</v>
          </cell>
          <cell r="AZ680">
            <v>63475.21</v>
          </cell>
          <cell r="BA680">
            <v>63475.21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10579.2016666667</v>
          </cell>
          <cell r="BG680">
            <v>10579.2016666667</v>
          </cell>
          <cell r="BH680">
            <v>10579.2016666667</v>
          </cell>
        </row>
        <row r="681">
          <cell r="B681" t="str">
            <v>S413212</v>
          </cell>
          <cell r="C681" t="str">
            <v>廊坊富杉汽车零部件有限公司</v>
          </cell>
        </row>
        <row r="681">
          <cell r="E681" t="str">
            <v>座椅</v>
          </cell>
          <cell r="F681" t="e">
            <v>#REF!</v>
          </cell>
        </row>
        <row r="681">
          <cell r="H681">
            <v>60</v>
          </cell>
        </row>
        <row r="681">
          <cell r="J681">
            <v>60</v>
          </cell>
        </row>
        <row r="681">
          <cell r="AV681">
            <v>59971.36</v>
          </cell>
          <cell r="AW681">
            <v>0</v>
          </cell>
        </row>
        <row r="681">
          <cell r="AY681">
            <v>0</v>
          </cell>
          <cell r="AZ681">
            <v>59971.36</v>
          </cell>
          <cell r="BA681">
            <v>59971.36</v>
          </cell>
          <cell r="BB681">
            <v>0</v>
          </cell>
          <cell r="BC681">
            <v>0</v>
          </cell>
          <cell r="BD681">
            <v>0</v>
          </cell>
          <cell r="BE681">
            <v>9995.22666666667</v>
          </cell>
          <cell r="BF681">
            <v>9995.22666666667</v>
          </cell>
          <cell r="BG681">
            <v>9995.22666666667</v>
          </cell>
          <cell r="BH681">
            <v>9995.22666666667</v>
          </cell>
        </row>
        <row r="682">
          <cell r="B682" t="str">
            <v>S413215</v>
          </cell>
          <cell r="C682" t="str">
            <v>北京吉信气弹簧制品有限公司廊坊分公司</v>
          </cell>
          <cell r="D682" t="str">
            <v>座椅</v>
          </cell>
          <cell r="E682" t="str">
            <v>座椅</v>
          </cell>
          <cell r="F682" t="e">
            <v>#REF!</v>
          </cell>
          <cell r="G682" t="str">
            <v>正常供货</v>
          </cell>
          <cell r="H682">
            <v>90</v>
          </cell>
          <cell r="I682" t="str">
            <v>是</v>
          </cell>
          <cell r="J682">
            <v>90</v>
          </cell>
        </row>
        <row r="682">
          <cell r="AV682">
            <v>2486</v>
          </cell>
          <cell r="AW682">
            <v>43086.9</v>
          </cell>
          <cell r="AX682">
            <v>41222.4</v>
          </cell>
          <cell r="AY682">
            <v>0</v>
          </cell>
          <cell r="AZ682">
            <v>86795.3</v>
          </cell>
          <cell r="BA682">
            <v>2486</v>
          </cell>
          <cell r="BB682">
            <v>0.8</v>
          </cell>
          <cell r="BC682">
            <v>0</v>
          </cell>
          <cell r="BD682">
            <v>0</v>
          </cell>
          <cell r="BE682">
            <v>414.333333333333</v>
          </cell>
          <cell r="BF682">
            <v>7595.48333333333</v>
          </cell>
          <cell r="BG682">
            <v>14465.8833333333</v>
          </cell>
          <cell r="BH682">
            <v>14465.8833333333</v>
          </cell>
        </row>
        <row r="683">
          <cell r="B683" t="str">
            <v>S432046</v>
          </cell>
          <cell r="C683" t="str">
            <v>江苏福美汽车镜有限公司</v>
          </cell>
        </row>
        <row r="683">
          <cell r="E683">
            <v>0</v>
          </cell>
        </row>
        <row r="683">
          <cell r="H683">
            <v>90</v>
          </cell>
        </row>
        <row r="683">
          <cell r="J683">
            <v>90</v>
          </cell>
        </row>
        <row r="683">
          <cell r="AV683">
            <v>155940</v>
          </cell>
          <cell r="AW683">
            <v>0</v>
          </cell>
        </row>
        <row r="683">
          <cell r="AY683">
            <v>0</v>
          </cell>
          <cell r="AZ683">
            <v>155940</v>
          </cell>
          <cell r="BA683">
            <v>155940</v>
          </cell>
          <cell r="BB683">
            <v>0</v>
          </cell>
          <cell r="BC683">
            <v>0</v>
          </cell>
          <cell r="BD683">
            <v>0</v>
          </cell>
          <cell r="BE683">
            <v>25990</v>
          </cell>
          <cell r="BF683">
            <v>25990</v>
          </cell>
          <cell r="BG683">
            <v>25990</v>
          </cell>
          <cell r="BH683">
            <v>25990</v>
          </cell>
        </row>
        <row r="684">
          <cell r="B684" t="str">
            <v>S432049</v>
          </cell>
          <cell r="C684" t="str">
            <v>徐州派特控制技术有限公司</v>
          </cell>
        </row>
        <row r="684">
          <cell r="E684" t="str">
            <v>座椅</v>
          </cell>
          <cell r="F684" t="e">
            <v>#REF!</v>
          </cell>
        </row>
        <row r="684">
          <cell r="H684">
            <v>90</v>
          </cell>
        </row>
        <row r="684">
          <cell r="J684">
            <v>90</v>
          </cell>
        </row>
        <row r="684">
          <cell r="AV684">
            <v>3583</v>
          </cell>
          <cell r="AW684">
            <v>29945</v>
          </cell>
        </row>
        <row r="684">
          <cell r="AY684">
            <v>0</v>
          </cell>
          <cell r="AZ684">
            <v>33528</v>
          </cell>
          <cell r="BA684">
            <v>3583</v>
          </cell>
          <cell r="BB684">
            <v>0</v>
          </cell>
          <cell r="BC684">
            <v>0</v>
          </cell>
          <cell r="BD684">
            <v>0</v>
          </cell>
          <cell r="BE684">
            <v>597.166666666667</v>
          </cell>
          <cell r="BF684">
            <v>5588</v>
          </cell>
          <cell r="BG684">
            <v>5588</v>
          </cell>
          <cell r="BH684">
            <v>5588</v>
          </cell>
        </row>
        <row r="685">
          <cell r="B685" t="str">
            <v>S513190</v>
          </cell>
          <cell r="C685" t="str">
            <v>沧州直聘通信息技术有限公司</v>
          </cell>
        </row>
        <row r="685">
          <cell r="E685">
            <v>0</v>
          </cell>
        </row>
        <row r="685">
          <cell r="H685" t="str">
            <v>预付</v>
          </cell>
        </row>
        <row r="685">
          <cell r="AV685">
            <v>0</v>
          </cell>
          <cell r="AW685">
            <v>0</v>
          </cell>
        </row>
        <row r="685"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</row>
        <row r="686">
          <cell r="B686" t="str">
            <v>S431041</v>
          </cell>
          <cell r="C686" t="str">
            <v>上海绒彧贸易有限公司</v>
          </cell>
        </row>
        <row r="686">
          <cell r="E686">
            <v>0</v>
          </cell>
        </row>
        <row r="686">
          <cell r="H686" t="str">
            <v>预付</v>
          </cell>
        </row>
        <row r="686">
          <cell r="AV686">
            <v>0</v>
          </cell>
          <cell r="AW686">
            <v>0</v>
          </cell>
        </row>
        <row r="686"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</row>
        <row r="687">
          <cell r="B687" t="str">
            <v>S432051</v>
          </cell>
          <cell r="C687" t="str">
            <v>无锡万谦工品智造科技有限公司</v>
          </cell>
        </row>
        <row r="687">
          <cell r="E687" t="str">
            <v>金属件</v>
          </cell>
          <cell r="F687" t="e">
            <v>#REF!</v>
          </cell>
        </row>
        <row r="687">
          <cell r="H687" t="str">
            <v>预付</v>
          </cell>
        </row>
        <row r="687">
          <cell r="AV687">
            <v>0</v>
          </cell>
          <cell r="AW687">
            <v>0</v>
          </cell>
        </row>
        <row r="687">
          <cell r="AY687">
            <v>0</v>
          </cell>
          <cell r="AZ687">
            <v>0</v>
          </cell>
          <cell r="BA687">
            <v>0</v>
          </cell>
          <cell r="BB687">
            <v>1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</row>
        <row r="688">
          <cell r="B688" t="str">
            <v>S421018</v>
          </cell>
          <cell r="C688" t="str">
            <v>阿诺德紧固件（沈阳）有限公司</v>
          </cell>
        </row>
        <row r="688">
          <cell r="E688">
            <v>0</v>
          </cell>
        </row>
        <row r="688">
          <cell r="H688">
            <v>90</v>
          </cell>
        </row>
        <row r="688">
          <cell r="AW688">
            <v>25230.64</v>
          </cell>
        </row>
        <row r="688">
          <cell r="AY688">
            <v>0</v>
          </cell>
          <cell r="AZ688">
            <v>25230.64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4205.10666666667</v>
          </cell>
          <cell r="BG688">
            <v>4205.10666666667</v>
          </cell>
          <cell r="BH688">
            <v>4205.10666666667</v>
          </cell>
        </row>
        <row r="689">
          <cell r="B689" t="str">
            <v>S432052</v>
          </cell>
          <cell r="C689" t="str">
            <v>昆山圣精特金属制品有限公司</v>
          </cell>
        </row>
        <row r="689">
          <cell r="E689" t="str">
            <v>金属件</v>
          </cell>
          <cell r="F689" t="e">
            <v>#REF!</v>
          </cell>
        </row>
        <row r="689">
          <cell r="H689" t="str">
            <v>预付</v>
          </cell>
        </row>
        <row r="689">
          <cell r="AY689">
            <v>0</v>
          </cell>
          <cell r="AZ689">
            <v>0</v>
          </cell>
          <cell r="BA689">
            <v>0</v>
          </cell>
          <cell r="BB689">
            <v>1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</row>
        <row r="690">
          <cell r="B690" t="str">
            <v>S512038</v>
          </cell>
          <cell r="C690" t="str">
            <v>天津俊泰金属制品有限公司</v>
          </cell>
        </row>
        <row r="690">
          <cell r="E690">
            <v>0</v>
          </cell>
        </row>
        <row r="690">
          <cell r="H690">
            <v>30</v>
          </cell>
        </row>
        <row r="690">
          <cell r="AW690">
            <v>128390.94</v>
          </cell>
        </row>
        <row r="690">
          <cell r="AY690">
            <v>0</v>
          </cell>
          <cell r="AZ690">
            <v>128390.94</v>
          </cell>
          <cell r="BA690">
            <v>128390.94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21398.49</v>
          </cell>
          <cell r="BG690">
            <v>21398.49</v>
          </cell>
          <cell r="BH690">
            <v>21398.49</v>
          </cell>
        </row>
        <row r="691">
          <cell r="B691" t="str">
            <v>S412052</v>
          </cell>
          <cell r="C691" t="str">
            <v>利宇晴塑胶(天津)有限公司</v>
          </cell>
        </row>
        <row r="691">
          <cell r="E691" t="e">
            <v>#N/A</v>
          </cell>
        </row>
        <row r="691">
          <cell r="H691">
            <v>30</v>
          </cell>
        </row>
        <row r="691">
          <cell r="AY691">
            <v>0</v>
          </cell>
          <cell r="AZ691">
            <v>0</v>
          </cell>
          <cell r="BA691">
            <v>0</v>
          </cell>
          <cell r="BB691" t="e">
            <v>#N/A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</row>
        <row r="692">
          <cell r="B692" t="str">
            <v>S422010</v>
          </cell>
          <cell r="C692" t="str">
            <v>长春鸿德汽车照明有限公司</v>
          </cell>
        </row>
        <row r="692">
          <cell r="E692" t="e">
            <v>#N/A</v>
          </cell>
        </row>
        <row r="692">
          <cell r="H692">
            <v>60</v>
          </cell>
        </row>
        <row r="692">
          <cell r="AY692">
            <v>173134.08</v>
          </cell>
          <cell r="AZ692">
            <v>173134.08</v>
          </cell>
          <cell r="BA692">
            <v>0</v>
          </cell>
          <cell r="BB692" t="e">
            <v>#N/A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28855.68</v>
          </cell>
        </row>
        <row r="693">
          <cell r="B693" t="str">
            <v>S437066</v>
          </cell>
          <cell r="C693" t="str">
            <v>潍坊四水包装有限公司</v>
          </cell>
        </row>
        <row r="693">
          <cell r="E693" t="e">
            <v>#N/A</v>
          </cell>
        </row>
        <row r="693">
          <cell r="H693" t="str">
            <v>预付</v>
          </cell>
        </row>
        <row r="693">
          <cell r="AY693">
            <v>0</v>
          </cell>
          <cell r="AZ693">
            <v>0</v>
          </cell>
          <cell r="BA693">
            <v>0</v>
          </cell>
          <cell r="BB693" t="e">
            <v>#N/A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</row>
        <row r="694">
          <cell r="B694" t="str">
            <v>S444020</v>
          </cell>
          <cell r="C694" t="str">
            <v>惠州华阳通用电子有限公司</v>
          </cell>
        </row>
        <row r="694">
          <cell r="E694" t="e">
            <v>#N/A</v>
          </cell>
        </row>
        <row r="694">
          <cell r="H694">
            <v>60</v>
          </cell>
        </row>
        <row r="694">
          <cell r="AY694">
            <v>3818204.46</v>
          </cell>
          <cell r="AZ694">
            <v>3818204.46</v>
          </cell>
          <cell r="BA694">
            <v>0</v>
          </cell>
          <cell r="BB694" t="e">
            <v>#N/A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636367.41</v>
          </cell>
        </row>
        <row r="695">
          <cell r="B695" t="str">
            <v>S512035</v>
          </cell>
          <cell r="C695" t="str">
            <v>联合众企塑料包装制品（天津）有限公司</v>
          </cell>
        </row>
        <row r="695">
          <cell r="E695" t="e">
            <v>#N/A</v>
          </cell>
        </row>
        <row r="695">
          <cell r="H695">
            <v>60</v>
          </cell>
        </row>
        <row r="695">
          <cell r="AY695">
            <v>20672.12</v>
          </cell>
          <cell r="AZ695">
            <v>20672.12</v>
          </cell>
          <cell r="BA695">
            <v>0</v>
          </cell>
          <cell r="BB695" t="e">
            <v>#N/A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3445.35333333333</v>
          </cell>
        </row>
        <row r="696">
          <cell r="B696" t="str">
            <v>S513238</v>
          </cell>
          <cell r="C696" t="str">
            <v>深州市睿盛橡塑制品有限公司</v>
          </cell>
        </row>
        <row r="696">
          <cell r="E696" t="str">
            <v>金属件</v>
          </cell>
          <cell r="F696" t="e">
            <v>#REF!</v>
          </cell>
        </row>
        <row r="696">
          <cell r="H696" t="str">
            <v>预付</v>
          </cell>
        </row>
        <row r="696">
          <cell r="AX696">
            <v>3145</v>
          </cell>
          <cell r="AY696">
            <v>92912.62</v>
          </cell>
          <cell r="AZ696">
            <v>96057.62</v>
          </cell>
          <cell r="BA696">
            <v>96057.62</v>
          </cell>
          <cell r="BB696" t="e">
            <v>#N/A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524.166666666667</v>
          </cell>
          <cell r="BH696">
            <v>16009.6033333333</v>
          </cell>
        </row>
        <row r="697">
          <cell r="B697" t="str">
            <v>S531018</v>
          </cell>
          <cell r="C697" t="str">
            <v>上海誉星电子有限公司</v>
          </cell>
        </row>
        <row r="697">
          <cell r="E697" t="e">
            <v>#N/A</v>
          </cell>
        </row>
        <row r="697">
          <cell r="H697" t="str">
            <v>预付</v>
          </cell>
        </row>
        <row r="697">
          <cell r="AY697">
            <v>0</v>
          </cell>
          <cell r="AZ697">
            <v>0</v>
          </cell>
          <cell r="BA697">
            <v>0</v>
          </cell>
          <cell r="BB697" t="e">
            <v>#N/A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付款计划"/>
      <sheetName val="Sheet2"/>
    </sheetNames>
    <sheetDataSet>
      <sheetData sheetId="0">
        <row r="5">
          <cell r="B5" t="str">
            <v>S413044</v>
          </cell>
          <cell r="C5" t="str">
            <v>黄骅市长生汽车灯镜有限公司</v>
          </cell>
          <cell r="D5" t="str">
            <v>金属件/座椅/后视镜</v>
          </cell>
          <cell r="E5" t="str">
            <v>正常供货</v>
          </cell>
          <cell r="F5">
            <v>60</v>
          </cell>
          <cell r="G5" t="str">
            <v>是</v>
          </cell>
          <cell r="H5">
            <v>90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5">
          <cell r="Z5">
            <v>0</v>
          </cell>
          <cell r="AA5">
            <v>0</v>
          </cell>
          <cell r="AB5">
            <v>550065.02</v>
          </cell>
          <cell r="AC5">
            <v>1073440.46</v>
          </cell>
          <cell r="AD5">
            <v>1251199.85</v>
          </cell>
          <cell r="AE5">
            <v>440791.33</v>
          </cell>
          <cell r="AF5">
            <v>168601.83</v>
          </cell>
          <cell r="AG5">
            <v>432729.03</v>
          </cell>
          <cell r="AH5">
            <v>512645.72</v>
          </cell>
          <cell r="AI5">
            <v>892489.37</v>
          </cell>
          <cell r="AJ5">
            <v>1111119.84</v>
          </cell>
          <cell r="AK5">
            <v>375306.72</v>
          </cell>
          <cell r="AL5">
            <v>398270.82</v>
          </cell>
          <cell r="AM5">
            <v>358270.95</v>
          </cell>
          <cell r="AN5">
            <v>530635.45</v>
          </cell>
          <cell r="AO5">
            <v>632900</v>
          </cell>
          <cell r="AP5">
            <v>715800</v>
          </cell>
          <cell r="AQ5">
            <v>719884.1</v>
          </cell>
          <cell r="AR5">
            <v>681265.06</v>
          </cell>
          <cell r="AS5">
            <v>319470.3</v>
          </cell>
          <cell r="AT5">
            <v>694409.93</v>
          </cell>
          <cell r="AU5">
            <v>381564.41</v>
          </cell>
          <cell r="AV5">
            <v>772298.17</v>
          </cell>
          <cell r="AW5">
            <v>433398.01</v>
          </cell>
          <cell r="AX5">
            <v>608250.49</v>
          </cell>
          <cell r="AY5">
            <v>14054806.86</v>
          </cell>
          <cell r="AZ5">
            <v>13013158.36</v>
          </cell>
          <cell r="BA5">
            <v>6</v>
          </cell>
          <cell r="BB5">
            <v>772298.17</v>
          </cell>
          <cell r="BC5">
            <v>381564.41</v>
          </cell>
          <cell r="BD5">
            <v>694409.93</v>
          </cell>
          <cell r="BE5">
            <v>319470.3</v>
          </cell>
          <cell r="BF5">
            <v>681265.06</v>
          </cell>
          <cell r="BG5">
            <v>3209391.31</v>
          </cell>
          <cell r="BH5">
            <v>1041648.5</v>
          </cell>
        </row>
        <row r="5">
          <cell r="BJ5">
            <v>534898.551666667</v>
          </cell>
        </row>
        <row r="6">
          <cell r="B6" t="str">
            <v>S413049</v>
          </cell>
          <cell r="C6" t="str">
            <v>黄骅市天丰汽车配件有限公司</v>
          </cell>
          <cell r="D6" t="str">
            <v>金属件</v>
          </cell>
          <cell r="E6" t="str">
            <v>诉讼</v>
          </cell>
          <cell r="F6">
            <v>60</v>
          </cell>
          <cell r="G6" t="str">
            <v>是</v>
          </cell>
        </row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6">
          <cell r="Z6">
            <v>3469.52</v>
          </cell>
          <cell r="AA6">
            <v>303395.18</v>
          </cell>
          <cell r="AB6">
            <v>2781.2</v>
          </cell>
          <cell r="AC6">
            <v>453845.1</v>
          </cell>
          <cell r="AD6">
            <v>1688226.44</v>
          </cell>
          <cell r="AE6">
            <v>654555.98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</row>
        <row r="6">
          <cell r="AM6">
            <v>815454.82</v>
          </cell>
        </row>
        <row r="6">
          <cell r="AR6">
            <v>11866.04</v>
          </cell>
          <cell r="AS6">
            <v>0</v>
          </cell>
          <cell r="AT6">
            <v>0</v>
          </cell>
          <cell r="AU6">
            <v>0</v>
          </cell>
        </row>
        <row r="6">
          <cell r="AW6">
            <v>0</v>
          </cell>
          <cell r="AX6">
            <v>0</v>
          </cell>
          <cell r="AY6">
            <v>3933594.28</v>
          </cell>
          <cell r="AZ6">
            <v>3933594.28</v>
          </cell>
          <cell r="BA6">
            <v>5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11866.04</v>
          </cell>
          <cell r="BG6">
            <v>0</v>
          </cell>
          <cell r="BH6">
            <v>0</v>
          </cell>
        </row>
        <row r="6">
          <cell r="BJ6">
            <v>0</v>
          </cell>
        </row>
        <row r="7">
          <cell r="B7" t="str">
            <v>S413052</v>
          </cell>
          <cell r="C7" t="str">
            <v>黄骅市鑫昌五金制品厂</v>
          </cell>
          <cell r="D7" t="str">
            <v>金属件/后视镜</v>
          </cell>
          <cell r="E7" t="str">
            <v>正常供货</v>
          </cell>
          <cell r="F7">
            <v>60</v>
          </cell>
          <cell r="G7" t="str">
            <v>是</v>
          </cell>
          <cell r="H7">
            <v>90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7"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7">
          <cell r="AG7">
            <v>15205.08</v>
          </cell>
          <cell r="AH7">
            <v>331900.25</v>
          </cell>
          <cell r="AI7">
            <v>831261.46</v>
          </cell>
          <cell r="AJ7">
            <v>972352.1</v>
          </cell>
          <cell r="AK7">
            <v>800110.2</v>
          </cell>
          <cell r="AL7">
            <v>674738.06</v>
          </cell>
          <cell r="AM7">
            <v>354717.47</v>
          </cell>
          <cell r="AN7">
            <v>479028.24</v>
          </cell>
          <cell r="AO7">
            <v>628200</v>
          </cell>
          <cell r="AP7">
            <v>727200</v>
          </cell>
          <cell r="AQ7">
            <v>804082.43</v>
          </cell>
          <cell r="AR7">
            <v>558614.41</v>
          </cell>
          <cell r="AS7">
            <v>469215.24</v>
          </cell>
          <cell r="AT7">
            <v>873649.89</v>
          </cell>
          <cell r="AU7">
            <v>531988.24</v>
          </cell>
          <cell r="AV7">
            <v>1314960.39</v>
          </cell>
          <cell r="AW7">
            <v>726222.91</v>
          </cell>
          <cell r="AX7">
            <v>456071.56</v>
          </cell>
          <cell r="AY7">
            <v>11549517.93</v>
          </cell>
          <cell r="AZ7">
            <v>10367223.46</v>
          </cell>
          <cell r="BA7">
            <v>6</v>
          </cell>
          <cell r="BB7">
            <v>1314960.39</v>
          </cell>
          <cell r="BC7">
            <v>531988.24</v>
          </cell>
          <cell r="BD7">
            <v>873649.89</v>
          </cell>
          <cell r="BE7">
            <v>469215.24</v>
          </cell>
          <cell r="BF7">
            <v>558614.41</v>
          </cell>
          <cell r="BG7">
            <v>4372108.23</v>
          </cell>
          <cell r="BH7">
            <v>1182294.47</v>
          </cell>
        </row>
        <row r="7">
          <cell r="BJ7">
            <v>728684.705</v>
          </cell>
        </row>
        <row r="8">
          <cell r="B8" t="str">
            <v>S412020</v>
          </cell>
          <cell r="C8" t="str">
            <v>天津市鹏升汽车部件有限公司</v>
          </cell>
          <cell r="D8" t="str">
            <v>座椅</v>
          </cell>
          <cell r="E8" t="str">
            <v>正常供货</v>
          </cell>
          <cell r="F8">
            <v>60</v>
          </cell>
          <cell r="G8" t="str">
            <v>是</v>
          </cell>
          <cell r="H8">
            <v>90</v>
          </cell>
          <cell r="I8">
            <v>0</v>
          </cell>
          <cell r="J8">
            <v>0</v>
          </cell>
        </row>
        <row r="8">
          <cell r="N8">
            <v>0</v>
          </cell>
        </row>
        <row r="8"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557991.69</v>
          </cell>
          <cell r="AA8">
            <v>0</v>
          </cell>
          <cell r="AB8">
            <v>643341.41</v>
          </cell>
          <cell r="AC8">
            <v>158173.46</v>
          </cell>
          <cell r="AD8">
            <v>0</v>
          </cell>
          <cell r="AE8">
            <v>541917.11</v>
          </cell>
          <cell r="AF8">
            <v>148368.45</v>
          </cell>
          <cell r="AG8">
            <v>138942.71</v>
          </cell>
          <cell r="AH8">
            <v>298175.46</v>
          </cell>
          <cell r="AI8">
            <v>497378.14</v>
          </cell>
          <cell r="AJ8">
            <v>441514.14</v>
          </cell>
          <cell r="AK8">
            <v>173949.87</v>
          </cell>
          <cell r="AL8">
            <v>153246.5</v>
          </cell>
          <cell r="AM8">
            <v>146332.04</v>
          </cell>
          <cell r="AN8">
            <v>322205.46</v>
          </cell>
          <cell r="AO8">
            <v>304600</v>
          </cell>
          <cell r="AP8">
            <v>529000</v>
          </cell>
          <cell r="AQ8">
            <v>475095.45</v>
          </cell>
          <cell r="AR8">
            <v>530244.8</v>
          </cell>
          <cell r="AS8">
            <v>0</v>
          </cell>
          <cell r="AT8">
            <v>670101.04</v>
          </cell>
          <cell r="AU8">
            <v>67465.53</v>
          </cell>
          <cell r="AV8">
            <v>220599.07</v>
          </cell>
          <cell r="AW8">
            <v>84712</v>
          </cell>
          <cell r="AX8">
            <v>741693.78</v>
          </cell>
          <cell r="AY8">
            <v>7845048.11</v>
          </cell>
          <cell r="AZ8">
            <v>7018642.33</v>
          </cell>
          <cell r="BA8">
            <v>6</v>
          </cell>
          <cell r="BB8">
            <v>220599.07</v>
          </cell>
          <cell r="BC8">
            <v>67465.53</v>
          </cell>
          <cell r="BD8">
            <v>670101.04</v>
          </cell>
          <cell r="BE8">
            <v>0</v>
          </cell>
          <cell r="BF8">
            <v>530244.8</v>
          </cell>
          <cell r="BG8">
            <v>1784571.42</v>
          </cell>
          <cell r="BH8">
            <v>826405.78</v>
          </cell>
        </row>
        <row r="8">
          <cell r="BJ8">
            <v>297428.57</v>
          </cell>
        </row>
        <row r="9">
          <cell r="B9" t="str">
            <v>S413082</v>
          </cell>
          <cell r="C9" t="str">
            <v>深州市卓伦橡塑磨具有限公司</v>
          </cell>
          <cell r="D9" t="str">
            <v>金属件</v>
          </cell>
          <cell r="E9" t="str">
            <v>正常供货</v>
          </cell>
          <cell r="F9">
            <v>60</v>
          </cell>
          <cell r="G9" t="str">
            <v>是</v>
          </cell>
          <cell r="H9">
            <v>90</v>
          </cell>
          <cell r="I9">
            <v>0</v>
          </cell>
        </row>
        <row r="9">
          <cell r="K9">
            <v>0</v>
          </cell>
        </row>
        <row r="9">
          <cell r="M9">
            <v>0</v>
          </cell>
          <cell r="N9">
            <v>0</v>
          </cell>
        </row>
        <row r="9">
          <cell r="V9">
            <v>0</v>
          </cell>
        </row>
        <row r="9">
          <cell r="X9">
            <v>30611.83</v>
          </cell>
          <cell r="Y9">
            <v>158487.82</v>
          </cell>
          <cell r="Z9">
            <v>177837.86</v>
          </cell>
          <cell r="AA9">
            <v>0</v>
          </cell>
          <cell r="AB9">
            <v>161410.47</v>
          </cell>
          <cell r="AC9">
            <v>171892.43</v>
          </cell>
          <cell r="AD9">
            <v>94977.78</v>
          </cell>
          <cell r="AE9">
            <v>0</v>
          </cell>
          <cell r="AF9">
            <v>173729.26</v>
          </cell>
          <cell r="AG9">
            <v>119193.86</v>
          </cell>
          <cell r="AH9">
            <v>141798.92</v>
          </cell>
          <cell r="AI9">
            <v>63145.78</v>
          </cell>
          <cell r="AJ9">
            <v>120093.38</v>
          </cell>
          <cell r="AK9">
            <v>277536.1</v>
          </cell>
          <cell r="AL9">
            <v>227970.98</v>
          </cell>
          <cell r="AM9">
            <v>93884.12</v>
          </cell>
          <cell r="AN9">
            <v>164798</v>
          </cell>
          <cell r="AO9">
            <v>237200</v>
          </cell>
          <cell r="AP9">
            <v>235300</v>
          </cell>
          <cell r="AQ9">
            <v>286340.74</v>
          </cell>
          <cell r="AR9">
            <v>222828.26</v>
          </cell>
          <cell r="AS9">
            <v>204377.57</v>
          </cell>
          <cell r="AT9">
            <v>253883.42</v>
          </cell>
          <cell r="AU9">
            <v>106468.85</v>
          </cell>
        </row>
        <row r="9">
          <cell r="AW9">
            <v>0</v>
          </cell>
          <cell r="AX9">
            <v>68631.05</v>
          </cell>
          <cell r="AY9">
            <v>3792398.48</v>
          </cell>
          <cell r="AZ9">
            <v>3723767.43</v>
          </cell>
          <cell r="BA9">
            <v>5</v>
          </cell>
          <cell r="BB9">
            <v>0</v>
          </cell>
          <cell r="BC9">
            <v>106468.85</v>
          </cell>
          <cell r="BD9">
            <v>253883.42</v>
          </cell>
          <cell r="BE9">
            <v>204377.57</v>
          </cell>
          <cell r="BF9">
            <v>222828.26</v>
          </cell>
          <cell r="BG9">
            <v>633360.89</v>
          </cell>
          <cell r="BH9">
            <v>68631.0499999998</v>
          </cell>
        </row>
        <row r="9">
          <cell r="BJ9">
            <v>105560.148333333</v>
          </cell>
        </row>
        <row r="10">
          <cell r="B10" t="str">
            <v>S413022</v>
          </cell>
          <cell r="C10" t="str">
            <v>海兴中盛弹簧有限公司</v>
          </cell>
          <cell r="D10" t="str">
            <v>金属件/座椅/后视镜</v>
          </cell>
          <cell r="E10" t="str">
            <v>正常供货</v>
          </cell>
          <cell r="F10">
            <v>90</v>
          </cell>
          <cell r="G10" t="str">
            <v>是</v>
          </cell>
          <cell r="H10">
            <v>90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0"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185623.41</v>
          </cell>
          <cell r="AD10">
            <v>306125.57</v>
          </cell>
          <cell r="AE10">
            <v>0</v>
          </cell>
          <cell r="AF10">
            <v>478665.24</v>
          </cell>
          <cell r="AG10">
            <v>77917.51</v>
          </cell>
          <cell r="AH10">
            <v>118566.23</v>
          </cell>
          <cell r="AI10">
            <v>344986.53</v>
          </cell>
          <cell r="AJ10">
            <v>390694.5</v>
          </cell>
          <cell r="AK10">
            <v>483557.72</v>
          </cell>
          <cell r="AL10">
            <v>289036.79</v>
          </cell>
          <cell r="AM10">
            <v>331670.09</v>
          </cell>
          <cell r="AN10">
            <v>313736.89</v>
          </cell>
          <cell r="AO10">
            <v>1006400</v>
          </cell>
          <cell r="AP10">
            <v>698000</v>
          </cell>
          <cell r="AQ10">
            <v>565253.42</v>
          </cell>
          <cell r="AR10">
            <v>441859.54</v>
          </cell>
          <cell r="AS10">
            <v>426557.18</v>
          </cell>
          <cell r="AT10">
            <v>635797.16</v>
          </cell>
          <cell r="AU10">
            <v>269502.65</v>
          </cell>
          <cell r="AV10">
            <v>742854.91</v>
          </cell>
          <cell r="AW10">
            <v>479730.32</v>
          </cell>
          <cell r="AX10">
            <v>461569.9</v>
          </cell>
          <cell r="AY10">
            <v>9048105.56</v>
          </cell>
          <cell r="AZ10">
            <v>7363950.43</v>
          </cell>
          <cell r="BA10">
            <v>6</v>
          </cell>
          <cell r="BB10">
            <v>269502.65</v>
          </cell>
          <cell r="BC10">
            <v>635797.16</v>
          </cell>
          <cell r="BD10">
            <v>426557.18</v>
          </cell>
          <cell r="BE10">
            <v>441859.54</v>
          </cell>
          <cell r="BF10">
            <v>565253.42</v>
          </cell>
          <cell r="BG10">
            <v>3016012.12</v>
          </cell>
          <cell r="BH10">
            <v>1684155.13</v>
          </cell>
        </row>
        <row r="10">
          <cell r="BJ10">
            <v>502668.686666667</v>
          </cell>
        </row>
        <row r="11">
          <cell r="B11" t="str">
            <v>S413029</v>
          </cell>
          <cell r="C11" t="str">
            <v>黄骅市成卓汽车部件厂</v>
          </cell>
          <cell r="D11" t="str">
            <v>金属件</v>
          </cell>
          <cell r="E11" t="str">
            <v>正常供货</v>
          </cell>
          <cell r="F11">
            <v>60</v>
          </cell>
          <cell r="G11" t="str">
            <v>是</v>
          </cell>
          <cell r="H11">
            <v>90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1"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1">
          <cell r="AH11">
            <v>0</v>
          </cell>
          <cell r="AI11">
            <v>37652.85</v>
          </cell>
          <cell r="AJ11">
            <v>903892.03</v>
          </cell>
          <cell r="AK11">
            <v>516881.84</v>
          </cell>
          <cell r="AL11">
            <v>412497.14</v>
          </cell>
          <cell r="AM11">
            <v>342859.53</v>
          </cell>
          <cell r="AN11">
            <v>508730.7</v>
          </cell>
          <cell r="AO11">
            <v>532700</v>
          </cell>
          <cell r="AP11">
            <v>730800</v>
          </cell>
          <cell r="AQ11">
            <v>640571.73</v>
          </cell>
          <cell r="AR11">
            <v>585157.04</v>
          </cell>
          <cell r="AS11">
            <v>540019.39</v>
          </cell>
          <cell r="AT11">
            <v>1028110.38</v>
          </cell>
          <cell r="AU11">
            <v>549627.2</v>
          </cell>
          <cell r="AV11">
            <v>1100043.56</v>
          </cell>
          <cell r="AW11">
            <v>579798.84</v>
          </cell>
          <cell r="AX11">
            <v>335407.58</v>
          </cell>
          <cell r="AY11">
            <v>9344749.81</v>
          </cell>
          <cell r="AZ11">
            <v>8429543.39</v>
          </cell>
          <cell r="BA11">
            <v>6</v>
          </cell>
          <cell r="BB11">
            <v>1100043.56</v>
          </cell>
          <cell r="BC11">
            <v>549627.2</v>
          </cell>
          <cell r="BD11">
            <v>1028110.38</v>
          </cell>
          <cell r="BE11">
            <v>540019.39</v>
          </cell>
          <cell r="BF11">
            <v>585157.04</v>
          </cell>
          <cell r="BG11">
            <v>4133006.95</v>
          </cell>
          <cell r="BH11">
            <v>915206.42</v>
          </cell>
        </row>
        <row r="11">
          <cell r="BJ11">
            <v>688834.491666667</v>
          </cell>
        </row>
        <row r="12">
          <cell r="B12" t="str">
            <v>S422005</v>
          </cell>
          <cell r="C12" t="str">
            <v>吉林省德邦汽车电子有限公司</v>
          </cell>
          <cell r="D12" t="str">
            <v>座椅</v>
          </cell>
          <cell r="E12" t="str">
            <v>正常供货</v>
          </cell>
          <cell r="F12">
            <v>60</v>
          </cell>
          <cell r="G12" t="str">
            <v>是</v>
          </cell>
          <cell r="H12">
            <v>60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2"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2">
          <cell r="AI12">
            <v>0</v>
          </cell>
          <cell r="AJ12">
            <v>180252.23</v>
          </cell>
          <cell r="AK12">
            <v>174317.96</v>
          </cell>
          <cell r="AL12">
            <v>89372.08</v>
          </cell>
          <cell r="AM12">
            <v>158751.9</v>
          </cell>
          <cell r="AN12">
            <v>376067.7</v>
          </cell>
          <cell r="AO12">
            <v>233100</v>
          </cell>
          <cell r="AP12">
            <v>373400</v>
          </cell>
          <cell r="AQ12">
            <v>0</v>
          </cell>
          <cell r="AR12">
            <v>457956.41</v>
          </cell>
          <cell r="AS12">
            <v>109502.42</v>
          </cell>
          <cell r="AT12">
            <v>533658.14</v>
          </cell>
          <cell r="AU12">
            <v>120490.43</v>
          </cell>
          <cell r="AV12">
            <v>160343.9</v>
          </cell>
          <cell r="AW12">
            <v>154466.82</v>
          </cell>
          <cell r="AX12">
            <v>123473.99</v>
          </cell>
          <cell r="AY12">
            <v>3245153.98</v>
          </cell>
          <cell r="AZ12">
            <v>2967213.17</v>
          </cell>
          <cell r="BA12">
            <v>6</v>
          </cell>
          <cell r="BB12">
            <v>160343.9</v>
          </cell>
          <cell r="BC12">
            <v>120490.43</v>
          </cell>
          <cell r="BD12">
            <v>533658.14</v>
          </cell>
          <cell r="BE12">
            <v>109502.42</v>
          </cell>
          <cell r="BF12">
            <v>457956.41</v>
          </cell>
          <cell r="BG12">
            <v>1201935.7</v>
          </cell>
          <cell r="BH12">
            <v>277940.81</v>
          </cell>
        </row>
        <row r="12">
          <cell r="BJ12">
            <v>200322.616666667</v>
          </cell>
        </row>
        <row r="13">
          <cell r="B13" t="str">
            <v>S413034</v>
          </cell>
          <cell r="C13" t="str">
            <v>黄骅市汇铭汽车部件有限公司</v>
          </cell>
          <cell r="D13" t="str">
            <v>金属件/座椅/后视镜</v>
          </cell>
          <cell r="E13" t="str">
            <v>正常供货</v>
          </cell>
          <cell r="F13">
            <v>90</v>
          </cell>
          <cell r="G13" t="str">
            <v>是</v>
          </cell>
          <cell r="H13">
            <v>90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3"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345048.21</v>
          </cell>
          <cell r="AM13">
            <v>995973.22</v>
          </cell>
          <cell r="AN13">
            <v>0</v>
          </cell>
          <cell r="AO13">
            <v>285300</v>
          </cell>
          <cell r="AP13">
            <v>175900</v>
          </cell>
          <cell r="AQ13">
            <v>177111.76</v>
          </cell>
          <cell r="AR13">
            <v>178367.55</v>
          </cell>
          <cell r="AS13">
            <v>0</v>
          </cell>
          <cell r="AT13">
            <v>113615.63</v>
          </cell>
          <cell r="AU13">
            <v>0</v>
          </cell>
        </row>
        <row r="13">
          <cell r="AW13">
            <v>564687.13</v>
          </cell>
          <cell r="AX13">
            <v>0</v>
          </cell>
          <cell r="AY13">
            <v>2836003.5</v>
          </cell>
          <cell r="AZ13">
            <v>2271316.37</v>
          </cell>
          <cell r="BA13">
            <v>5</v>
          </cell>
          <cell r="BB13">
            <v>0</v>
          </cell>
          <cell r="BC13">
            <v>113615.63</v>
          </cell>
          <cell r="BD13">
            <v>0</v>
          </cell>
          <cell r="BE13">
            <v>178367.55</v>
          </cell>
          <cell r="BF13">
            <v>177111.76</v>
          </cell>
          <cell r="BG13">
            <v>678302.76</v>
          </cell>
          <cell r="BH13">
            <v>564687.13</v>
          </cell>
        </row>
        <row r="13">
          <cell r="BJ13">
            <v>113050.46</v>
          </cell>
        </row>
        <row r="14">
          <cell r="B14" t="str">
            <v>S513014</v>
          </cell>
          <cell r="C14" t="str">
            <v>邓景亮</v>
          </cell>
          <cell r="D14" t="str">
            <v>金属件/座椅/后视镜</v>
          </cell>
          <cell r="E14" t="str">
            <v>运输</v>
          </cell>
          <cell r="F14">
            <v>90</v>
          </cell>
          <cell r="G14" t="str">
            <v>是</v>
          </cell>
          <cell r="H14">
            <v>90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4">
          <cell r="Y14">
            <v>0</v>
          </cell>
        </row>
        <row r="14"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4">
          <cell r="AI14">
            <v>0</v>
          </cell>
          <cell r="AJ14">
            <v>0</v>
          </cell>
          <cell r="AK14">
            <v>0</v>
          </cell>
          <cell r="AL14">
            <v>150007.23</v>
          </cell>
          <cell r="AM14">
            <v>239645.11</v>
          </cell>
          <cell r="AN14">
            <v>266159.03</v>
          </cell>
          <cell r="AO14">
            <v>371400</v>
          </cell>
          <cell r="AP14">
            <v>402600</v>
          </cell>
          <cell r="AQ14">
            <v>383933.84</v>
          </cell>
          <cell r="AR14">
            <v>412538.92</v>
          </cell>
          <cell r="AS14">
            <v>567482.59</v>
          </cell>
          <cell r="AT14">
            <v>565111.33</v>
          </cell>
          <cell r="AU14">
            <v>218574.31</v>
          </cell>
          <cell r="AV14">
            <v>414179.92</v>
          </cell>
          <cell r="AW14">
            <v>185670.35</v>
          </cell>
          <cell r="AX14">
            <v>198139.93</v>
          </cell>
          <cell r="AY14">
            <v>4375442.56</v>
          </cell>
          <cell r="AZ14">
            <v>3577452.36</v>
          </cell>
          <cell r="BA14">
            <v>6</v>
          </cell>
          <cell r="BB14">
            <v>218574.31</v>
          </cell>
          <cell r="BC14">
            <v>565111.33</v>
          </cell>
          <cell r="BD14">
            <v>567482.59</v>
          </cell>
          <cell r="BE14">
            <v>412538.92</v>
          </cell>
          <cell r="BF14">
            <v>383933.84</v>
          </cell>
          <cell r="BG14">
            <v>2149158.43</v>
          </cell>
          <cell r="BH14">
            <v>797990.2</v>
          </cell>
        </row>
        <row r="14">
          <cell r="BJ14">
            <v>358193.071666667</v>
          </cell>
        </row>
        <row r="15">
          <cell r="B15" t="str">
            <v>S411007</v>
          </cell>
          <cell r="C15" t="str">
            <v>北京浦东三浦标准件有限公司</v>
          </cell>
          <cell r="D15" t="str">
            <v>金属件/座椅/后视镜</v>
          </cell>
          <cell r="E15" t="str">
            <v>正常供货</v>
          </cell>
          <cell r="F15">
            <v>90</v>
          </cell>
          <cell r="G15" t="str">
            <v>是</v>
          </cell>
          <cell r="H15">
            <v>90</v>
          </cell>
          <cell r="I15">
            <v>0</v>
          </cell>
          <cell r="J15">
            <v>0</v>
          </cell>
          <cell r="K15">
            <v>0</v>
          </cell>
        </row>
        <row r="15"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151944.23</v>
          </cell>
          <cell r="AC15">
            <v>271530.19</v>
          </cell>
          <cell r="AD15">
            <v>130510.81</v>
          </cell>
          <cell r="AE15">
            <v>0</v>
          </cell>
          <cell r="AF15">
            <v>105236.26</v>
          </cell>
          <cell r="AG15">
            <v>69391.71</v>
          </cell>
          <cell r="AH15">
            <v>176891.43</v>
          </cell>
          <cell r="AI15">
            <v>132149.44</v>
          </cell>
          <cell r="AJ15">
            <v>0</v>
          </cell>
          <cell r="AK15">
            <v>328931.6</v>
          </cell>
          <cell r="AL15">
            <v>0</v>
          </cell>
          <cell r="AM15">
            <v>185601.61</v>
          </cell>
          <cell r="AN15">
            <v>99896.04</v>
          </cell>
          <cell r="AO15">
            <v>100400</v>
          </cell>
          <cell r="AP15">
            <v>120900</v>
          </cell>
          <cell r="AQ15">
            <v>132429.65</v>
          </cell>
          <cell r="AR15">
            <v>143728.7</v>
          </cell>
          <cell r="AS15">
            <v>91349.12</v>
          </cell>
          <cell r="AT15">
            <v>0</v>
          </cell>
          <cell r="AU15">
            <v>232522.57</v>
          </cell>
          <cell r="AV15">
            <v>306199.79</v>
          </cell>
          <cell r="AW15">
            <v>174895.67</v>
          </cell>
          <cell r="AX15">
            <v>123385.32</v>
          </cell>
          <cell r="AY15">
            <v>3077894.14</v>
          </cell>
          <cell r="AZ15">
            <v>2473413.36</v>
          </cell>
          <cell r="BA15">
            <v>6</v>
          </cell>
          <cell r="BB15">
            <v>232522.57</v>
          </cell>
          <cell r="BC15">
            <v>0</v>
          </cell>
          <cell r="BD15">
            <v>91349.12</v>
          </cell>
          <cell r="BE15">
            <v>143728.7</v>
          </cell>
          <cell r="BF15">
            <v>132429.65</v>
          </cell>
          <cell r="BG15">
            <v>928352.47</v>
          </cell>
          <cell r="BH15">
            <v>604480.78</v>
          </cell>
        </row>
        <row r="15">
          <cell r="BJ15">
            <v>154725.411666667</v>
          </cell>
        </row>
        <row r="16">
          <cell r="B16" t="str">
            <v>S413035</v>
          </cell>
          <cell r="C16" t="str">
            <v>黄骅市建昌塑料制品有限公司</v>
          </cell>
          <cell r="D16" t="str">
            <v>座椅/后视镜</v>
          </cell>
          <cell r="E16" t="str">
            <v>正常供货</v>
          </cell>
          <cell r="F16">
            <v>90</v>
          </cell>
          <cell r="G16" t="str">
            <v>是</v>
          </cell>
          <cell r="H16">
            <v>90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6">
          <cell r="Y16">
            <v>0</v>
          </cell>
          <cell r="Z16">
            <v>24643.6</v>
          </cell>
          <cell r="AA16">
            <v>336476.43</v>
          </cell>
          <cell r="AB16">
            <v>195806.12</v>
          </cell>
          <cell r="AC16">
            <v>0</v>
          </cell>
          <cell r="AD16">
            <v>392594.19</v>
          </cell>
          <cell r="AE16">
            <v>0</v>
          </cell>
          <cell r="AF16">
            <v>0</v>
          </cell>
          <cell r="AG16">
            <v>210636.66</v>
          </cell>
          <cell r="AH16">
            <v>119097.84</v>
          </cell>
          <cell r="AI16">
            <v>110306.1</v>
          </cell>
          <cell r="AJ16">
            <v>177169.5</v>
          </cell>
          <cell r="AK16">
            <v>0</v>
          </cell>
          <cell r="AL16">
            <v>272425.06</v>
          </cell>
          <cell r="AM16">
            <v>136552.64</v>
          </cell>
          <cell r="AN16">
            <v>108248.25</v>
          </cell>
          <cell r="AO16">
            <v>94300</v>
          </cell>
          <cell r="AP16">
            <v>110300</v>
          </cell>
          <cell r="AQ16">
            <v>117793.89</v>
          </cell>
          <cell r="AR16">
            <v>141122.01</v>
          </cell>
          <cell r="AS16">
            <v>0</v>
          </cell>
          <cell r="AT16">
            <v>199744.32</v>
          </cell>
          <cell r="AU16">
            <v>72494.99</v>
          </cell>
          <cell r="AV16">
            <v>166937.77</v>
          </cell>
          <cell r="AW16">
            <v>129558.37</v>
          </cell>
          <cell r="AX16">
            <v>80442.26</v>
          </cell>
          <cell r="AY16">
            <v>3196650</v>
          </cell>
          <cell r="AZ16">
            <v>2819711.6</v>
          </cell>
          <cell r="BA16">
            <v>6</v>
          </cell>
          <cell r="BB16">
            <v>72494.99</v>
          </cell>
          <cell r="BC16">
            <v>199744.32</v>
          </cell>
          <cell r="BD16">
            <v>0</v>
          </cell>
          <cell r="BE16">
            <v>141122.01</v>
          </cell>
          <cell r="BF16">
            <v>117793.89</v>
          </cell>
          <cell r="BG16">
            <v>649177.71</v>
          </cell>
          <cell r="BH16">
            <v>376938.4</v>
          </cell>
        </row>
        <row r="16">
          <cell r="BJ16">
            <v>108196.285</v>
          </cell>
        </row>
        <row r="17">
          <cell r="B17" t="str">
            <v>S413037</v>
          </cell>
          <cell r="C17" t="str">
            <v>黄骅市雍丰塑料制品有限公司</v>
          </cell>
          <cell r="D17" t="str">
            <v>金属件/座椅/后视镜</v>
          </cell>
          <cell r="E17" t="str">
            <v>正常供货</v>
          </cell>
          <cell r="F17">
            <v>60</v>
          </cell>
          <cell r="G17" t="str">
            <v>是</v>
          </cell>
          <cell r="H17">
            <v>60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7">
          <cell r="AA17">
            <v>0</v>
          </cell>
          <cell r="AB17">
            <v>179856.63</v>
          </cell>
          <cell r="AC17">
            <v>492853.31</v>
          </cell>
          <cell r="AD17">
            <v>228791.91</v>
          </cell>
          <cell r="AE17">
            <v>0</v>
          </cell>
          <cell r="AF17">
            <v>220302.83</v>
          </cell>
          <cell r="AG17">
            <v>33635.36</v>
          </cell>
          <cell r="AH17">
            <v>56202.38</v>
          </cell>
          <cell r="AI17">
            <v>0</v>
          </cell>
          <cell r="AJ17">
            <v>305870.59</v>
          </cell>
          <cell r="AK17">
            <v>153156.56</v>
          </cell>
          <cell r="AL17">
            <v>113670.09</v>
          </cell>
          <cell r="AM17">
            <v>128611.55</v>
          </cell>
          <cell r="AN17">
            <v>94976.72</v>
          </cell>
          <cell r="AO17">
            <v>79700</v>
          </cell>
          <cell r="AP17">
            <v>86300</v>
          </cell>
          <cell r="AQ17">
            <v>102077.17</v>
          </cell>
          <cell r="AR17">
            <v>88079.97</v>
          </cell>
          <cell r="AS17">
            <v>79448.02</v>
          </cell>
          <cell r="AT17">
            <v>123706.52</v>
          </cell>
          <cell r="AU17">
            <v>48793.57</v>
          </cell>
          <cell r="AV17">
            <v>158067.69</v>
          </cell>
          <cell r="AW17">
            <v>142575.75</v>
          </cell>
          <cell r="AX17">
            <v>94723.33</v>
          </cell>
          <cell r="AY17">
            <v>3011399.95</v>
          </cell>
          <cell r="AZ17">
            <v>2774100.87</v>
          </cell>
          <cell r="BA17">
            <v>6</v>
          </cell>
          <cell r="BB17">
            <v>158067.69</v>
          </cell>
          <cell r="BC17">
            <v>48793.57</v>
          </cell>
          <cell r="BD17">
            <v>123706.52</v>
          </cell>
          <cell r="BE17">
            <v>79448.02</v>
          </cell>
          <cell r="BF17">
            <v>88079.97</v>
          </cell>
          <cell r="BG17">
            <v>647314.88</v>
          </cell>
          <cell r="BH17">
            <v>237299.08</v>
          </cell>
        </row>
        <row r="17">
          <cell r="BJ17">
            <v>107885.813333333</v>
          </cell>
        </row>
        <row r="18">
          <cell r="B18" t="str">
            <v>S413089</v>
          </cell>
          <cell r="C18" t="str">
            <v>黄骅浙泰光伏发电有限公司</v>
          </cell>
          <cell r="D18">
            <v>0</v>
          </cell>
          <cell r="E18" t="str">
            <v>管理</v>
          </cell>
          <cell r="F18">
            <v>0</v>
          </cell>
          <cell r="G18" t="str">
            <v>否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8"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8">
          <cell r="AF18">
            <v>0</v>
          </cell>
          <cell r="AG18">
            <v>0</v>
          </cell>
          <cell r="AH18">
            <v>0</v>
          </cell>
        </row>
        <row r="18">
          <cell r="AP18">
            <v>59527.13</v>
          </cell>
          <cell r="AQ18">
            <v>114720</v>
          </cell>
          <cell r="AR18">
            <v>70632</v>
          </cell>
          <cell r="AS18">
            <v>0</v>
          </cell>
          <cell r="AT18">
            <v>22336</v>
          </cell>
          <cell r="AU18">
            <v>0</v>
          </cell>
          <cell r="AV18">
            <v>172776</v>
          </cell>
          <cell r="AW18">
            <v>84952</v>
          </cell>
          <cell r="AX18">
            <v>81496</v>
          </cell>
          <cell r="AY18">
            <v>606439.13</v>
          </cell>
          <cell r="AZ18">
            <v>606439.13</v>
          </cell>
          <cell r="BA18">
            <v>6</v>
          </cell>
          <cell r="BB18">
            <v>81496</v>
          </cell>
          <cell r="BC18">
            <v>84952</v>
          </cell>
          <cell r="BD18">
            <v>172776</v>
          </cell>
          <cell r="BE18">
            <v>0</v>
          </cell>
          <cell r="BF18">
            <v>22336</v>
          </cell>
          <cell r="BG18">
            <v>361560</v>
          </cell>
          <cell r="BH18">
            <v>0</v>
          </cell>
        </row>
        <row r="18">
          <cell r="BJ18">
            <v>60260</v>
          </cell>
        </row>
        <row r="19">
          <cell r="B19" t="str">
            <v>S413064</v>
          </cell>
          <cell r="C19" t="str">
            <v>黄骅市恒伟五金制品有限公司</v>
          </cell>
          <cell r="D19" t="str">
            <v>座椅/后视镜</v>
          </cell>
          <cell r="E19" t="str">
            <v>正常供货</v>
          </cell>
          <cell r="F19">
            <v>60</v>
          </cell>
          <cell r="G19" t="str">
            <v>是</v>
          </cell>
          <cell r="H19">
            <v>90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19">
          <cell r="AD19">
            <v>0</v>
          </cell>
          <cell r="AE19">
            <v>0</v>
          </cell>
          <cell r="AF19">
            <v>0</v>
          </cell>
        </row>
        <row r="19">
          <cell r="AJ19">
            <v>0</v>
          </cell>
        </row>
        <row r="19">
          <cell r="AL19">
            <v>102980.76</v>
          </cell>
          <cell r="AM19">
            <v>179748.56</v>
          </cell>
          <cell r="AN19">
            <v>197673.37</v>
          </cell>
          <cell r="AO19">
            <v>160400</v>
          </cell>
          <cell r="AP19">
            <v>198500</v>
          </cell>
          <cell r="AQ19">
            <v>195384.02</v>
          </cell>
          <cell r="AR19">
            <v>187121.98</v>
          </cell>
          <cell r="AS19">
            <v>150354.35</v>
          </cell>
          <cell r="AT19">
            <v>146691.43</v>
          </cell>
          <cell r="AU19">
            <v>72982.19</v>
          </cell>
        </row>
        <row r="19">
          <cell r="AW19">
            <v>480439.2</v>
          </cell>
          <cell r="AX19">
            <v>210558.14</v>
          </cell>
          <cell r="AY19">
            <v>2282834</v>
          </cell>
          <cell r="AZ19">
            <v>1591836.66</v>
          </cell>
          <cell r="BA19">
            <v>5</v>
          </cell>
          <cell r="BB19">
            <v>0</v>
          </cell>
          <cell r="BC19">
            <v>72982.19</v>
          </cell>
          <cell r="BD19">
            <v>146691.43</v>
          </cell>
          <cell r="BE19">
            <v>150354.35</v>
          </cell>
          <cell r="BF19">
            <v>187121.98</v>
          </cell>
          <cell r="BG19">
            <v>1061025.31</v>
          </cell>
          <cell r="BH19">
            <v>690997.34</v>
          </cell>
        </row>
        <row r="19">
          <cell r="BJ19">
            <v>176837.551666667</v>
          </cell>
        </row>
        <row r="20">
          <cell r="B20" t="str">
            <v>S413108</v>
          </cell>
          <cell r="C20" t="str">
            <v>黄骅市泰行汽车配件有限公司</v>
          </cell>
          <cell r="D20" t="str">
            <v>座椅</v>
          </cell>
          <cell r="E20" t="str">
            <v>正常供货</v>
          </cell>
          <cell r="F20">
            <v>60</v>
          </cell>
          <cell r="G20" t="str">
            <v>是</v>
          </cell>
          <cell r="H20">
            <v>60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0"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37709.92</v>
          </cell>
          <cell r="AH20">
            <v>316933.48</v>
          </cell>
          <cell r="AI20">
            <v>601118.25</v>
          </cell>
          <cell r="AJ20">
            <v>576882.69</v>
          </cell>
          <cell r="AK20">
            <v>263493.81</v>
          </cell>
          <cell r="AL20">
            <v>379531.1</v>
          </cell>
          <cell r="AM20">
            <v>170728.86</v>
          </cell>
          <cell r="AN20">
            <v>269822.48</v>
          </cell>
          <cell r="AO20">
            <v>188100</v>
          </cell>
          <cell r="AP20">
            <v>268300</v>
          </cell>
          <cell r="AQ20">
            <v>295916.33</v>
          </cell>
          <cell r="AR20">
            <v>417601.74</v>
          </cell>
          <cell r="AS20">
            <v>148279.62</v>
          </cell>
          <cell r="AT20">
            <v>192905.26</v>
          </cell>
          <cell r="AU20">
            <v>85620.42</v>
          </cell>
          <cell r="AV20">
            <v>103727.53</v>
          </cell>
          <cell r="AW20">
            <v>55280.6</v>
          </cell>
          <cell r="AX20">
            <v>56487.45</v>
          </cell>
          <cell r="AY20">
            <v>4428439.54</v>
          </cell>
          <cell r="AZ20">
            <v>4316671.49</v>
          </cell>
          <cell r="BA20">
            <v>6</v>
          </cell>
          <cell r="BB20">
            <v>103727.53</v>
          </cell>
          <cell r="BC20">
            <v>85620.42</v>
          </cell>
          <cell r="BD20">
            <v>192905.26</v>
          </cell>
          <cell r="BE20">
            <v>148279.62</v>
          </cell>
          <cell r="BF20">
            <v>417601.74</v>
          </cell>
          <cell r="BG20">
            <v>642300.88</v>
          </cell>
          <cell r="BH20">
            <v>111768.05</v>
          </cell>
        </row>
        <row r="20">
          <cell r="BJ20">
            <v>107050.146666667</v>
          </cell>
        </row>
        <row r="21">
          <cell r="B21" t="str">
            <v>S413045</v>
          </cell>
          <cell r="C21" t="str">
            <v>黄骅市鑫祺汽车配件有限公司</v>
          </cell>
          <cell r="D21" t="str">
            <v>金属件/座椅/后视镜</v>
          </cell>
          <cell r="E21" t="str">
            <v>正常供货</v>
          </cell>
          <cell r="F21">
            <v>90</v>
          </cell>
          <cell r="G21" t="str">
            <v>是</v>
          </cell>
          <cell r="H21">
            <v>90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1"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226281.05</v>
          </cell>
          <cell r="AE21">
            <v>98088.67</v>
          </cell>
          <cell r="AF21">
            <v>61904.24</v>
          </cell>
          <cell r="AG21">
            <v>55712.88</v>
          </cell>
          <cell r="AH21">
            <v>0</v>
          </cell>
          <cell r="AI21">
            <v>212556.98</v>
          </cell>
          <cell r="AJ21">
            <v>194849.99</v>
          </cell>
          <cell r="AK21">
            <v>112517.95</v>
          </cell>
          <cell r="AL21">
            <v>101329.38</v>
          </cell>
          <cell r="AM21">
            <v>0</v>
          </cell>
          <cell r="AN21">
            <v>195403.81</v>
          </cell>
          <cell r="AO21">
            <v>85900</v>
          </cell>
          <cell r="AP21">
            <v>83000</v>
          </cell>
          <cell r="AQ21">
            <v>98161.36</v>
          </cell>
          <cell r="AR21">
            <v>77294.6</v>
          </cell>
          <cell r="AS21">
            <v>63302.48</v>
          </cell>
          <cell r="AT21">
            <v>0</v>
          </cell>
          <cell r="AU21">
            <v>149340.8</v>
          </cell>
          <cell r="AV21">
            <v>152500.49</v>
          </cell>
          <cell r="AW21">
            <v>125708.06</v>
          </cell>
          <cell r="AX21">
            <v>53795.25</v>
          </cell>
          <cell r="AY21">
            <v>2147647.99</v>
          </cell>
          <cell r="AZ21">
            <v>1815644.19</v>
          </cell>
          <cell r="BA21">
            <v>6</v>
          </cell>
          <cell r="BB21">
            <v>149340.8</v>
          </cell>
          <cell r="BC21">
            <v>0</v>
          </cell>
          <cell r="BD21">
            <v>63302.48</v>
          </cell>
          <cell r="BE21">
            <v>77294.6</v>
          </cell>
          <cell r="BF21">
            <v>98161.36</v>
          </cell>
          <cell r="BG21">
            <v>544647.08</v>
          </cell>
          <cell r="BH21">
            <v>332003.8</v>
          </cell>
        </row>
        <row r="21">
          <cell r="BJ21">
            <v>90774.5133333334</v>
          </cell>
        </row>
        <row r="22">
          <cell r="B22" t="str">
            <v>S432010</v>
          </cell>
          <cell r="C22" t="str">
            <v>常州华阳万联汽车附件有限公司</v>
          </cell>
          <cell r="D22" t="str">
            <v>金属件</v>
          </cell>
          <cell r="E22" t="str">
            <v>诉讼</v>
          </cell>
          <cell r="F22">
            <v>90</v>
          </cell>
          <cell r="G22" t="str">
            <v>否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2"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</row>
        <row r="22"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5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</row>
        <row r="22">
          <cell r="BJ22">
            <v>0</v>
          </cell>
        </row>
        <row r="23">
          <cell r="B23" t="str">
            <v>S412003</v>
          </cell>
          <cell r="C23" t="str">
            <v>天津市远丰化工产品贸易有限公司</v>
          </cell>
          <cell r="D23" t="str">
            <v>座椅</v>
          </cell>
          <cell r="E23" t="str">
            <v>大宗物料</v>
          </cell>
          <cell r="F23">
            <v>0</v>
          </cell>
          <cell r="G23" t="str">
            <v>否</v>
          </cell>
          <cell r="H23">
            <v>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3">
          <cell r="AI23">
            <v>0</v>
          </cell>
        </row>
        <row r="23"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</row>
        <row r="23">
          <cell r="AT23">
            <v>0</v>
          </cell>
          <cell r="AU23">
            <v>0</v>
          </cell>
          <cell r="AV23">
            <v>418177.05</v>
          </cell>
          <cell r="AW23">
            <v>620144</v>
          </cell>
          <cell r="AX23">
            <v>697588</v>
          </cell>
          <cell r="AY23">
            <v>1735909.05</v>
          </cell>
          <cell r="AZ23">
            <v>1735909.05</v>
          </cell>
          <cell r="BA23">
            <v>5</v>
          </cell>
          <cell r="BB23">
            <v>697588</v>
          </cell>
          <cell r="BC23">
            <v>620144</v>
          </cell>
          <cell r="BD23">
            <v>418177.05</v>
          </cell>
          <cell r="BE23">
            <v>0</v>
          </cell>
          <cell r="BF23">
            <v>0</v>
          </cell>
          <cell r="BG23">
            <v>1735909.05</v>
          </cell>
          <cell r="BH23">
            <v>0</v>
          </cell>
        </row>
        <row r="23">
          <cell r="BJ23">
            <v>289318.175</v>
          </cell>
        </row>
        <row r="24">
          <cell r="B24" t="str">
            <v>S413107</v>
          </cell>
          <cell r="C24" t="str">
            <v>黄骅市赵福增运输队</v>
          </cell>
          <cell r="D24" t="str">
            <v>金属件/座椅/后视镜</v>
          </cell>
          <cell r="E24" t="str">
            <v>运输</v>
          </cell>
          <cell r="F24">
            <v>90</v>
          </cell>
          <cell r="G24" t="str">
            <v>是</v>
          </cell>
          <cell r="H24">
            <v>30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4">
          <cell r="AE24">
            <v>0</v>
          </cell>
          <cell r="AF24">
            <v>0</v>
          </cell>
          <cell r="AG24">
            <v>0</v>
          </cell>
          <cell r="AH24">
            <v>0</v>
          </cell>
        </row>
        <row r="24">
          <cell r="AJ24">
            <v>0</v>
          </cell>
          <cell r="AK24">
            <v>65969.52</v>
          </cell>
          <cell r="AL24">
            <v>183207.62</v>
          </cell>
          <cell r="AM24">
            <v>165765.52</v>
          </cell>
          <cell r="AN24">
            <v>239540.63</v>
          </cell>
          <cell r="AO24">
            <v>248800</v>
          </cell>
          <cell r="AP24">
            <v>345700</v>
          </cell>
          <cell r="AQ24">
            <v>338484.35</v>
          </cell>
          <cell r="AR24">
            <v>287456.78</v>
          </cell>
          <cell r="AS24">
            <v>194760.36</v>
          </cell>
          <cell r="AT24">
            <v>289946.82</v>
          </cell>
          <cell r="AU24">
            <v>272858.84</v>
          </cell>
          <cell r="AV24">
            <v>381788.82</v>
          </cell>
          <cell r="AW24">
            <v>319914.55</v>
          </cell>
          <cell r="AX24">
            <v>238449.23</v>
          </cell>
          <cell r="AY24">
            <v>3572643.04</v>
          </cell>
          <cell r="AZ24">
            <v>2632490.44</v>
          </cell>
          <cell r="BA24">
            <v>6</v>
          </cell>
          <cell r="BB24">
            <v>272858.84</v>
          </cell>
          <cell r="BC24">
            <v>289946.82</v>
          </cell>
          <cell r="BD24">
            <v>194760.36</v>
          </cell>
          <cell r="BE24">
            <v>287456.78</v>
          </cell>
          <cell r="BF24">
            <v>338484.35</v>
          </cell>
          <cell r="BG24">
            <v>1697718.62</v>
          </cell>
          <cell r="BH24">
            <v>940152.6</v>
          </cell>
        </row>
        <row r="24">
          <cell r="BJ24">
            <v>282953.103333333</v>
          </cell>
        </row>
        <row r="25">
          <cell r="B25" t="str">
            <v>S413055</v>
          </cell>
          <cell r="C25" t="str">
            <v>黄骅市广亿汽车部件有限公司</v>
          </cell>
          <cell r="D25" t="str">
            <v>座椅</v>
          </cell>
          <cell r="E25" t="str">
            <v>正常供货</v>
          </cell>
          <cell r="F25">
            <v>60</v>
          </cell>
          <cell r="G25" t="str">
            <v>是</v>
          </cell>
          <cell r="H25">
            <v>60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5">
          <cell r="AB25">
            <v>0</v>
          </cell>
          <cell r="AC25">
            <v>0</v>
          </cell>
        </row>
        <row r="25">
          <cell r="AF25">
            <v>10116.56</v>
          </cell>
          <cell r="AG25">
            <v>116205.33</v>
          </cell>
          <cell r="AH25">
            <v>0</v>
          </cell>
          <cell r="AI25">
            <v>263153.7</v>
          </cell>
          <cell r="AJ25">
            <v>0</v>
          </cell>
          <cell r="AK25">
            <v>286534.27</v>
          </cell>
          <cell r="AL25">
            <v>0</v>
          </cell>
          <cell r="AM25">
            <v>340626.58</v>
          </cell>
          <cell r="AN25">
            <v>124942.91</v>
          </cell>
          <cell r="AO25">
            <v>119400</v>
          </cell>
          <cell r="AP25">
            <v>143900</v>
          </cell>
          <cell r="AQ25">
            <v>169142.49</v>
          </cell>
          <cell r="AR25">
            <v>107954.59</v>
          </cell>
          <cell r="AS25">
            <v>82996.09</v>
          </cell>
          <cell r="AT25">
            <v>173999.58</v>
          </cell>
          <cell r="AU25">
            <v>104375.09</v>
          </cell>
          <cell r="AV25">
            <v>193512.89</v>
          </cell>
          <cell r="AW25">
            <v>165061.63</v>
          </cell>
          <cell r="AX25">
            <v>74032.49</v>
          </cell>
          <cell r="AY25">
            <v>2475954.2</v>
          </cell>
          <cell r="AZ25">
            <v>2236860.08</v>
          </cell>
          <cell r="BA25">
            <v>6</v>
          </cell>
          <cell r="BB25">
            <v>193512.89</v>
          </cell>
          <cell r="BC25">
            <v>104375.09</v>
          </cell>
          <cell r="BD25">
            <v>173999.58</v>
          </cell>
          <cell r="BE25">
            <v>82996.09</v>
          </cell>
          <cell r="BF25">
            <v>107954.59</v>
          </cell>
          <cell r="BG25">
            <v>793977.77</v>
          </cell>
          <cell r="BH25">
            <v>239094.12</v>
          </cell>
        </row>
        <row r="25">
          <cell r="BJ25">
            <v>132329.628333333</v>
          </cell>
        </row>
        <row r="26">
          <cell r="B26" t="str">
            <v>S443004</v>
          </cell>
          <cell r="C26" t="str">
            <v>湘乡简美新材料科技有限公司</v>
          </cell>
          <cell r="D26" t="str">
            <v>座椅</v>
          </cell>
          <cell r="E26" t="str">
            <v>正常供货</v>
          </cell>
          <cell r="F26">
            <v>60</v>
          </cell>
          <cell r="G26" t="str">
            <v>否</v>
          </cell>
          <cell r="H26">
            <v>60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6">
          <cell r="Y26">
            <v>0</v>
          </cell>
          <cell r="Z26">
            <v>0</v>
          </cell>
          <cell r="AA26">
            <v>0</v>
          </cell>
        </row>
        <row r="26"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</row>
        <row r="26">
          <cell r="AO26">
            <v>99487.92</v>
          </cell>
          <cell r="AP26">
            <v>687700</v>
          </cell>
          <cell r="AQ26">
            <v>339685.97</v>
          </cell>
          <cell r="AR26">
            <v>783921.1</v>
          </cell>
          <cell r="AS26">
            <v>0</v>
          </cell>
          <cell r="AT26">
            <v>782083.94</v>
          </cell>
          <cell r="AU26">
            <v>252144.23</v>
          </cell>
          <cell r="AV26">
            <v>514912.6</v>
          </cell>
          <cell r="AW26">
            <v>274931.76</v>
          </cell>
          <cell r="AX26">
            <v>132412.76</v>
          </cell>
          <cell r="AY26">
            <v>3867280.28</v>
          </cell>
          <cell r="AZ26">
            <v>3459935.76</v>
          </cell>
          <cell r="BA26">
            <v>6</v>
          </cell>
          <cell r="BB26">
            <v>514912.6</v>
          </cell>
          <cell r="BC26">
            <v>252144.23</v>
          </cell>
          <cell r="BD26">
            <v>782083.94</v>
          </cell>
          <cell r="BE26">
            <v>0</v>
          </cell>
          <cell r="BF26">
            <v>783921.1</v>
          </cell>
          <cell r="BG26">
            <v>1956485.29</v>
          </cell>
          <cell r="BH26">
            <v>407344.52</v>
          </cell>
        </row>
        <row r="26">
          <cell r="BJ26">
            <v>326080.881666667</v>
          </cell>
        </row>
        <row r="27">
          <cell r="B27" t="str">
            <v>S432014</v>
          </cell>
          <cell r="C27" t="str">
            <v>江苏万金汽车零部件制造有限公司</v>
          </cell>
          <cell r="D27" t="str">
            <v>金属件</v>
          </cell>
          <cell r="E27" t="str">
            <v>正常供货</v>
          </cell>
          <cell r="F27">
            <v>60</v>
          </cell>
          <cell r="G27" t="str">
            <v>是</v>
          </cell>
          <cell r="H27">
            <v>60</v>
          </cell>
        </row>
        <row r="27"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7">
          <cell r="U27">
            <v>0</v>
          </cell>
        </row>
        <row r="27">
          <cell r="AI27">
            <v>73328.41</v>
          </cell>
          <cell r="AJ27">
            <v>115815.4</v>
          </cell>
          <cell r="AK27">
            <v>75399.59</v>
          </cell>
          <cell r="AL27">
            <v>83307.89</v>
          </cell>
          <cell r="AM27">
            <v>65175.17</v>
          </cell>
          <cell r="AN27">
            <v>61180.09</v>
          </cell>
          <cell r="AO27">
            <v>82000</v>
          </cell>
          <cell r="AP27">
            <v>0</v>
          </cell>
          <cell r="AQ27">
            <v>70593.25</v>
          </cell>
          <cell r="AR27">
            <v>72796.35</v>
          </cell>
          <cell r="AS27">
            <v>107378.5</v>
          </cell>
          <cell r="AT27">
            <v>127594.58</v>
          </cell>
          <cell r="AU27">
            <v>207038.5</v>
          </cell>
          <cell r="AV27">
            <v>155235.86</v>
          </cell>
          <cell r="AW27">
            <v>102653.88</v>
          </cell>
          <cell r="AX27">
            <v>83647.84</v>
          </cell>
          <cell r="AY27">
            <v>1483145.31</v>
          </cell>
          <cell r="AZ27">
            <v>1296843.59</v>
          </cell>
          <cell r="BA27">
            <v>6</v>
          </cell>
          <cell r="BB27">
            <v>155235.86</v>
          </cell>
          <cell r="BC27">
            <v>207038.5</v>
          </cell>
          <cell r="BD27">
            <v>127594.58</v>
          </cell>
          <cell r="BE27">
            <v>107378.5</v>
          </cell>
          <cell r="BF27">
            <v>72796.35</v>
          </cell>
          <cell r="BG27">
            <v>783549.16</v>
          </cell>
          <cell r="BH27">
            <v>186301.72</v>
          </cell>
        </row>
        <row r="27">
          <cell r="BJ27">
            <v>130591.526666667</v>
          </cell>
        </row>
        <row r="28">
          <cell r="B28" t="str">
            <v>S413033</v>
          </cell>
          <cell r="C28" t="str">
            <v>黄骅市再兴汽车配件有限公司</v>
          </cell>
          <cell r="D28" t="str">
            <v>金属件/后视镜</v>
          </cell>
          <cell r="E28" t="str">
            <v>正常供货</v>
          </cell>
          <cell r="F28">
            <v>60</v>
          </cell>
          <cell r="G28" t="str">
            <v>是</v>
          </cell>
          <cell r="H28">
            <v>60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8"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31671.58</v>
          </cell>
          <cell r="AG28">
            <v>0</v>
          </cell>
          <cell r="AH28">
            <v>134069.59</v>
          </cell>
          <cell r="AI28">
            <v>177168.87</v>
          </cell>
          <cell r="AJ28">
            <v>239953.1</v>
          </cell>
          <cell r="AK28">
            <v>123289.19</v>
          </cell>
          <cell r="AL28">
            <v>122638.49</v>
          </cell>
          <cell r="AM28">
            <v>55959.09</v>
          </cell>
          <cell r="AN28">
            <v>111910.16</v>
          </cell>
          <cell r="AO28">
            <v>139000</v>
          </cell>
          <cell r="AP28">
            <v>141000</v>
          </cell>
          <cell r="AQ28">
            <v>156563.19</v>
          </cell>
          <cell r="AR28">
            <v>126402.14</v>
          </cell>
          <cell r="AS28">
            <v>130455</v>
          </cell>
          <cell r="AT28">
            <v>276604.94</v>
          </cell>
          <cell r="AU28">
            <v>125390.28</v>
          </cell>
          <cell r="AV28">
            <v>104108</v>
          </cell>
          <cell r="AW28">
            <v>72315.96</v>
          </cell>
          <cell r="AX28">
            <v>185619.19</v>
          </cell>
          <cell r="AY28">
            <v>2454118.77</v>
          </cell>
          <cell r="AZ28">
            <v>2196183.62</v>
          </cell>
          <cell r="BA28">
            <v>6</v>
          </cell>
          <cell r="BB28">
            <v>104108</v>
          </cell>
          <cell r="BC28">
            <v>125390.28</v>
          </cell>
          <cell r="BD28">
            <v>276604.94</v>
          </cell>
          <cell r="BE28">
            <v>130455</v>
          </cell>
          <cell r="BF28">
            <v>126402.14</v>
          </cell>
          <cell r="BG28">
            <v>894493.37</v>
          </cell>
          <cell r="BH28">
            <v>257935.15</v>
          </cell>
        </row>
        <row r="28">
          <cell r="BJ28">
            <v>149082.228333333</v>
          </cell>
        </row>
        <row r="29">
          <cell r="B29" t="str">
            <v>S413047</v>
          </cell>
          <cell r="C29" t="str">
            <v>黄骅市正大纺织机械配件厂</v>
          </cell>
          <cell r="D29" t="str">
            <v>金属件/座椅/后视镜</v>
          </cell>
          <cell r="E29" t="str">
            <v>正常供货</v>
          </cell>
          <cell r="F29">
            <v>60</v>
          </cell>
          <cell r="G29" t="str">
            <v>是</v>
          </cell>
          <cell r="H29">
            <v>60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29"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29"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210786.47</v>
          </cell>
          <cell r="AJ29">
            <v>0</v>
          </cell>
          <cell r="AK29">
            <v>0</v>
          </cell>
          <cell r="AL29">
            <v>187757.44</v>
          </cell>
          <cell r="AM29">
            <v>0</v>
          </cell>
          <cell r="AN29">
            <v>460641.37</v>
          </cell>
          <cell r="AO29">
            <v>615500</v>
          </cell>
          <cell r="AP29">
            <v>0</v>
          </cell>
          <cell r="AQ29">
            <v>160532.68</v>
          </cell>
          <cell r="AR29">
            <v>0</v>
          </cell>
          <cell r="AS29">
            <v>190575.44</v>
          </cell>
          <cell r="AT29">
            <v>0</v>
          </cell>
          <cell r="AU29">
            <v>0</v>
          </cell>
          <cell r="AV29">
            <v>9647.69</v>
          </cell>
          <cell r="AW29">
            <v>0</v>
          </cell>
          <cell r="AX29">
            <v>0</v>
          </cell>
          <cell r="AY29">
            <v>1835441.09</v>
          </cell>
          <cell r="AZ29">
            <v>1835441.09</v>
          </cell>
          <cell r="BA29">
            <v>6</v>
          </cell>
          <cell r="BB29">
            <v>9647.69</v>
          </cell>
          <cell r="BC29">
            <v>0</v>
          </cell>
          <cell r="BD29">
            <v>0</v>
          </cell>
          <cell r="BE29">
            <v>190575.44</v>
          </cell>
          <cell r="BF29">
            <v>0</v>
          </cell>
          <cell r="BG29">
            <v>200223.13</v>
          </cell>
          <cell r="BH29">
            <v>0</v>
          </cell>
        </row>
        <row r="29">
          <cell r="BJ29">
            <v>33370.5216666667</v>
          </cell>
        </row>
        <row r="30">
          <cell r="B30" t="str">
            <v>S437004</v>
          </cell>
          <cell r="C30" t="str">
            <v>青岛福基纺织有限公司</v>
          </cell>
          <cell r="D30" t="str">
            <v>座椅</v>
          </cell>
          <cell r="E30" t="str">
            <v>正常供货</v>
          </cell>
          <cell r="F30">
            <v>60</v>
          </cell>
          <cell r="G30" t="str">
            <v>否</v>
          </cell>
          <cell r="H30">
            <v>60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0"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214484.17</v>
          </cell>
          <cell r="AS30">
            <v>326573.95</v>
          </cell>
          <cell r="AT30">
            <v>367231.17</v>
          </cell>
          <cell r="AU30">
            <v>0</v>
          </cell>
          <cell r="AV30">
            <v>71190.61</v>
          </cell>
          <cell r="AW30">
            <v>105342.81</v>
          </cell>
          <cell r="AX30">
            <v>115506.87</v>
          </cell>
          <cell r="AY30">
            <v>1200329.58</v>
          </cell>
          <cell r="AZ30">
            <v>979479.9</v>
          </cell>
          <cell r="BA30">
            <v>6</v>
          </cell>
          <cell r="BB30">
            <v>71190.61</v>
          </cell>
          <cell r="BC30">
            <v>0</v>
          </cell>
          <cell r="BD30">
            <v>367231.17</v>
          </cell>
          <cell r="BE30">
            <v>326573.95</v>
          </cell>
          <cell r="BF30">
            <v>214484.17</v>
          </cell>
          <cell r="BG30">
            <v>985845.41</v>
          </cell>
          <cell r="BH30">
            <v>220849.68</v>
          </cell>
        </row>
        <row r="30">
          <cell r="BJ30">
            <v>164307.568333333</v>
          </cell>
        </row>
        <row r="31">
          <cell r="B31" t="str">
            <v>S413084</v>
          </cell>
          <cell r="C31" t="str">
            <v>黄骅市常郭镇街西纸箱厂</v>
          </cell>
          <cell r="D31" t="str">
            <v>金属件/座椅/后视镜</v>
          </cell>
          <cell r="E31" t="str">
            <v>正常供货</v>
          </cell>
          <cell r="F31">
            <v>60</v>
          </cell>
          <cell r="G31" t="str">
            <v>是</v>
          </cell>
          <cell r="H31">
            <v>60</v>
          </cell>
          <cell r="I31">
            <v>0</v>
          </cell>
          <cell r="J31">
            <v>0</v>
          </cell>
        </row>
        <row r="31"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35279.9</v>
          </cell>
          <cell r="U31">
            <v>126878.41</v>
          </cell>
          <cell r="V31">
            <v>0</v>
          </cell>
          <cell r="W31">
            <v>78582.9399999999</v>
          </cell>
          <cell r="X31">
            <v>0</v>
          </cell>
          <cell r="Y31">
            <v>18137.96</v>
          </cell>
          <cell r="Z31">
            <v>109553.59</v>
          </cell>
          <cell r="AA31">
            <v>40359.4099999999</v>
          </cell>
          <cell r="AB31">
            <v>72716.78</v>
          </cell>
          <cell r="AC31">
            <v>104319.57</v>
          </cell>
          <cell r="AD31">
            <v>91228.98</v>
          </cell>
          <cell r="AE31">
            <v>24270.69</v>
          </cell>
          <cell r="AF31">
            <v>119988.44</v>
          </cell>
          <cell r="AG31">
            <v>50624.54</v>
          </cell>
          <cell r="AH31">
            <v>45882.35</v>
          </cell>
          <cell r="AI31">
            <v>79661.13</v>
          </cell>
          <cell r="AJ31">
            <v>90607.27</v>
          </cell>
          <cell r="AK31">
            <v>51611.47</v>
          </cell>
          <cell r="AL31">
            <v>47570.89</v>
          </cell>
          <cell r="AM31">
            <v>33607.06</v>
          </cell>
          <cell r="AN31">
            <v>37862.13</v>
          </cell>
          <cell r="AO31">
            <v>36800</v>
          </cell>
          <cell r="AP31">
            <v>37400</v>
          </cell>
          <cell r="AQ31">
            <v>46036.4</v>
          </cell>
          <cell r="AR31">
            <v>36676.82</v>
          </cell>
          <cell r="AS31">
            <v>30501.73</v>
          </cell>
          <cell r="AT31">
            <v>49398.07</v>
          </cell>
          <cell r="AU31">
            <v>21560</v>
          </cell>
          <cell r="AV31">
            <v>86728.39</v>
          </cell>
          <cell r="AW31">
            <v>9599.58</v>
          </cell>
          <cell r="AX31">
            <v>85052.73</v>
          </cell>
          <cell r="AY31">
            <v>1698497.23</v>
          </cell>
          <cell r="AZ31">
            <v>1603844.92</v>
          </cell>
          <cell r="BA31">
            <v>6</v>
          </cell>
          <cell r="BB31">
            <v>86728.39</v>
          </cell>
          <cell r="BC31">
            <v>21560</v>
          </cell>
          <cell r="BD31">
            <v>49398.07</v>
          </cell>
          <cell r="BE31">
            <v>30501.73</v>
          </cell>
          <cell r="BF31">
            <v>36676.82</v>
          </cell>
          <cell r="BG31">
            <v>282840.5</v>
          </cell>
          <cell r="BH31">
            <v>94652.3100000001</v>
          </cell>
        </row>
        <row r="31">
          <cell r="BJ31">
            <v>47140.0833333333</v>
          </cell>
        </row>
        <row r="32">
          <cell r="B32" t="str">
            <v>S413078</v>
          </cell>
          <cell r="C32" t="str">
            <v>文安县德实汽车配件有限公司</v>
          </cell>
          <cell r="D32" t="str">
            <v>金属件/座椅</v>
          </cell>
          <cell r="E32" t="str">
            <v>正常供货</v>
          </cell>
          <cell r="F32">
            <v>60</v>
          </cell>
          <cell r="G32" t="str">
            <v>是</v>
          </cell>
          <cell r="H32">
            <v>60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2"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273013.72</v>
          </cell>
          <cell r="AO32">
            <v>352600</v>
          </cell>
          <cell r="AP32">
            <v>352000</v>
          </cell>
          <cell r="AQ32">
            <v>425266.94</v>
          </cell>
          <cell r="AR32">
            <v>345337.35</v>
          </cell>
          <cell r="AS32">
            <v>308833.87</v>
          </cell>
          <cell r="AT32">
            <v>406314.03</v>
          </cell>
          <cell r="AU32">
            <v>220273.69</v>
          </cell>
          <cell r="AV32">
            <v>365186.68</v>
          </cell>
          <cell r="AW32">
            <v>223782.45</v>
          </cell>
          <cell r="AX32">
            <v>238439.03</v>
          </cell>
          <cell r="AY32">
            <v>3511047.76</v>
          </cell>
          <cell r="AZ32">
            <v>3048826.28</v>
          </cell>
          <cell r="BA32">
            <v>6</v>
          </cell>
          <cell r="BB32">
            <v>365186.68</v>
          </cell>
          <cell r="BC32">
            <v>220273.69</v>
          </cell>
          <cell r="BD32">
            <v>406314.03</v>
          </cell>
          <cell r="BE32">
            <v>308833.87</v>
          </cell>
          <cell r="BF32">
            <v>345337.35</v>
          </cell>
          <cell r="BG32">
            <v>1762829.75</v>
          </cell>
          <cell r="BH32">
            <v>462221.48</v>
          </cell>
        </row>
        <row r="32">
          <cell r="BJ32">
            <v>293804.958333333</v>
          </cell>
        </row>
        <row r="33">
          <cell r="B33" t="str">
            <v>S411017</v>
          </cell>
          <cell r="C33" t="str">
            <v>北京奇美玉隆商贸有限责任公司</v>
          </cell>
          <cell r="D33" t="str">
            <v>后视镜</v>
          </cell>
          <cell r="E33" t="str">
            <v>大宗物料</v>
          </cell>
          <cell r="F33">
            <v>30</v>
          </cell>
          <cell r="G33" t="str">
            <v>是</v>
          </cell>
          <cell r="H33">
            <v>30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3"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465206.3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248200</v>
          </cell>
          <cell r="AP33">
            <v>0</v>
          </cell>
          <cell r="AQ33">
            <v>185500</v>
          </cell>
          <cell r="AR33">
            <v>342439.95</v>
          </cell>
          <cell r="AS33">
            <v>208897.43</v>
          </cell>
          <cell r="AT33">
            <v>132500</v>
          </cell>
          <cell r="AU33">
            <v>0</v>
          </cell>
        </row>
        <row r="33">
          <cell r="AW33">
            <v>0</v>
          </cell>
          <cell r="AX33">
            <v>0</v>
          </cell>
          <cell r="AY33">
            <v>1582743.68</v>
          </cell>
          <cell r="AZ33">
            <v>1582743.68</v>
          </cell>
          <cell r="BA33">
            <v>5</v>
          </cell>
          <cell r="BB33">
            <v>0</v>
          </cell>
          <cell r="BC33">
            <v>0</v>
          </cell>
          <cell r="BD33">
            <v>0</v>
          </cell>
          <cell r="BE33">
            <v>132500</v>
          </cell>
          <cell r="BF33">
            <v>208897.43</v>
          </cell>
          <cell r="BG33">
            <v>341397.43</v>
          </cell>
          <cell r="BH33">
            <v>0</v>
          </cell>
        </row>
        <row r="33">
          <cell r="BJ33">
            <v>56899.5716666667</v>
          </cell>
        </row>
        <row r="34">
          <cell r="B34" t="str">
            <v>S413066</v>
          </cell>
          <cell r="C34" t="str">
            <v>河北新强力机械制造有限公司</v>
          </cell>
          <cell r="D34" t="str">
            <v>金属件/座椅</v>
          </cell>
          <cell r="E34" t="str">
            <v>正常供货</v>
          </cell>
          <cell r="F34">
            <v>90</v>
          </cell>
          <cell r="G34" t="str">
            <v>是</v>
          </cell>
          <cell r="H34">
            <v>90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4"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4">
          <cell r="AG34">
            <v>31584.89</v>
          </cell>
          <cell r="AH34">
            <v>112769.84</v>
          </cell>
          <cell r="AI34">
            <v>122728.09</v>
          </cell>
          <cell r="AJ34">
            <v>122905.29</v>
          </cell>
          <cell r="AK34">
            <v>0</v>
          </cell>
          <cell r="AL34">
            <v>94567.72</v>
          </cell>
          <cell r="AM34">
            <v>60816.82</v>
          </cell>
          <cell r="AN34">
            <v>34267.15</v>
          </cell>
          <cell r="AO34">
            <v>83500</v>
          </cell>
          <cell r="AP34">
            <v>77000</v>
          </cell>
          <cell r="AQ34">
            <v>77137.29</v>
          </cell>
          <cell r="AR34">
            <v>67357.01</v>
          </cell>
          <cell r="AS34">
            <v>0</v>
          </cell>
          <cell r="AT34">
            <v>52526.87</v>
          </cell>
          <cell r="AU34">
            <v>161997.79</v>
          </cell>
          <cell r="AV34">
            <v>135262.52</v>
          </cell>
          <cell r="AW34">
            <v>0</v>
          </cell>
          <cell r="AX34">
            <v>140963.25</v>
          </cell>
          <cell r="AY34">
            <v>1375384.53</v>
          </cell>
          <cell r="AZ34">
            <v>1099158.76</v>
          </cell>
          <cell r="BA34">
            <v>6</v>
          </cell>
          <cell r="BB34">
            <v>161997.79</v>
          </cell>
          <cell r="BC34">
            <v>52526.87</v>
          </cell>
          <cell r="BD34">
            <v>0</v>
          </cell>
          <cell r="BE34">
            <v>67357.01</v>
          </cell>
          <cell r="BF34">
            <v>77137.29</v>
          </cell>
          <cell r="BG34">
            <v>490750.43</v>
          </cell>
          <cell r="BH34">
            <v>276225.77</v>
          </cell>
        </row>
        <row r="34">
          <cell r="BJ34">
            <v>81791.7383333333</v>
          </cell>
        </row>
        <row r="35">
          <cell r="B35" t="str">
            <v>S413065</v>
          </cell>
          <cell r="C35" t="str">
            <v>河北锦泽丰泰国际贸易有限公司</v>
          </cell>
          <cell r="D35" t="str">
            <v>金属件</v>
          </cell>
          <cell r="E35" t="str">
            <v>大宗物料</v>
          </cell>
          <cell r="F35">
            <v>0</v>
          </cell>
          <cell r="G35" t="str">
            <v>否</v>
          </cell>
          <cell r="H35">
            <v>30</v>
          </cell>
        </row>
        <row r="35">
          <cell r="AC35">
            <v>0</v>
          </cell>
          <cell r="AD35">
            <v>0</v>
          </cell>
          <cell r="AE35">
            <v>0</v>
          </cell>
        </row>
        <row r="35"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5">
          <cell r="AR35">
            <v>0</v>
          </cell>
          <cell r="AS35">
            <v>0</v>
          </cell>
          <cell r="AT35">
            <v>0</v>
          </cell>
          <cell r="AU35">
            <v>123982.5</v>
          </cell>
        </row>
        <row r="35">
          <cell r="AW35">
            <v>1289390.93</v>
          </cell>
          <cell r="AX35">
            <v>450619.81</v>
          </cell>
          <cell r="AY35">
            <v>1863993.24</v>
          </cell>
          <cell r="AZ35">
            <v>1863993.24</v>
          </cell>
          <cell r="BA35">
            <v>5</v>
          </cell>
          <cell r="BB35">
            <v>450619.81</v>
          </cell>
          <cell r="BC35">
            <v>1289390.93</v>
          </cell>
          <cell r="BD35">
            <v>0</v>
          </cell>
          <cell r="BE35">
            <v>123982.5</v>
          </cell>
          <cell r="BF35">
            <v>0</v>
          </cell>
          <cell r="BG35">
            <v>1863993.24</v>
          </cell>
          <cell r="BH35">
            <v>0</v>
          </cell>
        </row>
        <row r="35">
          <cell r="BJ35">
            <v>310665.54</v>
          </cell>
        </row>
        <row r="36">
          <cell r="B36" t="str">
            <v>S433001</v>
          </cell>
          <cell r="C36" t="str">
            <v>宁波精成车业有限公司</v>
          </cell>
          <cell r="D36" t="str">
            <v>后视镜</v>
          </cell>
          <cell r="E36" t="str">
            <v>正常供货</v>
          </cell>
          <cell r="F36">
            <v>60</v>
          </cell>
          <cell r="G36" t="str">
            <v>否</v>
          </cell>
          <cell r="H36">
            <v>60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6"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6">
          <cell r="AP36">
            <v>0</v>
          </cell>
          <cell r="AQ36">
            <v>0</v>
          </cell>
          <cell r="AR36">
            <v>0</v>
          </cell>
        </row>
        <row r="36">
          <cell r="AU36">
            <v>0</v>
          </cell>
        </row>
        <row r="36">
          <cell r="AW36">
            <v>107884.53</v>
          </cell>
          <cell r="AX36">
            <v>109933.63</v>
          </cell>
          <cell r="AY36">
            <v>217818.16</v>
          </cell>
          <cell r="AZ36">
            <v>0</v>
          </cell>
          <cell r="BA36">
            <v>3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217818.16</v>
          </cell>
          <cell r="BH36">
            <v>217818.16</v>
          </cell>
        </row>
        <row r="36">
          <cell r="BJ36">
            <v>36303.0266666667</v>
          </cell>
        </row>
        <row r="37">
          <cell r="B37" t="str">
            <v>S432020</v>
          </cell>
          <cell r="C37" t="str">
            <v>恺博（常熟）座椅机械部件有限公司</v>
          </cell>
          <cell r="D37" t="str">
            <v>座椅</v>
          </cell>
          <cell r="E37" t="str">
            <v>正常供货</v>
          </cell>
          <cell r="F37">
            <v>60</v>
          </cell>
          <cell r="G37" t="str">
            <v>是</v>
          </cell>
          <cell r="H37">
            <v>60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7">
          <cell r="AD37">
            <v>0</v>
          </cell>
          <cell r="AE37">
            <v>0</v>
          </cell>
          <cell r="AF37">
            <v>0</v>
          </cell>
        </row>
        <row r="37">
          <cell r="AI37">
            <v>0</v>
          </cell>
          <cell r="AJ37">
            <v>0</v>
          </cell>
          <cell r="AK37">
            <v>0</v>
          </cell>
          <cell r="AL37">
            <v>343724.4</v>
          </cell>
          <cell r="AM37">
            <v>0</v>
          </cell>
          <cell r="AN37">
            <v>555471.84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100994.88</v>
          </cell>
          <cell r="AT37">
            <v>0</v>
          </cell>
          <cell r="AU37">
            <v>0</v>
          </cell>
          <cell r="AV37">
            <v>100994.88</v>
          </cell>
          <cell r="AW37">
            <v>504974.4</v>
          </cell>
          <cell r="AX37">
            <v>201989.76</v>
          </cell>
          <cell r="AY37">
            <v>1808150.16</v>
          </cell>
          <cell r="AZ37">
            <v>1101186</v>
          </cell>
          <cell r="BA37">
            <v>6</v>
          </cell>
          <cell r="BB37">
            <v>100994.88</v>
          </cell>
          <cell r="BC37">
            <v>0</v>
          </cell>
          <cell r="BD37">
            <v>0</v>
          </cell>
          <cell r="BE37">
            <v>100994.88</v>
          </cell>
          <cell r="BF37">
            <v>0</v>
          </cell>
          <cell r="BG37">
            <v>908953.92</v>
          </cell>
          <cell r="BH37">
            <v>706964.16</v>
          </cell>
        </row>
        <row r="37">
          <cell r="BJ37">
            <v>151492.32</v>
          </cell>
        </row>
        <row r="38">
          <cell r="B38" t="str">
            <v>S412001</v>
          </cell>
          <cell r="C38" t="str">
            <v>天津生隆纤维材料股份有限公司</v>
          </cell>
          <cell r="D38" t="str">
            <v>座椅</v>
          </cell>
          <cell r="E38" t="str">
            <v>正常供货</v>
          </cell>
          <cell r="F38">
            <v>90</v>
          </cell>
          <cell r="G38" t="str">
            <v>是</v>
          </cell>
          <cell r="H38">
            <v>90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8"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140435.82</v>
          </cell>
          <cell r="AL38">
            <v>0</v>
          </cell>
          <cell r="AM38">
            <v>311154.09</v>
          </cell>
          <cell r="AN38">
            <v>144144</v>
          </cell>
          <cell r="AO38">
            <v>178600</v>
          </cell>
          <cell r="AP38">
            <v>186200</v>
          </cell>
          <cell r="AQ38">
            <v>0</v>
          </cell>
          <cell r="AR38">
            <v>386548.67</v>
          </cell>
          <cell r="AS38">
            <v>0</v>
          </cell>
          <cell r="AT38">
            <v>0</v>
          </cell>
          <cell r="AU38">
            <v>144815.85</v>
          </cell>
          <cell r="AV38">
            <v>75145.41</v>
          </cell>
          <cell r="AW38">
            <v>21060.84</v>
          </cell>
          <cell r="AX38">
            <v>55566.62</v>
          </cell>
          <cell r="AY38">
            <v>1643671.3</v>
          </cell>
          <cell r="AZ38">
            <v>1491898.43</v>
          </cell>
          <cell r="BA38">
            <v>6</v>
          </cell>
          <cell r="BB38">
            <v>144815.85</v>
          </cell>
          <cell r="BC38">
            <v>0</v>
          </cell>
          <cell r="BD38">
            <v>0</v>
          </cell>
          <cell r="BE38">
            <v>386548.67</v>
          </cell>
          <cell r="BF38">
            <v>0</v>
          </cell>
          <cell r="BG38">
            <v>296588.72</v>
          </cell>
          <cell r="BH38">
            <v>151772.87</v>
          </cell>
        </row>
        <row r="38">
          <cell r="BJ38">
            <v>49431.4533333333</v>
          </cell>
        </row>
        <row r="39">
          <cell r="B39" t="str">
            <v>S433003</v>
          </cell>
          <cell r="C39" t="str">
            <v>浙江松原汽车安全系统股份有限公司</v>
          </cell>
          <cell r="D39" t="str">
            <v>座椅</v>
          </cell>
          <cell r="E39" t="str">
            <v>正常供货</v>
          </cell>
          <cell r="F39">
            <v>90</v>
          </cell>
          <cell r="G39" t="str">
            <v>否</v>
          </cell>
          <cell r="H39">
            <v>90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39">
          <cell r="AI39">
            <v>0</v>
          </cell>
        </row>
        <row r="39">
          <cell r="AN39">
            <v>0</v>
          </cell>
        </row>
        <row r="39">
          <cell r="AP39">
            <v>6243.12</v>
          </cell>
          <cell r="AQ39">
            <v>359530.55</v>
          </cell>
          <cell r="AR39">
            <v>269749.08</v>
          </cell>
          <cell r="AS39">
            <v>422823.47</v>
          </cell>
          <cell r="AT39">
            <v>0</v>
          </cell>
          <cell r="AU39">
            <v>285452.6</v>
          </cell>
        </row>
        <row r="39">
          <cell r="AW39">
            <v>32420.83</v>
          </cell>
          <cell r="AX39">
            <v>349766.64</v>
          </cell>
          <cell r="AY39">
            <v>1725986.29</v>
          </cell>
          <cell r="AZ39">
            <v>1343798.82</v>
          </cell>
          <cell r="BA39">
            <v>5</v>
          </cell>
          <cell r="BB39">
            <v>285452.6</v>
          </cell>
          <cell r="BC39">
            <v>0</v>
          </cell>
          <cell r="BD39">
            <v>422823.47</v>
          </cell>
          <cell r="BE39">
            <v>269749.08</v>
          </cell>
          <cell r="BF39">
            <v>359530.55</v>
          </cell>
          <cell r="BG39">
            <v>1090463.54</v>
          </cell>
          <cell r="BH39">
            <v>382187.47</v>
          </cell>
        </row>
        <row r="39">
          <cell r="BJ39">
            <v>181743.923333333</v>
          </cell>
        </row>
        <row r="40">
          <cell r="B40" t="str">
            <v>S437023</v>
          </cell>
          <cell r="C40" t="str">
            <v>高唐强盛机械有限公司</v>
          </cell>
          <cell r="D40" t="str">
            <v>金属件</v>
          </cell>
          <cell r="E40" t="str">
            <v>正常供货</v>
          </cell>
          <cell r="F40">
            <v>60</v>
          </cell>
          <cell r="G40" t="str">
            <v>是</v>
          </cell>
          <cell r="H40">
            <v>90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0">
          <cell r="N40">
            <v>0</v>
          </cell>
          <cell r="O40">
            <v>0</v>
          </cell>
          <cell r="P40">
            <v>152666.63</v>
          </cell>
          <cell r="Q40">
            <v>295046.31</v>
          </cell>
          <cell r="R40">
            <v>0</v>
          </cell>
          <cell r="S40">
            <v>0</v>
          </cell>
          <cell r="T40">
            <v>158493.38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0"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196661.45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33763.07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</row>
        <row r="40">
          <cell r="AW40">
            <v>0</v>
          </cell>
          <cell r="AX40">
            <v>0</v>
          </cell>
          <cell r="AY40">
            <v>836630.84</v>
          </cell>
          <cell r="AZ40">
            <v>836630.84</v>
          </cell>
          <cell r="BA40">
            <v>5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</row>
        <row r="40">
          <cell r="BJ40">
            <v>0</v>
          </cell>
        </row>
        <row r="41">
          <cell r="B41" t="str">
            <v>S422002</v>
          </cell>
          <cell r="C41" t="str">
            <v>长春市天利得科技有限公司</v>
          </cell>
          <cell r="D41" t="str">
            <v>座椅</v>
          </cell>
          <cell r="E41" t="str">
            <v>正常供货</v>
          </cell>
          <cell r="F41">
            <v>60</v>
          </cell>
          <cell r="G41" t="str">
            <v>否</v>
          </cell>
          <cell r="H41">
            <v>90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</row>
        <row r="41">
          <cell r="AQ41">
            <v>203514.6</v>
          </cell>
          <cell r="AR41">
            <v>158056.49</v>
          </cell>
          <cell r="AS41">
            <v>216321.56</v>
          </cell>
          <cell r="AT41">
            <v>206975.89</v>
          </cell>
          <cell r="AU41">
            <v>171745.31</v>
          </cell>
          <cell r="AV41">
            <v>213981.32</v>
          </cell>
          <cell r="AW41">
            <v>186978.84</v>
          </cell>
          <cell r="AX41">
            <v>33080.75</v>
          </cell>
          <cell r="AY41">
            <v>1390654.76</v>
          </cell>
          <cell r="AZ41">
            <v>1170595.17</v>
          </cell>
          <cell r="BA41">
            <v>6</v>
          </cell>
          <cell r="BB41">
            <v>213981.32</v>
          </cell>
          <cell r="BC41">
            <v>171745.31</v>
          </cell>
          <cell r="BD41">
            <v>206975.89</v>
          </cell>
          <cell r="BE41">
            <v>216321.56</v>
          </cell>
          <cell r="BF41">
            <v>158056.49</v>
          </cell>
          <cell r="BG41">
            <v>1029083.67</v>
          </cell>
          <cell r="BH41">
            <v>220059.59</v>
          </cell>
        </row>
        <row r="41">
          <cell r="BJ41">
            <v>171513.945</v>
          </cell>
        </row>
        <row r="42">
          <cell r="B42" t="str">
            <v>S437019</v>
          </cell>
          <cell r="C42" t="str">
            <v>日照浩利橡塑有限公司</v>
          </cell>
          <cell r="D42" t="str">
            <v>金属件/座椅</v>
          </cell>
          <cell r="E42" t="str">
            <v>正常供货</v>
          </cell>
          <cell r="F42">
            <v>60</v>
          </cell>
          <cell r="G42" t="str">
            <v>否</v>
          </cell>
          <cell r="H42">
            <v>60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2">
          <cell r="AQ42">
            <v>128312.95</v>
          </cell>
          <cell r="AR42">
            <v>170008.91</v>
          </cell>
          <cell r="AS42">
            <v>128935.26</v>
          </cell>
          <cell r="AT42">
            <v>600916.49</v>
          </cell>
          <cell r="AU42">
            <v>234670.04</v>
          </cell>
          <cell r="AV42">
            <v>520798.5</v>
          </cell>
          <cell r="AW42">
            <v>239833.74</v>
          </cell>
          <cell r="AX42">
            <v>194183.49</v>
          </cell>
          <cell r="AY42">
            <v>2217659.38</v>
          </cell>
          <cell r="AZ42">
            <v>1783642.15</v>
          </cell>
          <cell r="BA42">
            <v>6</v>
          </cell>
          <cell r="BB42">
            <v>520798.5</v>
          </cell>
          <cell r="BC42">
            <v>234670.04</v>
          </cell>
          <cell r="BD42">
            <v>600916.49</v>
          </cell>
          <cell r="BE42">
            <v>128935.26</v>
          </cell>
          <cell r="BF42">
            <v>170008.91</v>
          </cell>
          <cell r="BG42">
            <v>1919337.52</v>
          </cell>
          <cell r="BH42">
            <v>434017.23</v>
          </cell>
        </row>
        <row r="42">
          <cell r="BJ42">
            <v>319889.586666667</v>
          </cell>
        </row>
        <row r="43">
          <cell r="B43" t="str">
            <v>S413090</v>
          </cell>
          <cell r="C43" t="str">
            <v>黄骅市津华汽车部件有限公司</v>
          </cell>
          <cell r="D43" t="str">
            <v>金属件/座椅</v>
          </cell>
          <cell r="E43" t="str">
            <v>更名创合</v>
          </cell>
          <cell r="F43">
            <v>60</v>
          </cell>
          <cell r="G43" t="str">
            <v>是</v>
          </cell>
          <cell r="H43">
            <v>90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149198.92</v>
          </cell>
          <cell r="Z43">
            <v>0</v>
          </cell>
          <cell r="AA43">
            <v>0</v>
          </cell>
        </row>
        <row r="43">
          <cell r="AC43">
            <v>378139.64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</row>
        <row r="43">
          <cell r="AW43">
            <v>0</v>
          </cell>
          <cell r="AX43">
            <v>0</v>
          </cell>
          <cell r="AY43">
            <v>527338.56</v>
          </cell>
          <cell r="AZ43">
            <v>527338.56</v>
          </cell>
          <cell r="BA43">
            <v>5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</row>
        <row r="43">
          <cell r="BJ43">
            <v>0</v>
          </cell>
        </row>
        <row r="44">
          <cell r="B44" t="str">
            <v>S413051</v>
          </cell>
          <cell r="C44" t="str">
            <v>黄骅市京港机电设备有限公司</v>
          </cell>
          <cell r="D44" t="str">
            <v>座椅/后视镜</v>
          </cell>
          <cell r="E44" t="str">
            <v>正常供货</v>
          </cell>
          <cell r="F44">
            <v>60</v>
          </cell>
          <cell r="G44" t="str">
            <v>是</v>
          </cell>
          <cell r="H44">
            <v>60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4"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56830.9</v>
          </cell>
          <cell r="S44">
            <v>0</v>
          </cell>
          <cell r="T44">
            <v>212817.59</v>
          </cell>
          <cell r="U44">
            <v>0</v>
          </cell>
          <cell r="V44">
            <v>98690.6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4"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25457.29</v>
          </cell>
          <cell r="AH44">
            <v>102625.95</v>
          </cell>
          <cell r="AI44">
            <v>61039.55</v>
          </cell>
          <cell r="AJ44">
            <v>0</v>
          </cell>
          <cell r="AK44">
            <v>7579.72</v>
          </cell>
          <cell r="AL44">
            <v>187.99</v>
          </cell>
          <cell r="AM44">
            <v>123.67</v>
          </cell>
          <cell r="AN44">
            <v>7479.33</v>
          </cell>
          <cell r="AO44">
            <v>21400</v>
          </cell>
          <cell r="AP44">
            <v>10500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4">
          <cell r="AW44">
            <v>0</v>
          </cell>
          <cell r="AX44">
            <v>0</v>
          </cell>
          <cell r="AY44">
            <v>604732.59</v>
          </cell>
          <cell r="AZ44">
            <v>604732.59</v>
          </cell>
          <cell r="BA44">
            <v>5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</row>
        <row r="44">
          <cell r="BJ44">
            <v>0</v>
          </cell>
        </row>
        <row r="45">
          <cell r="B45" t="str">
            <v>S413132</v>
          </cell>
          <cell r="C45" t="str">
            <v>霸州市政锦五金制品有限公司</v>
          </cell>
          <cell r="D45" t="str">
            <v>金属件</v>
          </cell>
          <cell r="E45" t="str">
            <v>正常供货</v>
          </cell>
          <cell r="F45">
            <v>90</v>
          </cell>
          <cell r="G45" t="str">
            <v>否</v>
          </cell>
          <cell r="H45">
            <v>90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5"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5">
          <cell r="AP45">
            <v>216658.56</v>
          </cell>
          <cell r="AQ45">
            <v>194883.01</v>
          </cell>
          <cell r="AR45">
            <v>255354.44</v>
          </cell>
          <cell r="AS45">
            <v>0</v>
          </cell>
          <cell r="AT45">
            <v>302273.52</v>
          </cell>
          <cell r="AU45">
            <v>158299.7</v>
          </cell>
          <cell r="AV45">
            <v>437642.97</v>
          </cell>
          <cell r="AW45">
            <v>278504.72</v>
          </cell>
          <cell r="AX45">
            <v>0</v>
          </cell>
          <cell r="AY45">
            <v>1843616.92</v>
          </cell>
          <cell r="AZ45">
            <v>1127469.23</v>
          </cell>
          <cell r="BA45">
            <v>6</v>
          </cell>
          <cell r="BB45">
            <v>158299.7</v>
          </cell>
          <cell r="BC45">
            <v>302273.52</v>
          </cell>
          <cell r="BD45">
            <v>0</v>
          </cell>
          <cell r="BE45">
            <v>255354.44</v>
          </cell>
          <cell r="BF45">
            <v>194883.01</v>
          </cell>
          <cell r="BG45">
            <v>1176720.91</v>
          </cell>
          <cell r="BH45">
            <v>716147.69</v>
          </cell>
        </row>
        <row r="45">
          <cell r="BJ45">
            <v>196120.151666667</v>
          </cell>
        </row>
        <row r="46">
          <cell r="B46" t="str">
            <v>S411010</v>
          </cell>
          <cell r="C46" t="str">
            <v>北京多宾城建筑机械有限公司</v>
          </cell>
          <cell r="D46" t="str">
            <v>后视镜</v>
          </cell>
          <cell r="E46" t="str">
            <v>正常供货</v>
          </cell>
          <cell r="F46">
            <v>60</v>
          </cell>
          <cell r="G46" t="str">
            <v>是</v>
          </cell>
          <cell r="H46">
            <v>90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6"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121209.49</v>
          </cell>
          <cell r="AK46">
            <v>45180.06</v>
          </cell>
          <cell r="AL46">
            <v>102833.86</v>
          </cell>
          <cell r="AM46">
            <v>74741.32</v>
          </cell>
          <cell r="AN46">
            <v>85589.88</v>
          </cell>
          <cell r="AO46">
            <v>93000</v>
          </cell>
          <cell r="AP46">
            <v>47900</v>
          </cell>
          <cell r="AQ46">
            <v>89492.64</v>
          </cell>
          <cell r="AR46">
            <v>86878.44</v>
          </cell>
          <cell r="AS46">
            <v>28025.03</v>
          </cell>
          <cell r="AT46">
            <v>12685.55</v>
          </cell>
          <cell r="AU46">
            <v>0</v>
          </cell>
          <cell r="AV46">
            <v>131554.62</v>
          </cell>
          <cell r="AW46">
            <v>104450.84</v>
          </cell>
          <cell r="AX46">
            <v>39953.84</v>
          </cell>
          <cell r="AY46">
            <v>1063495.57</v>
          </cell>
          <cell r="AZ46">
            <v>919090.89</v>
          </cell>
          <cell r="BA46">
            <v>6</v>
          </cell>
          <cell r="BB46">
            <v>131554.62</v>
          </cell>
          <cell r="BC46">
            <v>0</v>
          </cell>
          <cell r="BD46">
            <v>12685.55</v>
          </cell>
          <cell r="BE46">
            <v>28025.03</v>
          </cell>
          <cell r="BF46">
            <v>86878.44</v>
          </cell>
          <cell r="BG46">
            <v>316669.88</v>
          </cell>
          <cell r="BH46">
            <v>144404.68</v>
          </cell>
        </row>
        <row r="46">
          <cell r="BJ46">
            <v>52778.3133333333</v>
          </cell>
        </row>
        <row r="47">
          <cell r="B47" t="str">
            <v>S432021</v>
          </cell>
          <cell r="C47" t="str">
            <v>江苏艾文德悦达汽车内饰有限责任公司</v>
          </cell>
          <cell r="D47" t="str">
            <v>座椅</v>
          </cell>
          <cell r="E47" t="str">
            <v>诉讼</v>
          </cell>
          <cell r="F47">
            <v>60</v>
          </cell>
          <cell r="G47" t="str">
            <v>否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7"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7"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</row>
        <row r="47"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5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</row>
        <row r="47">
          <cell r="BJ47">
            <v>0</v>
          </cell>
        </row>
        <row r="48">
          <cell r="B48" t="str">
            <v>S433010</v>
          </cell>
          <cell r="C48" t="str">
            <v>台州市黄岩佩雷希模具有限公司</v>
          </cell>
          <cell r="D48">
            <v>0</v>
          </cell>
          <cell r="E48" t="str">
            <v>固定资产</v>
          </cell>
          <cell r="F48">
            <v>0</v>
          </cell>
          <cell r="G48" t="str">
            <v>是</v>
          </cell>
        </row>
        <row r="48"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8">
          <cell r="AE48">
            <v>0</v>
          </cell>
          <cell r="AF48">
            <v>37300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140000</v>
          </cell>
          <cell r="AS48">
            <v>0</v>
          </cell>
          <cell r="AT48">
            <v>0</v>
          </cell>
          <cell r="AU48">
            <v>0</v>
          </cell>
        </row>
        <row r="48">
          <cell r="AW48">
            <v>0</v>
          </cell>
          <cell r="AX48">
            <v>0</v>
          </cell>
          <cell r="AY48">
            <v>177300</v>
          </cell>
          <cell r="AZ48">
            <v>177300</v>
          </cell>
          <cell r="BA48">
            <v>5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</row>
        <row r="48">
          <cell r="BJ48">
            <v>0</v>
          </cell>
        </row>
        <row r="49">
          <cell r="B49" t="str">
            <v>S413161</v>
          </cell>
          <cell r="C49" t="str">
            <v>河北利达金属制品集团有限公司</v>
          </cell>
          <cell r="D49" t="str">
            <v>金属件</v>
          </cell>
          <cell r="E49" t="str">
            <v>正常供货</v>
          </cell>
          <cell r="F49">
            <v>90</v>
          </cell>
          <cell r="G49" t="str">
            <v>否</v>
          </cell>
          <cell r="H49">
            <v>90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49">
          <cell r="AH49">
            <v>0</v>
          </cell>
          <cell r="AI49">
            <v>0</v>
          </cell>
          <cell r="AJ49">
            <v>0</v>
          </cell>
        </row>
        <row r="49"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1941760.23</v>
          </cell>
          <cell r="AR49">
            <v>759580.68</v>
          </cell>
          <cell r="AS49">
            <v>0</v>
          </cell>
          <cell r="AT49">
            <v>0</v>
          </cell>
          <cell r="AU49">
            <v>1943731.72</v>
          </cell>
          <cell r="AV49">
            <v>731857.32</v>
          </cell>
          <cell r="AW49">
            <v>424300.31</v>
          </cell>
          <cell r="AX49">
            <v>303136.17</v>
          </cell>
          <cell r="AY49">
            <v>6104366.43</v>
          </cell>
          <cell r="AZ49">
            <v>4645072.63</v>
          </cell>
          <cell r="BA49">
            <v>6</v>
          </cell>
          <cell r="BB49">
            <v>1943731.72</v>
          </cell>
          <cell r="BC49">
            <v>0</v>
          </cell>
          <cell r="BD49">
            <v>0</v>
          </cell>
          <cell r="BE49">
            <v>759580.68</v>
          </cell>
          <cell r="BF49">
            <v>1941760.23</v>
          </cell>
          <cell r="BG49">
            <v>3403025.52</v>
          </cell>
          <cell r="BH49">
            <v>1459293.8</v>
          </cell>
        </row>
        <row r="49">
          <cell r="BJ49">
            <v>567170.92</v>
          </cell>
        </row>
        <row r="50">
          <cell r="B50" t="str">
            <v>S412015</v>
          </cell>
          <cell r="C50" t="str">
            <v>天津亚铁科技有限公司</v>
          </cell>
          <cell r="D50" t="str">
            <v>金属件</v>
          </cell>
          <cell r="E50" t="str">
            <v>老账</v>
          </cell>
          <cell r="F50">
            <v>0</v>
          </cell>
          <cell r="G50" t="str">
            <v>否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0">
          <cell r="U50">
            <v>0</v>
          </cell>
          <cell r="V50">
            <v>0</v>
          </cell>
          <cell r="W50">
            <v>96094.65</v>
          </cell>
          <cell r="X50">
            <v>0</v>
          </cell>
          <cell r="Y50">
            <v>0</v>
          </cell>
          <cell r="Z50">
            <v>0</v>
          </cell>
          <cell r="AA50">
            <v>74592</v>
          </cell>
        </row>
        <row r="50"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</row>
        <row r="50">
          <cell r="AW50">
            <v>0</v>
          </cell>
          <cell r="AX50">
            <v>0</v>
          </cell>
          <cell r="AY50">
            <v>170686.65</v>
          </cell>
          <cell r="AZ50">
            <v>170686.65</v>
          </cell>
          <cell r="BA50">
            <v>5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</row>
        <row r="50">
          <cell r="BJ50">
            <v>0</v>
          </cell>
        </row>
        <row r="51">
          <cell r="B51" t="str">
            <v>S437015</v>
          </cell>
          <cell r="C51" t="str">
            <v>山东金达汽车部件制造股份有限公司</v>
          </cell>
          <cell r="D51" t="str">
            <v>座椅</v>
          </cell>
          <cell r="E51" t="str">
            <v>正常供货</v>
          </cell>
          <cell r="F51">
            <v>60</v>
          </cell>
          <cell r="G51" t="str">
            <v>否</v>
          </cell>
          <cell r="H51">
            <v>90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1"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1">
          <cell r="AO51">
            <v>0</v>
          </cell>
          <cell r="AP51">
            <v>0</v>
          </cell>
          <cell r="AQ51">
            <v>0</v>
          </cell>
          <cell r="AR51">
            <v>32145.67</v>
          </cell>
          <cell r="AS51">
            <v>485505.14</v>
          </cell>
          <cell r="AT51">
            <v>900590.92</v>
          </cell>
          <cell r="AU51">
            <v>291316.14</v>
          </cell>
          <cell r="AV51">
            <v>689636.32</v>
          </cell>
          <cell r="AW51">
            <v>406031.42</v>
          </cell>
          <cell r="AX51">
            <v>460103.74</v>
          </cell>
          <cell r="AY51">
            <v>3265329.35</v>
          </cell>
          <cell r="AZ51">
            <v>2399194.19</v>
          </cell>
          <cell r="BA51">
            <v>6</v>
          </cell>
          <cell r="BB51">
            <v>689636.32</v>
          </cell>
          <cell r="BC51">
            <v>291316.14</v>
          </cell>
          <cell r="BD51">
            <v>900590.92</v>
          </cell>
          <cell r="BE51">
            <v>485505.14</v>
          </cell>
          <cell r="BF51">
            <v>32145.67</v>
          </cell>
          <cell r="BG51">
            <v>3233183.68</v>
          </cell>
          <cell r="BH51">
            <v>866135.16</v>
          </cell>
        </row>
        <row r="51">
          <cell r="BJ51">
            <v>538863.946666667</v>
          </cell>
        </row>
        <row r="52">
          <cell r="B52" t="str">
            <v>S433027</v>
          </cell>
          <cell r="C52" t="str">
            <v>浙江泰极信汽车部件有限公司</v>
          </cell>
          <cell r="D52" t="str">
            <v>金属件</v>
          </cell>
          <cell r="E52" t="str">
            <v>诉讼</v>
          </cell>
          <cell r="F52">
            <v>60</v>
          </cell>
          <cell r="G52" t="str">
            <v>否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2">
          <cell r="S52">
            <v>0</v>
          </cell>
          <cell r="T52">
            <v>27521.08</v>
          </cell>
          <cell r="U52">
            <v>101074.44</v>
          </cell>
          <cell r="V52">
            <v>0</v>
          </cell>
          <cell r="W52">
            <v>101074.44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</row>
        <row r="52">
          <cell r="AW52">
            <v>0</v>
          </cell>
          <cell r="AX52">
            <v>0</v>
          </cell>
          <cell r="AY52">
            <v>229669.96</v>
          </cell>
          <cell r="AZ52">
            <v>229669.96</v>
          </cell>
          <cell r="BA52">
            <v>5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</row>
        <row r="52">
          <cell r="BJ52">
            <v>0</v>
          </cell>
        </row>
        <row r="53">
          <cell r="B53" t="str">
            <v>S543001</v>
          </cell>
          <cell r="C53" t="str">
            <v>湖南精正设备制造有限公司</v>
          </cell>
          <cell r="D53" t="str">
            <v>座椅</v>
          </cell>
          <cell r="E53" t="str">
            <v>固定资产</v>
          </cell>
          <cell r="F53" t="str">
            <v>预付</v>
          </cell>
          <cell r="G53" t="str">
            <v>否</v>
          </cell>
        </row>
        <row r="53">
          <cell r="I53">
            <v>470027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3"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</row>
        <row r="53">
          <cell r="AW53">
            <v>0</v>
          </cell>
          <cell r="AX53">
            <v>0</v>
          </cell>
          <cell r="AY53">
            <v>470027</v>
          </cell>
          <cell r="AZ53">
            <v>470027</v>
          </cell>
          <cell r="BA53">
            <v>5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</row>
        <row r="53">
          <cell r="BJ53">
            <v>0</v>
          </cell>
        </row>
        <row r="54">
          <cell r="B54" t="str">
            <v>S433020</v>
          </cell>
          <cell r="C54" t="str">
            <v>宁波市北仑屹昌机械有限公司</v>
          </cell>
          <cell r="D54" t="str">
            <v>后视镜</v>
          </cell>
          <cell r="E54" t="str">
            <v>老账</v>
          </cell>
          <cell r="F54">
            <v>90</v>
          </cell>
          <cell r="G54" t="str">
            <v>是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4">
          <cell r="AC54">
            <v>0</v>
          </cell>
          <cell r="AD54">
            <v>0</v>
          </cell>
          <cell r="AE54">
            <v>0</v>
          </cell>
          <cell r="AF54">
            <v>58156.28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</row>
        <row r="54">
          <cell r="AW54">
            <v>139274.43</v>
          </cell>
          <cell r="AX54">
            <v>111466.48</v>
          </cell>
          <cell r="AY54">
            <v>308897.19</v>
          </cell>
          <cell r="AZ54">
            <v>58156.28</v>
          </cell>
          <cell r="BA54">
            <v>5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250740.91</v>
          </cell>
          <cell r="BH54">
            <v>250740.91</v>
          </cell>
        </row>
        <row r="54">
          <cell r="BJ54">
            <v>41790.1516666667</v>
          </cell>
        </row>
        <row r="55">
          <cell r="B55" t="str">
            <v>S432009</v>
          </cell>
          <cell r="C55" t="str">
            <v>江苏力乐汽车部件股份有限公司</v>
          </cell>
          <cell r="D55" t="str">
            <v>金属件/座椅</v>
          </cell>
          <cell r="E55" t="str">
            <v>正常供货</v>
          </cell>
          <cell r="F55">
            <v>60</v>
          </cell>
          <cell r="G55" t="str">
            <v>否</v>
          </cell>
          <cell r="H55">
            <v>90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5"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</row>
        <row r="55">
          <cell r="AP55">
            <v>0</v>
          </cell>
          <cell r="AQ55">
            <v>0</v>
          </cell>
          <cell r="AR55">
            <v>563020.9</v>
          </cell>
          <cell r="AS55">
            <v>973535.12</v>
          </cell>
          <cell r="AT55">
            <v>1890526.64</v>
          </cell>
          <cell r="AU55">
            <v>871702.16</v>
          </cell>
          <cell r="AV55">
            <v>1127828</v>
          </cell>
          <cell r="AW55">
            <v>509297.24</v>
          </cell>
          <cell r="AX55">
            <v>722625.9</v>
          </cell>
          <cell r="AY55">
            <v>6658535.96</v>
          </cell>
          <cell r="AZ55">
            <v>5426612.82</v>
          </cell>
          <cell r="BA55">
            <v>6</v>
          </cell>
          <cell r="BB55">
            <v>1127828</v>
          </cell>
          <cell r="BC55">
            <v>871702.16</v>
          </cell>
          <cell r="BD55">
            <v>1890526.64</v>
          </cell>
          <cell r="BE55">
            <v>973535.12</v>
          </cell>
          <cell r="BF55">
            <v>563020.9</v>
          </cell>
          <cell r="BG55">
            <v>6095515.06</v>
          </cell>
          <cell r="BH55">
            <v>1231923.14</v>
          </cell>
        </row>
        <row r="55">
          <cell r="BJ55">
            <v>1015919.17666667</v>
          </cell>
        </row>
        <row r="56">
          <cell r="B56" t="str">
            <v>S432025</v>
          </cell>
          <cell r="C56" t="str">
            <v>苏州高登威科技股份有限公司</v>
          </cell>
          <cell r="D56">
            <v>0</v>
          </cell>
          <cell r="E56" t="str">
            <v>固定资产</v>
          </cell>
          <cell r="F56">
            <v>0</v>
          </cell>
          <cell r="G56" t="str">
            <v>否</v>
          </cell>
        </row>
        <row r="56">
          <cell r="I56">
            <v>526700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6"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</row>
        <row r="56">
          <cell r="AW56">
            <v>0</v>
          </cell>
          <cell r="AX56">
            <v>0</v>
          </cell>
          <cell r="AY56">
            <v>526700</v>
          </cell>
          <cell r="AZ56">
            <v>526700</v>
          </cell>
          <cell r="BA56">
            <v>5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</row>
        <row r="56">
          <cell r="BJ56">
            <v>0</v>
          </cell>
        </row>
        <row r="57">
          <cell r="B57" t="str">
            <v>S423001</v>
          </cell>
          <cell r="C57" t="str">
            <v>哈尔滨三迪工控工程有限公司</v>
          </cell>
          <cell r="D57" t="str">
            <v>座椅</v>
          </cell>
          <cell r="E57" t="str">
            <v>固定资产-老账</v>
          </cell>
          <cell r="F57" t="str">
            <v>预付</v>
          </cell>
          <cell r="G57" t="str">
            <v>否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236900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7"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</row>
        <row r="57">
          <cell r="AW57">
            <v>0</v>
          </cell>
          <cell r="AX57">
            <v>0</v>
          </cell>
          <cell r="AY57">
            <v>236900</v>
          </cell>
          <cell r="AZ57">
            <v>236900</v>
          </cell>
          <cell r="BA57">
            <v>5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</row>
        <row r="57">
          <cell r="BJ57">
            <v>0</v>
          </cell>
        </row>
        <row r="58">
          <cell r="B58" t="str">
            <v>S432006</v>
          </cell>
          <cell r="C58" t="str">
            <v>江阴长青工艺品有限公司</v>
          </cell>
          <cell r="D58" t="str">
            <v>座椅</v>
          </cell>
          <cell r="E58" t="str">
            <v>固定资产-老账</v>
          </cell>
          <cell r="F58" t="str">
            <v>预付</v>
          </cell>
          <cell r="G58" t="str">
            <v>是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8"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264354.28</v>
          </cell>
          <cell r="AL58">
            <v>213000</v>
          </cell>
          <cell r="AM58">
            <v>0</v>
          </cell>
          <cell r="AN58">
            <v>52500</v>
          </cell>
          <cell r="AO58">
            <v>0</v>
          </cell>
          <cell r="AP58">
            <v>0</v>
          </cell>
          <cell r="AQ58">
            <v>35000</v>
          </cell>
          <cell r="AR58">
            <v>67500</v>
          </cell>
          <cell r="AS58">
            <v>0</v>
          </cell>
          <cell r="AT58">
            <v>0</v>
          </cell>
          <cell r="AU58">
            <v>0</v>
          </cell>
        </row>
        <row r="58">
          <cell r="AW58">
            <v>0</v>
          </cell>
          <cell r="AX58">
            <v>0</v>
          </cell>
          <cell r="AY58">
            <v>632354.28</v>
          </cell>
          <cell r="AZ58">
            <v>632354.28</v>
          </cell>
          <cell r="BA58">
            <v>5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</row>
        <row r="58">
          <cell r="BJ58">
            <v>0</v>
          </cell>
        </row>
        <row r="59">
          <cell r="B59" t="str">
            <v>S413056</v>
          </cell>
          <cell r="C59" t="str">
            <v>黄骅市瑞丰五金制品有限公司</v>
          </cell>
          <cell r="D59" t="str">
            <v>金属件/后视镜</v>
          </cell>
          <cell r="E59" t="str">
            <v>正常供货</v>
          </cell>
          <cell r="F59">
            <v>60</v>
          </cell>
          <cell r="G59" t="str">
            <v>是</v>
          </cell>
          <cell r="H59">
            <v>90</v>
          </cell>
          <cell r="I59">
            <v>0</v>
          </cell>
          <cell r="J59">
            <v>0</v>
          </cell>
          <cell r="K59">
            <v>0</v>
          </cell>
        </row>
        <row r="59"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59"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59">
          <cell r="AC59">
            <v>123925.31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88742.37</v>
          </cell>
          <cell r="AI59">
            <v>74722.74</v>
          </cell>
          <cell r="AJ59">
            <v>0</v>
          </cell>
          <cell r="AK59">
            <v>0</v>
          </cell>
          <cell r="AL59">
            <v>0</v>
          </cell>
          <cell r="AM59">
            <v>133483.42</v>
          </cell>
          <cell r="AN59">
            <v>45058.73</v>
          </cell>
          <cell r="AO59">
            <v>0</v>
          </cell>
          <cell r="AP59">
            <v>103500</v>
          </cell>
          <cell r="AQ59">
            <v>52898.42</v>
          </cell>
          <cell r="AR59">
            <v>76633.02</v>
          </cell>
          <cell r="AS59">
            <v>23283.37</v>
          </cell>
          <cell r="AT59">
            <v>0</v>
          </cell>
          <cell r="AU59">
            <v>74609.93</v>
          </cell>
          <cell r="AV59">
            <v>40908.05</v>
          </cell>
          <cell r="AW59">
            <v>43787.68</v>
          </cell>
          <cell r="AX59">
            <v>32137.45</v>
          </cell>
          <cell r="AY59">
            <v>913690.49</v>
          </cell>
          <cell r="AZ59">
            <v>837765.36</v>
          </cell>
          <cell r="BA59">
            <v>6</v>
          </cell>
          <cell r="BB59">
            <v>40908.05</v>
          </cell>
          <cell r="BC59">
            <v>74609.93</v>
          </cell>
          <cell r="BD59">
            <v>0</v>
          </cell>
          <cell r="BE59">
            <v>23283.37</v>
          </cell>
          <cell r="BF59">
            <v>76633.02</v>
          </cell>
          <cell r="BG59">
            <v>214726.48</v>
          </cell>
          <cell r="BH59">
            <v>75925.13</v>
          </cell>
        </row>
        <row r="59">
          <cell r="BJ59">
            <v>35787.7466666667</v>
          </cell>
        </row>
        <row r="60">
          <cell r="B60" t="str">
            <v>S413071</v>
          </cell>
          <cell r="C60" t="str">
            <v>黄骅市顺亿汽车部件有限公司</v>
          </cell>
          <cell r="D60" t="str">
            <v>金属件/座椅/后视镜</v>
          </cell>
          <cell r="E60" t="str">
            <v>正常供货</v>
          </cell>
          <cell r="F60">
            <v>90</v>
          </cell>
          <cell r="G60" t="str">
            <v>是</v>
          </cell>
          <cell r="H60">
            <v>90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0"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21213.59</v>
          </cell>
          <cell r="AE60">
            <v>56596.68</v>
          </cell>
          <cell r="AF60">
            <v>27046.89</v>
          </cell>
          <cell r="AG60">
            <v>44354.57</v>
          </cell>
          <cell r="AH60">
            <v>45109.77</v>
          </cell>
          <cell r="AI60">
            <v>56004.97</v>
          </cell>
          <cell r="AJ60">
            <v>67923.96</v>
          </cell>
          <cell r="AK60">
            <v>56994.88</v>
          </cell>
          <cell r="AL60">
            <v>56144.64</v>
          </cell>
          <cell r="AM60">
            <v>26984.55</v>
          </cell>
          <cell r="AN60">
            <v>31650.85</v>
          </cell>
          <cell r="AO60">
            <v>31400</v>
          </cell>
          <cell r="AP60">
            <v>48000</v>
          </cell>
          <cell r="AQ60">
            <v>43591.48</v>
          </cell>
          <cell r="AR60">
            <v>35027.19</v>
          </cell>
          <cell r="AS60">
            <v>25666.08</v>
          </cell>
          <cell r="AT60">
            <v>0</v>
          </cell>
          <cell r="AU60">
            <v>42989.99</v>
          </cell>
          <cell r="AV60">
            <v>54605.88</v>
          </cell>
          <cell r="AW60">
            <v>0</v>
          </cell>
          <cell r="AX60">
            <v>36246.32</v>
          </cell>
          <cell r="AY60">
            <v>807552.29</v>
          </cell>
          <cell r="AZ60">
            <v>716700.09</v>
          </cell>
          <cell r="BA60">
            <v>6</v>
          </cell>
          <cell r="BB60">
            <v>42989.99</v>
          </cell>
          <cell r="BC60">
            <v>0</v>
          </cell>
          <cell r="BD60">
            <v>25666.08</v>
          </cell>
          <cell r="BE60">
            <v>35027.19</v>
          </cell>
          <cell r="BF60">
            <v>43591.48</v>
          </cell>
          <cell r="BG60">
            <v>159508.27</v>
          </cell>
          <cell r="BH60">
            <v>90852.2</v>
          </cell>
        </row>
        <row r="60">
          <cell r="BJ60">
            <v>26584.7116666667</v>
          </cell>
        </row>
        <row r="61">
          <cell r="B61" t="str">
            <v>S432037</v>
          </cell>
          <cell r="C61" t="str">
            <v>苏世博(南京)减振系统有限公司</v>
          </cell>
          <cell r="D61" t="str">
            <v>金属件</v>
          </cell>
          <cell r="E61" t="str">
            <v>正常供货</v>
          </cell>
          <cell r="F61">
            <v>60</v>
          </cell>
          <cell r="G61" t="str">
            <v>否</v>
          </cell>
          <cell r="H61">
            <v>90</v>
          </cell>
        </row>
        <row r="61"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57150.95</v>
          </cell>
          <cell r="AQ61">
            <v>0</v>
          </cell>
          <cell r="AR61">
            <v>182671.28</v>
          </cell>
          <cell r="AS61">
            <v>0</v>
          </cell>
          <cell r="AT61">
            <v>0</v>
          </cell>
          <cell r="AU61">
            <v>885251.05</v>
          </cell>
          <cell r="AV61">
            <v>679356</v>
          </cell>
          <cell r="AW61">
            <v>676097.08</v>
          </cell>
          <cell r="AX61">
            <v>0</v>
          </cell>
          <cell r="AY61">
            <v>2480526.36</v>
          </cell>
          <cell r="AZ61">
            <v>1804429.28</v>
          </cell>
          <cell r="BA61">
            <v>6</v>
          </cell>
          <cell r="BB61">
            <v>679356</v>
          </cell>
          <cell r="BC61">
            <v>885251.05</v>
          </cell>
          <cell r="BD61">
            <v>0</v>
          </cell>
          <cell r="BE61">
            <v>0</v>
          </cell>
          <cell r="BF61">
            <v>182671.28</v>
          </cell>
          <cell r="BG61">
            <v>2240704.13</v>
          </cell>
          <cell r="BH61">
            <v>676097.08</v>
          </cell>
        </row>
        <row r="61">
          <cell r="BJ61">
            <v>373450.688333333</v>
          </cell>
        </row>
        <row r="62">
          <cell r="B62" t="str">
            <v>S412012</v>
          </cell>
          <cell r="C62" t="str">
            <v>天津琪安科技有限公司</v>
          </cell>
          <cell r="D62" t="str">
            <v>座椅</v>
          </cell>
          <cell r="E62" t="str">
            <v>正常供货</v>
          </cell>
          <cell r="F62">
            <v>90</v>
          </cell>
          <cell r="G62" t="str">
            <v>是</v>
          </cell>
          <cell r="H62">
            <v>90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2"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68229.77</v>
          </cell>
          <cell r="AF62">
            <v>0</v>
          </cell>
          <cell r="AG62">
            <v>156100.05</v>
          </cell>
          <cell r="AH62">
            <v>26790.04</v>
          </cell>
          <cell r="AI62">
            <v>60885.41</v>
          </cell>
          <cell r="AJ62">
            <v>165910.83</v>
          </cell>
          <cell r="AK62">
            <v>33628.8</v>
          </cell>
          <cell r="AL62">
            <v>84291.79</v>
          </cell>
          <cell r="AM62">
            <v>90649.77</v>
          </cell>
          <cell r="AN62">
            <v>28624.07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364412.38</v>
          </cell>
          <cell r="AT62">
            <v>97168.7</v>
          </cell>
          <cell r="AU62">
            <v>0</v>
          </cell>
          <cell r="AV62">
            <v>85355.12</v>
          </cell>
          <cell r="AW62">
            <v>63059.24</v>
          </cell>
          <cell r="AX62">
            <v>65455.93</v>
          </cell>
          <cell r="AY62">
            <v>1390561.9</v>
          </cell>
          <cell r="AZ62">
            <v>1176691.61</v>
          </cell>
          <cell r="BA62">
            <v>6</v>
          </cell>
          <cell r="BB62">
            <v>0</v>
          </cell>
          <cell r="BC62">
            <v>97168.7</v>
          </cell>
          <cell r="BD62">
            <v>364412.38</v>
          </cell>
          <cell r="BE62">
            <v>0</v>
          </cell>
          <cell r="BF62">
            <v>0</v>
          </cell>
          <cell r="BG62">
            <v>675451.37</v>
          </cell>
          <cell r="BH62">
            <v>213870.29</v>
          </cell>
        </row>
        <row r="62">
          <cell r="BJ62">
            <v>112575.228333333</v>
          </cell>
        </row>
        <row r="63">
          <cell r="B63" t="str">
            <v>S432035</v>
          </cell>
          <cell r="C63" t="str">
            <v>江阴市宏丰塑业有限公司</v>
          </cell>
          <cell r="D63" t="str">
            <v>后视镜</v>
          </cell>
          <cell r="E63" t="str">
            <v>大宗物料</v>
          </cell>
          <cell r="F63">
            <v>90</v>
          </cell>
          <cell r="G63" t="str">
            <v>是</v>
          </cell>
          <cell r="H63">
            <v>90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</row>
        <row r="63">
          <cell r="AA63">
            <v>0</v>
          </cell>
          <cell r="AB63">
            <v>0</v>
          </cell>
          <cell r="AC63">
            <v>0</v>
          </cell>
          <cell r="AD63">
            <v>10809.99</v>
          </cell>
          <cell r="AE63">
            <v>0</v>
          </cell>
          <cell r="AF63">
            <v>79100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</row>
        <row r="63">
          <cell r="AW63">
            <v>0</v>
          </cell>
          <cell r="AX63">
            <v>0</v>
          </cell>
          <cell r="AY63">
            <v>89909.99</v>
          </cell>
          <cell r="AZ63">
            <v>89909.99</v>
          </cell>
          <cell r="BA63">
            <v>5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</row>
        <row r="63">
          <cell r="BJ63">
            <v>0</v>
          </cell>
        </row>
        <row r="64">
          <cell r="B64" t="str">
            <v>S511032</v>
          </cell>
          <cell r="C64" t="str">
            <v>中机科（北京）车辆检测工程研究院有限公司</v>
          </cell>
          <cell r="D64" t="str">
            <v>座椅</v>
          </cell>
          <cell r="E64" t="str">
            <v>实验费-老帐</v>
          </cell>
          <cell r="F64">
            <v>0</v>
          </cell>
          <cell r="G64" t="str">
            <v>否</v>
          </cell>
        </row>
        <row r="64"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364282.5</v>
          </cell>
          <cell r="AP64">
            <v>0</v>
          </cell>
          <cell r="AQ64">
            <v>228201</v>
          </cell>
          <cell r="AR64">
            <v>4337.5</v>
          </cell>
          <cell r="AS64">
            <v>0</v>
          </cell>
          <cell r="AT64">
            <v>0</v>
          </cell>
          <cell r="AU64">
            <v>3905</v>
          </cell>
        </row>
        <row r="64">
          <cell r="AW64">
            <v>0</v>
          </cell>
          <cell r="AX64">
            <v>0</v>
          </cell>
          <cell r="AY64">
            <v>600726</v>
          </cell>
          <cell r="AZ64">
            <v>600726</v>
          </cell>
          <cell r="BA64">
            <v>5</v>
          </cell>
          <cell r="BB64">
            <v>0</v>
          </cell>
          <cell r="BC64">
            <v>0</v>
          </cell>
          <cell r="BD64">
            <v>0</v>
          </cell>
          <cell r="BE64">
            <v>3905</v>
          </cell>
          <cell r="BF64">
            <v>0</v>
          </cell>
          <cell r="BG64">
            <v>3905</v>
          </cell>
          <cell r="BH64">
            <v>0</v>
          </cell>
        </row>
        <row r="64">
          <cell r="BJ64">
            <v>650.833333333333</v>
          </cell>
        </row>
        <row r="65">
          <cell r="B65" t="str">
            <v>S421002</v>
          </cell>
          <cell r="C65" t="str">
            <v>大连浩煜新材料科技有限公司</v>
          </cell>
          <cell r="D65" t="str">
            <v>座椅</v>
          </cell>
          <cell r="E65" t="str">
            <v>大宗物料</v>
          </cell>
          <cell r="F65">
            <v>60</v>
          </cell>
          <cell r="G65" t="str">
            <v>否</v>
          </cell>
          <cell r="H65">
            <v>60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5">
          <cell r="AK65">
            <v>0</v>
          </cell>
          <cell r="AL65">
            <v>0</v>
          </cell>
          <cell r="AM65">
            <v>0</v>
          </cell>
        </row>
        <row r="65">
          <cell r="AO65">
            <v>0</v>
          </cell>
          <cell r="AP65">
            <v>0</v>
          </cell>
        </row>
        <row r="65">
          <cell r="AR65">
            <v>392209.82</v>
          </cell>
          <cell r="AS65">
            <v>1019760</v>
          </cell>
          <cell r="AT65">
            <v>678240</v>
          </cell>
          <cell r="AU65">
            <v>962640</v>
          </cell>
          <cell r="AV65">
            <v>869760</v>
          </cell>
          <cell r="AW65">
            <v>659400</v>
          </cell>
          <cell r="AX65">
            <v>326760</v>
          </cell>
          <cell r="AY65">
            <v>4908769.82</v>
          </cell>
          <cell r="AZ65">
            <v>3922609.82</v>
          </cell>
          <cell r="BA65">
            <v>6</v>
          </cell>
          <cell r="BB65">
            <v>869760</v>
          </cell>
          <cell r="BC65">
            <v>962640</v>
          </cell>
          <cell r="BD65">
            <v>678240</v>
          </cell>
          <cell r="BE65">
            <v>1019760</v>
          </cell>
          <cell r="BF65">
            <v>392209.82</v>
          </cell>
          <cell r="BG65">
            <v>4516560</v>
          </cell>
          <cell r="BH65">
            <v>986160</v>
          </cell>
        </row>
        <row r="65">
          <cell r="BJ65">
            <v>752760</v>
          </cell>
        </row>
        <row r="66">
          <cell r="B66" t="str">
            <v>S413168</v>
          </cell>
          <cell r="C66" t="str">
            <v>黄骅市旗锐塑料制品有限公司</v>
          </cell>
          <cell r="D66" t="str">
            <v>座椅/后视镜</v>
          </cell>
          <cell r="E66" t="str">
            <v>正常供货</v>
          </cell>
          <cell r="F66">
            <v>60</v>
          </cell>
          <cell r="G66" t="str">
            <v>否</v>
          </cell>
          <cell r="H66">
            <v>90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6"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17059.31</v>
          </cell>
          <cell r="AS66">
            <v>46536.05</v>
          </cell>
          <cell r="AT66">
            <v>66484.39</v>
          </cell>
          <cell r="AU66">
            <v>28145.33</v>
          </cell>
          <cell r="AV66">
            <v>87002.92</v>
          </cell>
          <cell r="AW66">
            <v>77516.59</v>
          </cell>
          <cell r="AX66">
            <v>48153.34</v>
          </cell>
          <cell r="AY66">
            <v>370897.93</v>
          </cell>
          <cell r="AZ66">
            <v>245228</v>
          </cell>
          <cell r="BA66">
            <v>6</v>
          </cell>
          <cell r="BB66">
            <v>87002.92</v>
          </cell>
          <cell r="BC66">
            <v>28145.33</v>
          </cell>
          <cell r="BD66">
            <v>66484.39</v>
          </cell>
          <cell r="BE66">
            <v>46536.05</v>
          </cell>
          <cell r="BF66">
            <v>17059.31</v>
          </cell>
          <cell r="BG66">
            <v>353838.62</v>
          </cell>
          <cell r="BH66">
            <v>125669.93</v>
          </cell>
        </row>
        <row r="66">
          <cell r="BJ66">
            <v>58973.1033333333</v>
          </cell>
        </row>
        <row r="67">
          <cell r="B67" t="str">
            <v>S535001</v>
          </cell>
          <cell r="C67" t="str">
            <v>厦门市三友和机械有限公司</v>
          </cell>
          <cell r="D67" t="str">
            <v>座椅</v>
          </cell>
          <cell r="E67" t="str">
            <v>固定资产-老账</v>
          </cell>
          <cell r="F67" t="str">
            <v>预付</v>
          </cell>
          <cell r="G67" t="str">
            <v>否</v>
          </cell>
        </row>
        <row r="67">
          <cell r="I67">
            <v>222035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60000</v>
          </cell>
          <cell r="Y67">
            <v>0</v>
          </cell>
          <cell r="Z67">
            <v>0</v>
          </cell>
          <cell r="AA67">
            <v>11965</v>
          </cell>
        </row>
        <row r="67"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</row>
        <row r="67">
          <cell r="AW67">
            <v>0</v>
          </cell>
          <cell r="AX67">
            <v>0</v>
          </cell>
          <cell r="AY67">
            <v>294000</v>
          </cell>
          <cell r="AZ67">
            <v>294000</v>
          </cell>
          <cell r="BA67">
            <v>5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</row>
        <row r="67">
          <cell r="BJ67">
            <v>0</v>
          </cell>
        </row>
        <row r="68">
          <cell r="B68" t="str">
            <v>S433009</v>
          </cell>
          <cell r="C68" t="str">
            <v>浙江路得坦摩汽车部件股份有限公司</v>
          </cell>
          <cell r="D68" t="str">
            <v>金属件</v>
          </cell>
          <cell r="E68" t="str">
            <v>正常供货</v>
          </cell>
          <cell r="F68">
            <v>60</v>
          </cell>
          <cell r="G68" t="str">
            <v>否</v>
          </cell>
          <cell r="H68">
            <v>60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8"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811996.06</v>
          </cell>
          <cell r="AS68">
            <v>281423.25</v>
          </cell>
          <cell r="AT68">
            <v>991550.26</v>
          </cell>
          <cell r="AU68">
            <v>156597.75</v>
          </cell>
          <cell r="AV68">
            <v>855585.49</v>
          </cell>
          <cell r="AW68">
            <v>560550.06</v>
          </cell>
          <cell r="AX68">
            <v>57743.57</v>
          </cell>
          <cell r="AY68">
            <v>3715446.44</v>
          </cell>
          <cell r="AZ68">
            <v>3097152.81</v>
          </cell>
          <cell r="BA68">
            <v>6</v>
          </cell>
          <cell r="BB68">
            <v>855585.49</v>
          </cell>
          <cell r="BC68">
            <v>156597.75</v>
          </cell>
          <cell r="BD68">
            <v>991550.26</v>
          </cell>
          <cell r="BE68">
            <v>281423.25</v>
          </cell>
          <cell r="BF68">
            <v>811996.06</v>
          </cell>
          <cell r="BG68">
            <v>2903450.38</v>
          </cell>
          <cell r="BH68">
            <v>618293.63</v>
          </cell>
        </row>
        <row r="68">
          <cell r="BJ68">
            <v>483908.396666667</v>
          </cell>
        </row>
        <row r="69">
          <cell r="B69" t="str">
            <v>S434002</v>
          </cell>
          <cell r="C69" t="str">
            <v>芜湖星火软轴控制索制造有限公司</v>
          </cell>
          <cell r="D69" t="str">
            <v>金属件/座椅</v>
          </cell>
          <cell r="E69" t="str">
            <v>正常供货</v>
          </cell>
          <cell r="F69">
            <v>60</v>
          </cell>
          <cell r="G69" t="str">
            <v>是</v>
          </cell>
          <cell r="H69">
            <v>60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69">
          <cell r="V69">
            <v>0</v>
          </cell>
        </row>
        <row r="69">
          <cell r="X69">
            <v>0</v>
          </cell>
        </row>
        <row r="69">
          <cell r="AJ69">
            <v>0</v>
          </cell>
          <cell r="AK69">
            <v>0</v>
          </cell>
          <cell r="AL69">
            <v>56101.19</v>
          </cell>
          <cell r="AM69">
            <v>110872.52</v>
          </cell>
          <cell r="AN69">
            <v>64759.78</v>
          </cell>
          <cell r="AO69">
            <v>28900</v>
          </cell>
          <cell r="AP69">
            <v>14400</v>
          </cell>
          <cell r="AQ69">
            <v>0</v>
          </cell>
          <cell r="AR69">
            <v>673.35</v>
          </cell>
          <cell r="AS69">
            <v>16414.49</v>
          </cell>
          <cell r="AT69">
            <v>0</v>
          </cell>
          <cell r="AU69">
            <v>0</v>
          </cell>
        </row>
        <row r="69">
          <cell r="AW69">
            <v>4096.37</v>
          </cell>
          <cell r="AX69">
            <v>1885.35</v>
          </cell>
          <cell r="AY69">
            <v>298103.05</v>
          </cell>
          <cell r="AZ69">
            <v>292121.33</v>
          </cell>
          <cell r="BA69">
            <v>5</v>
          </cell>
          <cell r="BB69">
            <v>0</v>
          </cell>
          <cell r="BC69">
            <v>0</v>
          </cell>
          <cell r="BD69">
            <v>0</v>
          </cell>
          <cell r="BE69">
            <v>16414.49</v>
          </cell>
          <cell r="BF69">
            <v>673.35</v>
          </cell>
          <cell r="BG69">
            <v>22396.21</v>
          </cell>
          <cell r="BH69">
            <v>5981.71999999997</v>
          </cell>
        </row>
        <row r="69">
          <cell r="BJ69">
            <v>3732.70166666667</v>
          </cell>
        </row>
        <row r="70">
          <cell r="B70" t="str">
            <v>S413053</v>
          </cell>
          <cell r="C70" t="str">
            <v>黄骅市益海五金制造有限公司</v>
          </cell>
          <cell r="D70" t="str">
            <v>座椅</v>
          </cell>
          <cell r="E70" t="str">
            <v>正常供货</v>
          </cell>
          <cell r="F70">
            <v>90</v>
          </cell>
          <cell r="G70" t="str">
            <v>是</v>
          </cell>
          <cell r="H70">
            <v>90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70">
          <cell r="AE70">
            <v>0</v>
          </cell>
          <cell r="AF70">
            <v>0</v>
          </cell>
        </row>
        <row r="70"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34665.94</v>
          </cell>
          <cell r="AM70">
            <v>0</v>
          </cell>
          <cell r="AN70">
            <v>112570.89</v>
          </cell>
          <cell r="AO70">
            <v>7500</v>
          </cell>
          <cell r="AP70">
            <v>17600</v>
          </cell>
          <cell r="AQ70">
            <v>24286.2</v>
          </cell>
          <cell r="AR70">
            <v>31266.25</v>
          </cell>
          <cell r="AS70">
            <v>28633.12</v>
          </cell>
          <cell r="AT70">
            <v>20920.74</v>
          </cell>
          <cell r="AU70">
            <v>0</v>
          </cell>
          <cell r="AV70">
            <v>65364.24</v>
          </cell>
          <cell r="AW70">
            <v>0</v>
          </cell>
          <cell r="AX70">
            <v>115402.47</v>
          </cell>
          <cell r="AY70">
            <v>458209.85</v>
          </cell>
          <cell r="AZ70">
            <v>277443.14</v>
          </cell>
          <cell r="BA70">
            <v>6</v>
          </cell>
          <cell r="BB70">
            <v>0</v>
          </cell>
          <cell r="BC70">
            <v>20920.74</v>
          </cell>
          <cell r="BD70">
            <v>28633.12</v>
          </cell>
          <cell r="BE70">
            <v>31266.25</v>
          </cell>
          <cell r="BF70">
            <v>24286.2</v>
          </cell>
          <cell r="BG70">
            <v>230320.57</v>
          </cell>
          <cell r="BH70">
            <v>180766.71</v>
          </cell>
        </row>
        <row r="70">
          <cell r="BJ70">
            <v>38386.7616666667</v>
          </cell>
        </row>
        <row r="71">
          <cell r="B71" t="str">
            <v>S411037</v>
          </cell>
          <cell r="C71" t="str">
            <v>北京博路荣国际贸易有限公司</v>
          </cell>
          <cell r="D71" t="str">
            <v>后视镜</v>
          </cell>
          <cell r="E71" t="str">
            <v>大宗物料</v>
          </cell>
          <cell r="F71">
            <v>90</v>
          </cell>
          <cell r="G71" t="str">
            <v>是</v>
          </cell>
          <cell r="H71">
            <v>90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26705.6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</row>
        <row r="71">
          <cell r="AW71">
            <v>0</v>
          </cell>
          <cell r="AX71">
            <v>0</v>
          </cell>
          <cell r="AY71">
            <v>26705.6</v>
          </cell>
          <cell r="AZ71">
            <v>26705.6</v>
          </cell>
          <cell r="BA71">
            <v>5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</row>
        <row r="71">
          <cell r="BJ71">
            <v>0</v>
          </cell>
        </row>
        <row r="72">
          <cell r="B72" t="str">
            <v>S413042</v>
          </cell>
          <cell r="C72" t="str">
            <v>黄骅市祯祥金属制品有限责任公司</v>
          </cell>
          <cell r="D72" t="str">
            <v>金属件</v>
          </cell>
        </row>
        <row r="72">
          <cell r="F72">
            <v>0</v>
          </cell>
          <cell r="G72" t="str">
            <v>否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2"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</row>
        <row r="72">
          <cell r="AV72">
            <v>141746.47</v>
          </cell>
          <cell r="AW72">
            <v>350004.35</v>
          </cell>
          <cell r="AX72">
            <v>195821.52</v>
          </cell>
          <cell r="AY72">
            <v>687572.34</v>
          </cell>
          <cell r="AZ72">
            <v>687572.34</v>
          </cell>
          <cell r="BA72">
            <v>3</v>
          </cell>
          <cell r="BB72">
            <v>195821.52</v>
          </cell>
          <cell r="BC72">
            <v>350004.35</v>
          </cell>
          <cell r="BD72">
            <v>141746.47</v>
          </cell>
          <cell r="BE72">
            <v>0</v>
          </cell>
          <cell r="BF72">
            <v>0</v>
          </cell>
          <cell r="BG72">
            <v>687572.34</v>
          </cell>
          <cell r="BH72">
            <v>0</v>
          </cell>
        </row>
        <row r="72">
          <cell r="BJ72">
            <v>114595.39</v>
          </cell>
        </row>
        <row r="73">
          <cell r="B73" t="str">
            <v>S413021</v>
          </cell>
          <cell r="C73" t="str">
            <v>河北锐翰汽车零部件有限公司</v>
          </cell>
          <cell r="D73" t="str">
            <v>金属件</v>
          </cell>
          <cell r="E73" t="str">
            <v>正常供货</v>
          </cell>
          <cell r="F73">
            <v>60</v>
          </cell>
          <cell r="G73" t="str">
            <v>是</v>
          </cell>
          <cell r="H73">
            <v>90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3">
          <cell r="Y73">
            <v>0</v>
          </cell>
          <cell r="Z73">
            <v>0</v>
          </cell>
        </row>
        <row r="73">
          <cell r="AC73">
            <v>0</v>
          </cell>
          <cell r="AD73">
            <v>4174.33</v>
          </cell>
          <cell r="AE73">
            <v>0</v>
          </cell>
          <cell r="AF73">
            <v>56615.9</v>
          </cell>
          <cell r="AG73">
            <v>24527.94</v>
          </cell>
          <cell r="AH73">
            <v>39551.94</v>
          </cell>
          <cell r="AI73">
            <v>25151.95</v>
          </cell>
          <cell r="AJ73">
            <v>58223.89</v>
          </cell>
          <cell r="AK73">
            <v>27767.94</v>
          </cell>
          <cell r="AL73">
            <v>36863.95</v>
          </cell>
          <cell r="AM73">
            <v>26735.96</v>
          </cell>
          <cell r="AN73">
            <v>42047.93</v>
          </cell>
          <cell r="AO73">
            <v>32300</v>
          </cell>
          <cell r="AP73">
            <v>33100</v>
          </cell>
          <cell r="AQ73">
            <v>33839.94</v>
          </cell>
          <cell r="AR73">
            <v>42527.94</v>
          </cell>
          <cell r="AS73">
            <v>28175.95</v>
          </cell>
          <cell r="AT73">
            <v>50999.9</v>
          </cell>
          <cell r="AU73">
            <v>36719.93</v>
          </cell>
          <cell r="AV73">
            <v>17255.97</v>
          </cell>
          <cell r="AW73">
            <v>14495.98</v>
          </cell>
          <cell r="AX73">
            <v>28055.95</v>
          </cell>
          <cell r="AY73">
            <v>659133.29</v>
          </cell>
          <cell r="AZ73">
            <v>616581.36</v>
          </cell>
          <cell r="BA73">
            <v>6</v>
          </cell>
          <cell r="BB73">
            <v>17255.97</v>
          </cell>
          <cell r="BC73">
            <v>36719.93</v>
          </cell>
          <cell r="BD73">
            <v>50999.9</v>
          </cell>
          <cell r="BE73">
            <v>28175.95</v>
          </cell>
          <cell r="BF73">
            <v>42527.94</v>
          </cell>
          <cell r="BG73">
            <v>175703.68</v>
          </cell>
          <cell r="BH73">
            <v>42551.9299999999</v>
          </cell>
        </row>
        <row r="73">
          <cell r="BJ73">
            <v>29283.9466666667</v>
          </cell>
        </row>
        <row r="74">
          <cell r="B74" t="str">
            <v>S411021</v>
          </cell>
          <cell r="C74" t="str">
            <v>北京鹏宇兴业精密模具制造有限公司</v>
          </cell>
          <cell r="D74">
            <v>0</v>
          </cell>
          <cell r="E74" t="str">
            <v>固定资产-老账</v>
          </cell>
          <cell r="F74">
            <v>0</v>
          </cell>
          <cell r="G74" t="str">
            <v>否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4"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20459.99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</row>
        <row r="74">
          <cell r="AW74">
            <v>0</v>
          </cell>
          <cell r="AX74">
            <v>0</v>
          </cell>
          <cell r="AY74">
            <v>20459.99</v>
          </cell>
          <cell r="AZ74">
            <v>20459.99</v>
          </cell>
          <cell r="BA74">
            <v>5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</row>
        <row r="74">
          <cell r="BJ74">
            <v>0</v>
          </cell>
        </row>
        <row r="75">
          <cell r="B75" t="str">
            <v>S435004</v>
          </cell>
          <cell r="C75" t="str">
            <v>厦门市鑫荣飞工贸有限公司</v>
          </cell>
          <cell r="D75" t="str">
            <v>金属件</v>
          </cell>
          <cell r="E75" t="str">
            <v>正常供货</v>
          </cell>
          <cell r="F75">
            <v>90</v>
          </cell>
          <cell r="G75" t="str">
            <v>是</v>
          </cell>
          <cell r="H75">
            <v>90</v>
          </cell>
        </row>
        <row r="75"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30608.19</v>
          </cell>
          <cell r="AN75">
            <v>78616.36</v>
          </cell>
          <cell r="AO75">
            <v>117000</v>
          </cell>
          <cell r="AP75">
            <v>131100</v>
          </cell>
          <cell r="AQ75">
            <v>109169.3</v>
          </cell>
          <cell r="AR75">
            <v>129850.56</v>
          </cell>
          <cell r="AS75">
            <v>0</v>
          </cell>
          <cell r="AT75">
            <v>57024.32</v>
          </cell>
          <cell r="AU75">
            <v>117158.4</v>
          </cell>
          <cell r="AV75">
            <v>460969.94</v>
          </cell>
          <cell r="AW75">
            <v>0</v>
          </cell>
          <cell r="AX75">
            <v>262494.48</v>
          </cell>
          <cell r="AY75">
            <v>1493991.55</v>
          </cell>
          <cell r="AZ75">
            <v>770527.13</v>
          </cell>
          <cell r="BA75">
            <v>6</v>
          </cell>
          <cell r="BB75">
            <v>117158.4</v>
          </cell>
          <cell r="BC75">
            <v>57024.32</v>
          </cell>
          <cell r="BD75">
            <v>0</v>
          </cell>
          <cell r="BE75">
            <v>129850.56</v>
          </cell>
          <cell r="BF75">
            <v>109169.3</v>
          </cell>
          <cell r="BG75">
            <v>897647.14</v>
          </cell>
          <cell r="BH75">
            <v>723464.42</v>
          </cell>
        </row>
        <row r="75">
          <cell r="BJ75">
            <v>149607.856666667</v>
          </cell>
        </row>
        <row r="76">
          <cell r="B76" t="str">
            <v>S444012</v>
          </cell>
          <cell r="C76" t="str">
            <v>东莞皓永汽车配件有限公司</v>
          </cell>
          <cell r="D76" t="str">
            <v>后视镜</v>
          </cell>
          <cell r="E76" t="str">
            <v>正常供货</v>
          </cell>
          <cell r="F76">
            <v>30</v>
          </cell>
          <cell r="G76" t="str">
            <v>是</v>
          </cell>
          <cell r="H76">
            <v>30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6">
          <cell r="AA76">
            <v>0</v>
          </cell>
        </row>
        <row r="76">
          <cell r="AC76">
            <v>0</v>
          </cell>
          <cell r="AD76">
            <v>0</v>
          </cell>
          <cell r="AE76">
            <v>0</v>
          </cell>
        </row>
        <row r="76">
          <cell r="AH76">
            <v>0</v>
          </cell>
          <cell r="AI76">
            <v>232592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</row>
        <row r="76">
          <cell r="AW76">
            <v>0</v>
          </cell>
          <cell r="AX76">
            <v>0</v>
          </cell>
          <cell r="AY76">
            <v>232592</v>
          </cell>
          <cell r="AZ76">
            <v>232592</v>
          </cell>
          <cell r="BA76">
            <v>5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</row>
        <row r="76">
          <cell r="BJ76">
            <v>0</v>
          </cell>
        </row>
        <row r="77">
          <cell r="B77" t="str">
            <v>S431001</v>
          </cell>
          <cell r="C77" t="str">
            <v>纳新塑化（上海）有限公司</v>
          </cell>
          <cell r="D77" t="str">
            <v>后视镜</v>
          </cell>
          <cell r="E77" t="str">
            <v>大宗物料</v>
          </cell>
          <cell r="F77">
            <v>60</v>
          </cell>
          <cell r="G77" t="str">
            <v>否</v>
          </cell>
          <cell r="H77">
            <v>60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7"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52720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</row>
        <row r="77">
          <cell r="AW77">
            <v>0</v>
          </cell>
          <cell r="AX77">
            <v>25425</v>
          </cell>
          <cell r="AY77">
            <v>78145</v>
          </cell>
          <cell r="AZ77">
            <v>52720</v>
          </cell>
          <cell r="BA77">
            <v>5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25425</v>
          </cell>
          <cell r="BH77">
            <v>25425</v>
          </cell>
        </row>
        <row r="77">
          <cell r="BJ77">
            <v>4237.5</v>
          </cell>
        </row>
        <row r="78">
          <cell r="B78" t="str">
            <v>S434003</v>
          </cell>
          <cell r="C78" t="str">
            <v>芜湖市卓人汽车配件有限责任公司</v>
          </cell>
          <cell r="D78" t="str">
            <v>座椅/后视镜</v>
          </cell>
          <cell r="E78" t="str">
            <v>正常供货</v>
          </cell>
          <cell r="F78">
            <v>90</v>
          </cell>
          <cell r="G78" t="str">
            <v>否</v>
          </cell>
          <cell r="H78">
            <v>90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8">
          <cell r="AC78">
            <v>0</v>
          </cell>
          <cell r="AD78">
            <v>0</v>
          </cell>
          <cell r="AE78">
            <v>0</v>
          </cell>
        </row>
        <row r="78"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4688.14</v>
          </cell>
          <cell r="AV78">
            <v>14056.84</v>
          </cell>
          <cell r="AW78">
            <v>84607.95</v>
          </cell>
          <cell r="AX78">
            <v>35636.02</v>
          </cell>
          <cell r="AY78">
            <v>138988.95</v>
          </cell>
          <cell r="AZ78">
            <v>4688.14</v>
          </cell>
          <cell r="BA78">
            <v>6</v>
          </cell>
          <cell r="BB78">
            <v>4688.14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138988.95</v>
          </cell>
          <cell r="BH78">
            <v>134300.81</v>
          </cell>
        </row>
        <row r="78">
          <cell r="BJ78">
            <v>23164.825</v>
          </cell>
        </row>
        <row r="79">
          <cell r="B79" t="str">
            <v>S434001</v>
          </cell>
          <cell r="C79" t="str">
            <v>合肥光码科技有限公司</v>
          </cell>
          <cell r="D79" t="str">
            <v>后视镜</v>
          </cell>
          <cell r="E79" t="str">
            <v>正常供货</v>
          </cell>
          <cell r="F79">
            <v>60</v>
          </cell>
          <cell r="G79" t="str">
            <v>是</v>
          </cell>
          <cell r="H79">
            <v>60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79">
          <cell r="V79">
            <v>0</v>
          </cell>
          <cell r="W79">
            <v>0</v>
          </cell>
          <cell r="X79">
            <v>0</v>
          </cell>
          <cell r="Y79">
            <v>22403.21</v>
          </cell>
          <cell r="Z79">
            <v>0</v>
          </cell>
          <cell r="AA79">
            <v>0</v>
          </cell>
        </row>
        <row r="79">
          <cell r="AC79">
            <v>0</v>
          </cell>
          <cell r="AD79">
            <v>0</v>
          </cell>
          <cell r="AE79">
            <v>9282.96</v>
          </cell>
          <cell r="AF79">
            <v>2488.41</v>
          </cell>
          <cell r="AG79">
            <v>10579.78</v>
          </cell>
          <cell r="AH79">
            <v>18862.96</v>
          </cell>
          <cell r="AI79">
            <v>0</v>
          </cell>
          <cell r="AJ79">
            <v>21414.7</v>
          </cell>
          <cell r="AK79">
            <v>0</v>
          </cell>
          <cell r="AL79">
            <v>25002.26</v>
          </cell>
          <cell r="AM79">
            <v>0</v>
          </cell>
          <cell r="AN79">
            <v>23556.33</v>
          </cell>
          <cell r="AO79">
            <v>0</v>
          </cell>
          <cell r="AP79">
            <v>55500</v>
          </cell>
          <cell r="AQ79">
            <v>0</v>
          </cell>
          <cell r="AR79">
            <v>36477.82</v>
          </cell>
          <cell r="AS79">
            <v>8752.09</v>
          </cell>
          <cell r="AT79">
            <v>0</v>
          </cell>
          <cell r="AU79">
            <v>6458.4</v>
          </cell>
        </row>
        <row r="79">
          <cell r="AW79">
            <v>0</v>
          </cell>
          <cell r="AX79">
            <v>16135.92</v>
          </cell>
          <cell r="AY79">
            <v>256914.84</v>
          </cell>
          <cell r="AZ79">
            <v>240778.92</v>
          </cell>
          <cell r="BA79">
            <v>5</v>
          </cell>
          <cell r="BB79">
            <v>0</v>
          </cell>
          <cell r="BC79">
            <v>6458.4</v>
          </cell>
          <cell r="BD79">
            <v>0</v>
          </cell>
          <cell r="BE79">
            <v>8752.09</v>
          </cell>
          <cell r="BF79">
            <v>36477.82</v>
          </cell>
          <cell r="BG79">
            <v>31346.41</v>
          </cell>
          <cell r="BH79">
            <v>16135.92</v>
          </cell>
        </row>
        <row r="79">
          <cell r="BJ79">
            <v>5224.40166666667</v>
          </cell>
        </row>
        <row r="80">
          <cell r="B80" t="str">
            <v>S413061</v>
          </cell>
          <cell r="C80" t="str">
            <v>黄骅市氦普气体销售有限公司</v>
          </cell>
          <cell r="D80" t="str">
            <v>金属件</v>
          </cell>
          <cell r="E80" t="str">
            <v>正常供货</v>
          </cell>
          <cell r="F80">
            <v>90</v>
          </cell>
          <cell r="G80" t="str">
            <v>是</v>
          </cell>
          <cell r="H80">
            <v>90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0">
          <cell r="Z80">
            <v>0</v>
          </cell>
          <cell r="AA80">
            <v>0</v>
          </cell>
        </row>
        <row r="80">
          <cell r="AC80">
            <v>0</v>
          </cell>
          <cell r="AD80">
            <v>0</v>
          </cell>
        </row>
        <row r="80"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97094.38</v>
          </cell>
          <cell r="AN80">
            <v>207948.25</v>
          </cell>
          <cell r="AO80">
            <v>0</v>
          </cell>
          <cell r="AP80">
            <v>0</v>
          </cell>
          <cell r="AQ80">
            <v>119714.71</v>
          </cell>
          <cell r="AR80">
            <v>0</v>
          </cell>
          <cell r="AS80">
            <v>147635.45</v>
          </cell>
          <cell r="AT80">
            <v>175374.06</v>
          </cell>
          <cell r="AU80">
            <v>0</v>
          </cell>
        </row>
        <row r="80">
          <cell r="AW80">
            <v>0</v>
          </cell>
          <cell r="AX80">
            <v>29063.41</v>
          </cell>
          <cell r="AY80">
            <v>776830.26</v>
          </cell>
          <cell r="AZ80">
            <v>747766.85</v>
          </cell>
          <cell r="BA80">
            <v>5</v>
          </cell>
          <cell r="BB80">
            <v>0</v>
          </cell>
          <cell r="BC80">
            <v>175374.06</v>
          </cell>
          <cell r="BD80">
            <v>147635.45</v>
          </cell>
          <cell r="BE80">
            <v>0</v>
          </cell>
          <cell r="BF80">
            <v>119714.71</v>
          </cell>
          <cell r="BG80">
            <v>352072.92</v>
          </cell>
          <cell r="BH80">
            <v>29063.41</v>
          </cell>
        </row>
        <row r="80">
          <cell r="BJ80">
            <v>58678.82</v>
          </cell>
        </row>
        <row r="81">
          <cell r="B81" t="str">
            <v>S413067</v>
          </cell>
          <cell r="C81" t="str">
            <v>沧州庆方汽车部件有限公司</v>
          </cell>
          <cell r="D81" t="str">
            <v>座椅</v>
          </cell>
          <cell r="E81" t="str">
            <v>正常供货</v>
          </cell>
          <cell r="F81">
            <v>60</v>
          </cell>
          <cell r="G81" t="str">
            <v>是</v>
          </cell>
          <cell r="H81">
            <v>60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1"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13285.3</v>
          </cell>
          <cell r="AO81">
            <v>8000</v>
          </cell>
          <cell r="AP81">
            <v>21300</v>
          </cell>
          <cell r="AQ81">
            <v>34175.29</v>
          </cell>
          <cell r="AR81">
            <v>40827.84</v>
          </cell>
          <cell r="AS81">
            <v>37579.05</v>
          </cell>
          <cell r="AT81">
            <v>30551.27</v>
          </cell>
          <cell r="AU81">
            <v>8419.33</v>
          </cell>
          <cell r="AV81">
            <v>21651.16</v>
          </cell>
          <cell r="AW81">
            <v>47236.26</v>
          </cell>
          <cell r="AX81">
            <v>25485.53</v>
          </cell>
          <cell r="AY81">
            <v>288511.03</v>
          </cell>
          <cell r="AZ81">
            <v>215789.24</v>
          </cell>
          <cell r="BA81">
            <v>6</v>
          </cell>
          <cell r="BB81">
            <v>21651.16</v>
          </cell>
          <cell r="BC81">
            <v>8419.33</v>
          </cell>
          <cell r="BD81">
            <v>30551.27</v>
          </cell>
          <cell r="BE81">
            <v>37579.05</v>
          </cell>
          <cell r="BF81">
            <v>40827.84</v>
          </cell>
          <cell r="BG81">
            <v>170922.6</v>
          </cell>
          <cell r="BH81">
            <v>72721.79</v>
          </cell>
        </row>
        <row r="81">
          <cell r="BJ81">
            <v>28487.1</v>
          </cell>
        </row>
        <row r="82">
          <cell r="B82" t="str">
            <v>S431026</v>
          </cell>
          <cell r="C82" t="str">
            <v>上海桓毅实业发展有限公司</v>
          </cell>
          <cell r="D82" t="str">
            <v>后视镜</v>
          </cell>
          <cell r="E82" t="str">
            <v>正常供货</v>
          </cell>
          <cell r="F82">
            <v>60</v>
          </cell>
          <cell r="G82" t="str">
            <v>是</v>
          </cell>
          <cell r="H82">
            <v>60</v>
          </cell>
        </row>
        <row r="82">
          <cell r="AC82">
            <v>17490.12</v>
          </cell>
          <cell r="AD82">
            <v>29301.8</v>
          </cell>
          <cell r="AE82">
            <v>0</v>
          </cell>
          <cell r="AF82">
            <v>118314.62</v>
          </cell>
          <cell r="AG82">
            <v>8542.8</v>
          </cell>
          <cell r="AH82">
            <v>0</v>
          </cell>
          <cell r="AI82">
            <v>0</v>
          </cell>
          <cell r="AJ82">
            <v>83088.9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</row>
        <row r="82">
          <cell r="AW82">
            <v>0</v>
          </cell>
          <cell r="AX82">
            <v>0</v>
          </cell>
          <cell r="AY82">
            <v>256738.24</v>
          </cell>
          <cell r="AZ82">
            <v>256738.24</v>
          </cell>
          <cell r="BA82">
            <v>5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</row>
        <row r="82">
          <cell r="BJ82">
            <v>0</v>
          </cell>
        </row>
        <row r="83">
          <cell r="B83" t="str">
            <v>S431024</v>
          </cell>
          <cell r="C83" t="str">
            <v>上海霏济科技有限公司</v>
          </cell>
          <cell r="D83" t="str">
            <v>金属件</v>
          </cell>
          <cell r="E83" t="str">
            <v>电泳漆</v>
          </cell>
          <cell r="F83">
            <v>0</v>
          </cell>
          <cell r="G83" t="str">
            <v>否</v>
          </cell>
          <cell r="H83">
            <v>30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3"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</row>
        <row r="83"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108957.65</v>
          </cell>
          <cell r="AW83">
            <v>0</v>
          </cell>
          <cell r="AX83">
            <v>98798.16</v>
          </cell>
          <cell r="AY83">
            <v>207755.81</v>
          </cell>
          <cell r="AZ83">
            <v>207755.81</v>
          </cell>
          <cell r="BA83">
            <v>6</v>
          </cell>
          <cell r="BB83">
            <v>98798.16</v>
          </cell>
          <cell r="BC83">
            <v>0</v>
          </cell>
          <cell r="BD83">
            <v>108957.65</v>
          </cell>
          <cell r="BE83">
            <v>0</v>
          </cell>
          <cell r="BF83">
            <v>0</v>
          </cell>
          <cell r="BG83">
            <v>207755.81</v>
          </cell>
          <cell r="BH83">
            <v>0</v>
          </cell>
        </row>
        <row r="83">
          <cell r="BJ83">
            <v>34625.9683333333</v>
          </cell>
        </row>
        <row r="84">
          <cell r="B84" t="str">
            <v>S444004</v>
          </cell>
          <cell r="C84" t="str">
            <v>佛山市顺德区聚达汽车部件有限公司</v>
          </cell>
          <cell r="D84" t="str">
            <v>后视镜</v>
          </cell>
          <cell r="E84" t="str">
            <v>老账</v>
          </cell>
          <cell r="F84">
            <v>60</v>
          </cell>
          <cell r="G84" t="str">
            <v>否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29047.96</v>
          </cell>
          <cell r="W84">
            <v>0</v>
          </cell>
          <cell r="X84">
            <v>98700.98</v>
          </cell>
          <cell r="Y84">
            <v>0</v>
          </cell>
          <cell r="Z84">
            <v>0</v>
          </cell>
          <cell r="AA84">
            <v>0</v>
          </cell>
        </row>
        <row r="84"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</row>
        <row r="84">
          <cell r="AW84">
            <v>4251.06</v>
          </cell>
          <cell r="AX84">
            <v>0</v>
          </cell>
          <cell r="AY84">
            <v>132000</v>
          </cell>
          <cell r="AZ84">
            <v>127748.94</v>
          </cell>
          <cell r="BA84">
            <v>5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4251.06</v>
          </cell>
          <cell r="BH84">
            <v>4251.06</v>
          </cell>
        </row>
        <row r="84">
          <cell r="BJ84">
            <v>708.51</v>
          </cell>
        </row>
        <row r="85">
          <cell r="B85" t="str">
            <v>S413007</v>
          </cell>
          <cell r="C85" t="str">
            <v>雄县华增汽车饰件有限公司</v>
          </cell>
          <cell r="D85" t="str">
            <v>金属件/座椅</v>
          </cell>
          <cell r="E85" t="str">
            <v>正常供货</v>
          </cell>
          <cell r="F85">
            <v>60</v>
          </cell>
          <cell r="G85" t="str">
            <v>是</v>
          </cell>
          <cell r="H85">
            <v>60</v>
          </cell>
          <cell r="I85">
            <v>0</v>
          </cell>
          <cell r="J85">
            <v>0</v>
          </cell>
          <cell r="K85">
            <v>0</v>
          </cell>
        </row>
        <row r="85">
          <cell r="N85">
            <v>0</v>
          </cell>
          <cell r="O85">
            <v>0</v>
          </cell>
          <cell r="P85">
            <v>8383.6</v>
          </cell>
          <cell r="Q85">
            <v>6784.09000000001</v>
          </cell>
          <cell r="R85">
            <v>8528.57000000001</v>
          </cell>
          <cell r="S85">
            <v>9497.45000000001</v>
          </cell>
          <cell r="T85">
            <v>11995.55</v>
          </cell>
          <cell r="U85">
            <v>0</v>
          </cell>
          <cell r="V85">
            <v>35938.32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33094.61</v>
          </cell>
        </row>
        <row r="85">
          <cell r="AC85">
            <v>0</v>
          </cell>
          <cell r="AD85">
            <v>24584.46</v>
          </cell>
          <cell r="AE85">
            <v>9690.07</v>
          </cell>
          <cell r="AF85">
            <v>7739.09</v>
          </cell>
          <cell r="AG85">
            <v>0</v>
          </cell>
          <cell r="AH85">
            <v>13711.46</v>
          </cell>
          <cell r="AI85">
            <v>21353.47</v>
          </cell>
          <cell r="AJ85">
            <v>31916.12</v>
          </cell>
          <cell r="AK85">
            <v>8333.53</v>
          </cell>
          <cell r="AL85">
            <v>15572.25</v>
          </cell>
          <cell r="AM85">
            <v>9576.61</v>
          </cell>
          <cell r="AN85">
            <v>15004.33</v>
          </cell>
          <cell r="AO85">
            <v>16800</v>
          </cell>
          <cell r="AP85">
            <v>21100</v>
          </cell>
          <cell r="AQ85">
            <v>23873.91</v>
          </cell>
          <cell r="AR85">
            <v>20626.8</v>
          </cell>
          <cell r="AS85">
            <v>10799.45</v>
          </cell>
          <cell r="AT85">
            <v>16941.96</v>
          </cell>
          <cell r="AU85">
            <v>16400.31</v>
          </cell>
          <cell r="AV85">
            <v>20258.85</v>
          </cell>
          <cell r="AW85">
            <v>12390.03</v>
          </cell>
          <cell r="AX85">
            <v>16626.26</v>
          </cell>
          <cell r="AY85">
            <v>447521.15</v>
          </cell>
          <cell r="AZ85">
            <v>418504.86</v>
          </cell>
          <cell r="BA85">
            <v>6</v>
          </cell>
          <cell r="BB85">
            <v>20258.85</v>
          </cell>
          <cell r="BC85">
            <v>16400.31</v>
          </cell>
          <cell r="BD85">
            <v>16941.96</v>
          </cell>
          <cell r="BE85">
            <v>10799.45</v>
          </cell>
          <cell r="BF85">
            <v>20626.8</v>
          </cell>
          <cell r="BG85">
            <v>93416.86</v>
          </cell>
          <cell r="BH85">
            <v>29016.29</v>
          </cell>
        </row>
        <row r="85">
          <cell r="BJ85">
            <v>15569.4766666667</v>
          </cell>
        </row>
        <row r="86">
          <cell r="B86" t="str">
            <v>S432007</v>
          </cell>
          <cell r="C86" t="str">
            <v>江阴市信佳科贸有限公司</v>
          </cell>
          <cell r="D86" t="str">
            <v>座椅</v>
          </cell>
          <cell r="E86" t="str">
            <v>诉讼-7月底付清货款</v>
          </cell>
          <cell r="F86">
            <v>60</v>
          </cell>
          <cell r="G86" t="str">
            <v>否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6"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</row>
        <row r="86"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5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</row>
        <row r="86">
          <cell r="BJ86">
            <v>0</v>
          </cell>
        </row>
        <row r="87">
          <cell r="B87" t="str">
            <v>S412017</v>
          </cell>
          <cell r="C87" t="str">
            <v>天津博容包装制品有限公司</v>
          </cell>
          <cell r="D87" t="str">
            <v>座椅</v>
          </cell>
          <cell r="E87" t="str">
            <v>诉讼</v>
          </cell>
          <cell r="F87" t="str">
            <v>预付/60</v>
          </cell>
          <cell r="G87" t="str">
            <v>否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7"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</row>
        <row r="87"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5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</row>
        <row r="87">
          <cell r="BJ87">
            <v>0</v>
          </cell>
        </row>
        <row r="88">
          <cell r="B88" t="str">
            <v>S413060</v>
          </cell>
          <cell r="C88" t="str">
            <v>黄骅市正祥车辆部件有限公司</v>
          </cell>
          <cell r="D88" t="str">
            <v>金属件</v>
          </cell>
          <cell r="E88" t="str">
            <v>正常供货</v>
          </cell>
          <cell r="F88">
            <v>60</v>
          </cell>
          <cell r="G88" t="str">
            <v>是</v>
          </cell>
          <cell r="H88">
            <v>60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8"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26325.65</v>
          </cell>
          <cell r="Z88">
            <v>0</v>
          </cell>
          <cell r="AA88">
            <v>0</v>
          </cell>
        </row>
        <row r="88"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204220.19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9000</v>
          </cell>
          <cell r="AQ88">
            <v>0</v>
          </cell>
          <cell r="AR88">
            <v>358521.6</v>
          </cell>
          <cell r="AS88">
            <v>0</v>
          </cell>
          <cell r="AT88">
            <v>0</v>
          </cell>
          <cell r="AU88">
            <v>0</v>
          </cell>
        </row>
        <row r="88">
          <cell r="AW88">
            <v>0</v>
          </cell>
          <cell r="AX88">
            <v>0</v>
          </cell>
          <cell r="AY88">
            <v>598067.44</v>
          </cell>
          <cell r="AZ88">
            <v>598067.44</v>
          </cell>
          <cell r="BA88">
            <v>5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358521.6</v>
          </cell>
          <cell r="BG88">
            <v>0</v>
          </cell>
          <cell r="BH88">
            <v>0</v>
          </cell>
        </row>
        <row r="88">
          <cell r="BJ88">
            <v>0</v>
          </cell>
        </row>
        <row r="89">
          <cell r="B89" t="str">
            <v>S413101</v>
          </cell>
          <cell r="C89" t="str">
            <v>黄骅市海生五金模具厂</v>
          </cell>
          <cell r="D89">
            <v>0</v>
          </cell>
          <cell r="E89" t="str">
            <v>老账</v>
          </cell>
          <cell r="F89">
            <v>0</v>
          </cell>
          <cell r="G89" t="str">
            <v>否</v>
          </cell>
        </row>
        <row r="89">
          <cell r="I89">
            <v>48042.77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89"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</row>
        <row r="89">
          <cell r="AW89">
            <v>0</v>
          </cell>
          <cell r="AX89">
            <v>0</v>
          </cell>
          <cell r="AY89">
            <v>48042.77</v>
          </cell>
          <cell r="AZ89">
            <v>48042.77</v>
          </cell>
          <cell r="BA89">
            <v>5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</row>
        <row r="89">
          <cell r="BJ89">
            <v>0</v>
          </cell>
        </row>
        <row r="90">
          <cell r="B90" t="str">
            <v>S437005</v>
          </cell>
          <cell r="C90" t="str">
            <v>青岛盛有电子科技有限公司</v>
          </cell>
          <cell r="D90" t="str">
            <v>后视镜</v>
          </cell>
          <cell r="E90" t="str">
            <v>大宗物料</v>
          </cell>
          <cell r="F90">
            <v>30</v>
          </cell>
          <cell r="G90" t="str">
            <v>否</v>
          </cell>
          <cell r="H90">
            <v>30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0"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3625.92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</row>
        <row r="90">
          <cell r="AW90">
            <v>0</v>
          </cell>
          <cell r="AX90">
            <v>0</v>
          </cell>
          <cell r="AY90">
            <v>3625.92</v>
          </cell>
          <cell r="AZ90">
            <v>3625.92</v>
          </cell>
          <cell r="BA90">
            <v>5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</row>
        <row r="90">
          <cell r="BJ90">
            <v>0</v>
          </cell>
        </row>
        <row r="91">
          <cell r="B91" t="str">
            <v>S413063</v>
          </cell>
          <cell r="C91" t="str">
            <v>黄骅市洁霸汽车零部件制造有限公司</v>
          </cell>
          <cell r="D91" t="str">
            <v>金属件/座椅</v>
          </cell>
          <cell r="E91" t="str">
            <v>老账</v>
          </cell>
          <cell r="F91">
            <v>60</v>
          </cell>
          <cell r="G91" t="str">
            <v>否</v>
          </cell>
        </row>
        <row r="91">
          <cell r="I91">
            <v>31381.81</v>
          </cell>
          <cell r="J91">
            <v>0</v>
          </cell>
          <cell r="K91">
            <v>147426.87</v>
          </cell>
          <cell r="L91">
            <v>0</v>
          </cell>
          <cell r="M91">
            <v>67211.7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1"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</row>
        <row r="91">
          <cell r="AW91">
            <v>0</v>
          </cell>
          <cell r="AX91">
            <v>0</v>
          </cell>
          <cell r="AY91">
            <v>246020.38</v>
          </cell>
          <cell r="AZ91">
            <v>246020.38</v>
          </cell>
          <cell r="BA91">
            <v>5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</row>
        <row r="91">
          <cell r="BJ91">
            <v>0</v>
          </cell>
        </row>
        <row r="92">
          <cell r="B92" t="str">
            <v>S435001</v>
          </cell>
          <cell r="C92" t="str">
            <v>厦门凯平化工有限公司</v>
          </cell>
          <cell r="D92" t="str">
            <v>座椅</v>
          </cell>
          <cell r="E92" t="str">
            <v>大宗物料</v>
          </cell>
          <cell r="F92">
            <v>30</v>
          </cell>
          <cell r="G92" t="str">
            <v>否</v>
          </cell>
          <cell r="H92">
            <v>60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2">
          <cell r="AI92">
            <v>0</v>
          </cell>
          <cell r="AJ92">
            <v>0</v>
          </cell>
          <cell r="AK92">
            <v>0</v>
          </cell>
        </row>
        <row r="92">
          <cell r="AM92">
            <v>0</v>
          </cell>
          <cell r="AN92">
            <v>0</v>
          </cell>
          <cell r="AO92">
            <v>0</v>
          </cell>
        </row>
        <row r="92">
          <cell r="AQ92">
            <v>80545.01</v>
          </cell>
          <cell r="AR92">
            <v>0</v>
          </cell>
          <cell r="AS92">
            <v>312232.9</v>
          </cell>
          <cell r="AT92">
            <v>0</v>
          </cell>
          <cell r="AU92">
            <v>212326.06</v>
          </cell>
          <cell r="AV92">
            <v>130768.59</v>
          </cell>
          <cell r="AW92">
            <v>85509.77</v>
          </cell>
          <cell r="AX92">
            <v>78153.33</v>
          </cell>
          <cell r="AY92">
            <v>899535.66</v>
          </cell>
          <cell r="AZ92">
            <v>821382.33</v>
          </cell>
          <cell r="BA92">
            <v>6</v>
          </cell>
          <cell r="BB92">
            <v>85509.77</v>
          </cell>
          <cell r="BC92">
            <v>130768.59</v>
          </cell>
          <cell r="BD92">
            <v>212326.06</v>
          </cell>
          <cell r="BE92">
            <v>0</v>
          </cell>
          <cell r="BF92">
            <v>312232.9</v>
          </cell>
          <cell r="BG92">
            <v>818990.65</v>
          </cell>
          <cell r="BH92">
            <v>78153.33</v>
          </cell>
        </row>
        <row r="92">
          <cell r="BJ92">
            <v>136498.441666667</v>
          </cell>
        </row>
        <row r="93">
          <cell r="B93" t="str">
            <v>S551001</v>
          </cell>
          <cell r="C93" t="str">
            <v>四川共享物流有限公司</v>
          </cell>
          <cell r="D93" t="str">
            <v>后视镜</v>
          </cell>
          <cell r="E93" t="str">
            <v>老账</v>
          </cell>
          <cell r="F93">
            <v>90</v>
          </cell>
          <cell r="G93" t="str">
            <v>是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52140.57</v>
          </cell>
          <cell r="AE93">
            <v>2400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</row>
        <row r="93">
          <cell r="AW93">
            <v>0</v>
          </cell>
          <cell r="AX93">
            <v>0</v>
          </cell>
          <cell r="AY93">
            <v>54540.57</v>
          </cell>
          <cell r="AZ93">
            <v>54540.57</v>
          </cell>
          <cell r="BA93">
            <v>5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</row>
        <row r="93">
          <cell r="BJ93">
            <v>0</v>
          </cell>
        </row>
        <row r="94">
          <cell r="B94" t="str">
            <v>S537029</v>
          </cell>
          <cell r="C94" t="str">
            <v>青岛华瑞利工贸有限公司</v>
          </cell>
          <cell r="D94" t="str">
            <v>座椅</v>
          </cell>
          <cell r="E94" t="str">
            <v>销售（三方库）</v>
          </cell>
          <cell r="F94">
            <v>90</v>
          </cell>
          <cell r="G94" t="str">
            <v>是</v>
          </cell>
          <cell r="H94">
            <v>90</v>
          </cell>
        </row>
        <row r="94"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139448.35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</row>
        <row r="94">
          <cell r="AW94">
            <v>0</v>
          </cell>
          <cell r="AX94">
            <v>0</v>
          </cell>
          <cell r="AY94">
            <v>139448.35</v>
          </cell>
          <cell r="AZ94">
            <v>139448.35</v>
          </cell>
          <cell r="BA94">
            <v>5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</row>
        <row r="94">
          <cell r="BJ94">
            <v>0</v>
          </cell>
        </row>
        <row r="95">
          <cell r="B95" t="str">
            <v>S413015</v>
          </cell>
          <cell r="C95" t="str">
            <v>沧州鑫亿源纸制品有限公司</v>
          </cell>
          <cell r="D95" t="str">
            <v>后视镜</v>
          </cell>
          <cell r="E95" t="str">
            <v>老账</v>
          </cell>
          <cell r="F95">
            <v>60</v>
          </cell>
          <cell r="G95" t="str">
            <v>是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5"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5">
          <cell r="AB95">
            <v>2082.13</v>
          </cell>
          <cell r="AC95">
            <v>28574.47</v>
          </cell>
          <cell r="AD95">
            <v>14575.68</v>
          </cell>
          <cell r="AE95">
            <v>14211.92</v>
          </cell>
          <cell r="AF95">
            <v>0</v>
          </cell>
          <cell r="AG95">
            <v>9273.6</v>
          </cell>
          <cell r="AH95">
            <v>17939.13</v>
          </cell>
          <cell r="AI95">
            <v>0</v>
          </cell>
          <cell r="AJ95">
            <v>35792.04</v>
          </cell>
          <cell r="AK95">
            <v>0</v>
          </cell>
          <cell r="AL95">
            <v>20538.69</v>
          </cell>
          <cell r="AM95">
            <v>0</v>
          </cell>
          <cell r="AN95">
            <v>11307.11</v>
          </cell>
          <cell r="AO95">
            <v>5900</v>
          </cell>
          <cell r="AP95">
            <v>6000</v>
          </cell>
          <cell r="AQ95">
            <v>6275.12</v>
          </cell>
          <cell r="AR95">
            <v>4386.99</v>
          </cell>
          <cell r="AS95">
            <v>1683.48</v>
          </cell>
          <cell r="AT95">
            <v>12318.44</v>
          </cell>
          <cell r="AU95">
            <v>7247.58</v>
          </cell>
          <cell r="AV95">
            <v>11919.23</v>
          </cell>
          <cell r="AW95">
            <v>7656.65</v>
          </cell>
          <cell r="AX95">
            <v>4692.16</v>
          </cell>
          <cell r="AY95">
            <v>222374.42</v>
          </cell>
          <cell r="AZ95">
            <v>210025.61</v>
          </cell>
          <cell r="BA95">
            <v>6</v>
          </cell>
          <cell r="BB95">
            <v>11919.23</v>
          </cell>
          <cell r="BC95">
            <v>7247.58</v>
          </cell>
          <cell r="BD95">
            <v>12318.44</v>
          </cell>
          <cell r="BE95">
            <v>1683.48</v>
          </cell>
          <cell r="BF95">
            <v>4386.99</v>
          </cell>
          <cell r="BG95">
            <v>45517.54</v>
          </cell>
          <cell r="BH95">
            <v>12348.81</v>
          </cell>
        </row>
        <row r="95">
          <cell r="BJ95">
            <v>7586.25666666667</v>
          </cell>
        </row>
        <row r="96">
          <cell r="B96" t="str">
            <v>S513066</v>
          </cell>
          <cell r="C96" t="str">
            <v>荣昌一次性供应商</v>
          </cell>
          <cell r="D96">
            <v>0</v>
          </cell>
          <cell r="E96" t="str">
            <v>老账</v>
          </cell>
          <cell r="F96">
            <v>0</v>
          </cell>
          <cell r="G96" t="str">
            <v>否</v>
          </cell>
        </row>
        <row r="96">
          <cell r="I96">
            <v>215008.44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6"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</row>
        <row r="96">
          <cell r="AW96">
            <v>0</v>
          </cell>
          <cell r="AX96">
            <v>0</v>
          </cell>
          <cell r="AY96">
            <v>215008.44</v>
          </cell>
          <cell r="AZ96">
            <v>215008.44</v>
          </cell>
          <cell r="BA96">
            <v>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</row>
        <row r="96">
          <cell r="BJ96">
            <v>0</v>
          </cell>
        </row>
        <row r="97">
          <cell r="B97" t="str">
            <v>S413001</v>
          </cell>
          <cell r="C97" t="str">
            <v>北京吉信气弹簧制品有限公司</v>
          </cell>
          <cell r="D97" t="str">
            <v>座椅</v>
          </cell>
          <cell r="E97" t="str">
            <v>正常供货</v>
          </cell>
          <cell r="F97">
            <v>90</v>
          </cell>
          <cell r="G97" t="str">
            <v>是</v>
          </cell>
          <cell r="H97">
            <v>90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7"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41534.02</v>
          </cell>
          <cell r="AK97">
            <v>0</v>
          </cell>
          <cell r="AL97">
            <v>61593.82</v>
          </cell>
          <cell r="AM97">
            <v>134237.7</v>
          </cell>
          <cell r="AN97">
            <v>0</v>
          </cell>
          <cell r="AO97">
            <v>116100</v>
          </cell>
          <cell r="AP97">
            <v>0</v>
          </cell>
          <cell r="AQ97">
            <v>144574.97</v>
          </cell>
          <cell r="AR97">
            <v>109636.93</v>
          </cell>
          <cell r="AS97">
            <v>0</v>
          </cell>
          <cell r="AT97">
            <v>39472.26</v>
          </cell>
          <cell r="AU97">
            <v>0</v>
          </cell>
          <cell r="AV97">
            <v>49291.4</v>
          </cell>
          <cell r="AW97">
            <v>0</v>
          </cell>
          <cell r="AX97">
            <v>0</v>
          </cell>
          <cell r="AY97">
            <v>696441.1</v>
          </cell>
          <cell r="AZ97">
            <v>647149.7</v>
          </cell>
          <cell r="BA97">
            <v>6</v>
          </cell>
          <cell r="BB97">
            <v>0</v>
          </cell>
          <cell r="BC97">
            <v>39472.26</v>
          </cell>
          <cell r="BD97">
            <v>0</v>
          </cell>
          <cell r="BE97">
            <v>109636.93</v>
          </cell>
          <cell r="BF97">
            <v>144574.97</v>
          </cell>
          <cell r="BG97">
            <v>88763.66</v>
          </cell>
          <cell r="BH97">
            <v>49291.4</v>
          </cell>
        </row>
        <row r="97">
          <cell r="BJ97">
            <v>14793.9433333333</v>
          </cell>
        </row>
        <row r="98">
          <cell r="B98" t="str">
            <v>S413040</v>
          </cell>
          <cell r="C98" t="str">
            <v>河北辰丰制管有限公司</v>
          </cell>
          <cell r="D98" t="str">
            <v>金属件</v>
          </cell>
          <cell r="E98" t="str">
            <v>老账</v>
          </cell>
          <cell r="F98">
            <v>0</v>
          </cell>
          <cell r="G98" t="str">
            <v>否</v>
          </cell>
        </row>
        <row r="98">
          <cell r="I98">
            <v>6192.39999999999</v>
          </cell>
          <cell r="J98">
            <v>0</v>
          </cell>
          <cell r="K98">
            <v>118591.25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87300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98"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</row>
        <row r="98">
          <cell r="AW98">
            <v>0</v>
          </cell>
          <cell r="AX98">
            <v>0</v>
          </cell>
          <cell r="AY98">
            <v>212083.65</v>
          </cell>
          <cell r="AZ98">
            <v>212083.65</v>
          </cell>
          <cell r="BA98">
            <v>5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</row>
        <row r="98">
          <cell r="BJ98">
            <v>0</v>
          </cell>
        </row>
        <row r="99">
          <cell r="B99" t="str">
            <v>S412009</v>
          </cell>
          <cell r="C99" t="str">
            <v>天津市元辉昌钢铁贸易有限公司</v>
          </cell>
          <cell r="D99" t="str">
            <v>金属件</v>
          </cell>
          <cell r="E99" t="str">
            <v>大宗物料</v>
          </cell>
          <cell r="F99">
            <v>0</v>
          </cell>
          <cell r="G99" t="str">
            <v>否</v>
          </cell>
          <cell r="H99">
            <v>30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99"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99">
          <cell r="AV99">
            <v>0</v>
          </cell>
          <cell r="AW99">
            <v>82185.44</v>
          </cell>
          <cell r="AX99">
            <v>163646.4</v>
          </cell>
          <cell r="AY99">
            <v>245831.84</v>
          </cell>
          <cell r="AZ99">
            <v>245831.84</v>
          </cell>
          <cell r="BA99">
            <v>4</v>
          </cell>
          <cell r="BB99">
            <v>163646.4</v>
          </cell>
          <cell r="BC99">
            <v>82185.44</v>
          </cell>
          <cell r="BD99">
            <v>0</v>
          </cell>
          <cell r="BE99">
            <v>0</v>
          </cell>
          <cell r="BF99">
            <v>0</v>
          </cell>
          <cell r="BG99">
            <v>245831.84</v>
          </cell>
          <cell r="BH99">
            <v>0</v>
          </cell>
        </row>
        <row r="99">
          <cell r="BJ99">
            <v>40971.9733333333</v>
          </cell>
        </row>
        <row r="100">
          <cell r="B100" t="str">
            <v>S413069</v>
          </cell>
          <cell r="C100" t="str">
            <v>黄骅市峰霞科技有限公司</v>
          </cell>
          <cell r="D100" t="str">
            <v>金属件</v>
          </cell>
          <cell r="E100" t="str">
            <v>老账</v>
          </cell>
          <cell r="F100">
            <v>90</v>
          </cell>
          <cell r="G100" t="str">
            <v>否</v>
          </cell>
        </row>
        <row r="100">
          <cell r="I100">
            <v>-21480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0"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</row>
        <row r="100">
          <cell r="AW100">
            <v>0</v>
          </cell>
          <cell r="AX100">
            <v>0</v>
          </cell>
          <cell r="AY100">
            <v>-21480</v>
          </cell>
          <cell r="AZ100">
            <v>-21480</v>
          </cell>
          <cell r="BA100">
            <v>5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</row>
        <row r="100">
          <cell r="BJ100">
            <v>0</v>
          </cell>
        </row>
        <row r="101">
          <cell r="B101" t="str">
            <v>S511004</v>
          </cell>
          <cell r="C101" t="str">
            <v>北鸿科（天津）科技有限公司</v>
          </cell>
          <cell r="D101" t="str">
            <v>后视镜</v>
          </cell>
          <cell r="E101" t="str">
            <v>大宗物料</v>
          </cell>
          <cell r="F101">
            <v>30</v>
          </cell>
          <cell r="G101" t="str">
            <v>否</v>
          </cell>
          <cell r="H101">
            <v>30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1"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</row>
        <row r="101"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5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</row>
        <row r="101">
          <cell r="BJ101">
            <v>0</v>
          </cell>
        </row>
        <row r="102">
          <cell r="B102" t="str">
            <v>S432038</v>
          </cell>
          <cell r="C102" t="str">
            <v>常州市正力制镜有限公司</v>
          </cell>
          <cell r="D102" t="str">
            <v>后视镜</v>
          </cell>
          <cell r="E102" t="str">
            <v>正常供货</v>
          </cell>
          <cell r="F102">
            <v>60</v>
          </cell>
          <cell r="G102" t="str">
            <v>是</v>
          </cell>
          <cell r="H102">
            <v>60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2">
          <cell r="AF102">
            <v>0</v>
          </cell>
          <cell r="AG102">
            <v>47164</v>
          </cell>
          <cell r="AH102">
            <v>0</v>
          </cell>
          <cell r="AI102">
            <v>34995.4</v>
          </cell>
          <cell r="AJ102">
            <v>0</v>
          </cell>
          <cell r="AK102">
            <v>0</v>
          </cell>
          <cell r="AL102">
            <v>0</v>
          </cell>
          <cell r="AM102">
            <v>16500</v>
          </cell>
          <cell r="AN102">
            <v>0</v>
          </cell>
          <cell r="AO102">
            <v>0</v>
          </cell>
          <cell r="AP102">
            <v>0</v>
          </cell>
          <cell r="AQ102">
            <v>47477.26</v>
          </cell>
          <cell r="AR102">
            <v>52461.19</v>
          </cell>
          <cell r="AS102">
            <v>65665.3</v>
          </cell>
          <cell r="AT102">
            <v>83881.7</v>
          </cell>
          <cell r="AU102">
            <v>0</v>
          </cell>
          <cell r="AV102">
            <v>42122.16</v>
          </cell>
          <cell r="AW102">
            <v>41211.49</v>
          </cell>
          <cell r="AX102">
            <v>0</v>
          </cell>
          <cell r="AY102">
            <v>431478.5</v>
          </cell>
          <cell r="AZ102">
            <v>390267.01</v>
          </cell>
          <cell r="BA102">
            <v>6</v>
          </cell>
          <cell r="BB102">
            <v>42122.16</v>
          </cell>
          <cell r="BC102">
            <v>0</v>
          </cell>
          <cell r="BD102">
            <v>83881.7</v>
          </cell>
          <cell r="BE102">
            <v>65665.3</v>
          </cell>
          <cell r="BF102">
            <v>52461.19</v>
          </cell>
          <cell r="BG102">
            <v>232880.65</v>
          </cell>
          <cell r="BH102">
            <v>41211.49</v>
          </cell>
        </row>
        <row r="102">
          <cell r="BJ102">
            <v>38813.4416666667</v>
          </cell>
        </row>
        <row r="103">
          <cell r="B103" t="str">
            <v>S437033</v>
          </cell>
          <cell r="C103" t="str">
            <v>日照联成工程机械有限公司</v>
          </cell>
          <cell r="D103" t="str">
            <v>座椅</v>
          </cell>
          <cell r="E103" t="str">
            <v>正常供货</v>
          </cell>
          <cell r="F103">
            <v>60</v>
          </cell>
          <cell r="G103" t="str">
            <v>否</v>
          </cell>
          <cell r="H103">
            <v>60</v>
          </cell>
        </row>
        <row r="103"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</row>
        <row r="103">
          <cell r="AT103">
            <v>0</v>
          </cell>
          <cell r="AU103">
            <v>0</v>
          </cell>
        </row>
        <row r="103"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4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</row>
        <row r="103">
          <cell r="BJ103">
            <v>0</v>
          </cell>
        </row>
        <row r="104">
          <cell r="B104" t="str">
            <v>S433023</v>
          </cell>
          <cell r="C104" t="str">
            <v>浙江万里安全器材制造有限公司</v>
          </cell>
          <cell r="D104" t="str">
            <v>座椅</v>
          </cell>
          <cell r="E104" t="str">
            <v>老账</v>
          </cell>
          <cell r="F104">
            <v>90</v>
          </cell>
          <cell r="G104" t="str">
            <v>是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4">
          <cell r="Y104">
            <v>0</v>
          </cell>
          <cell r="Z104">
            <v>0</v>
          </cell>
          <cell r="AA104">
            <v>0</v>
          </cell>
        </row>
        <row r="104"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57595.72</v>
          </cell>
          <cell r="AL104">
            <v>0</v>
          </cell>
          <cell r="AM104">
            <v>0</v>
          </cell>
          <cell r="AN104">
            <v>0</v>
          </cell>
          <cell r="AO104">
            <v>44700</v>
          </cell>
          <cell r="AP104">
            <v>0</v>
          </cell>
          <cell r="AQ104">
            <v>75334.81</v>
          </cell>
          <cell r="AR104">
            <v>16842.77</v>
          </cell>
          <cell r="AS104">
            <v>0</v>
          </cell>
          <cell r="AT104">
            <v>80414.82</v>
          </cell>
          <cell r="AU104">
            <v>15820</v>
          </cell>
          <cell r="AV104">
            <v>53633.81</v>
          </cell>
          <cell r="AW104">
            <v>0</v>
          </cell>
          <cell r="AX104">
            <v>26842.02</v>
          </cell>
          <cell r="AY104">
            <v>371183.95</v>
          </cell>
          <cell r="AZ104">
            <v>290708.12</v>
          </cell>
          <cell r="BA104">
            <v>6</v>
          </cell>
          <cell r="BB104">
            <v>15820</v>
          </cell>
          <cell r="BC104">
            <v>80414.82</v>
          </cell>
          <cell r="BD104">
            <v>0</v>
          </cell>
          <cell r="BE104">
            <v>16842.77</v>
          </cell>
          <cell r="BF104">
            <v>75334.81</v>
          </cell>
          <cell r="BG104">
            <v>176710.65</v>
          </cell>
          <cell r="BH104">
            <v>80475.83</v>
          </cell>
        </row>
        <row r="104">
          <cell r="BJ104">
            <v>29451.775</v>
          </cell>
        </row>
        <row r="105">
          <cell r="B105" t="str">
            <v>S412010</v>
          </cell>
          <cell r="C105" t="str">
            <v>天津欧尔派斯环保科技发展有限公司</v>
          </cell>
          <cell r="D105" t="str">
            <v>金属件</v>
          </cell>
          <cell r="E105" t="str">
            <v>老账</v>
          </cell>
          <cell r="F105">
            <v>90</v>
          </cell>
          <cell r="G105" t="str">
            <v>否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46406.19</v>
          </cell>
          <cell r="O105">
            <v>69887.93</v>
          </cell>
          <cell r="P105">
            <v>0</v>
          </cell>
          <cell r="Q105">
            <v>0</v>
          </cell>
          <cell r="R105">
            <v>40410.29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5"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</row>
        <row r="105">
          <cell r="AW105">
            <v>0</v>
          </cell>
          <cell r="AX105">
            <v>0</v>
          </cell>
          <cell r="AY105">
            <v>156704.41</v>
          </cell>
          <cell r="AZ105">
            <v>156704.41</v>
          </cell>
          <cell r="BA105">
            <v>5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</row>
        <row r="105">
          <cell r="BJ105">
            <v>0</v>
          </cell>
        </row>
        <row r="106">
          <cell r="B106" t="str">
            <v>S413004</v>
          </cell>
          <cell r="C106" t="str">
            <v>保定兆龙通用电器塑业有限公司</v>
          </cell>
          <cell r="D106" t="str">
            <v>金属件/座椅</v>
          </cell>
          <cell r="E106" t="str">
            <v>正常供货</v>
          </cell>
          <cell r="F106">
            <v>90</v>
          </cell>
          <cell r="G106" t="str">
            <v>否</v>
          </cell>
          <cell r="H106">
            <v>90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6">
          <cell r="AK106">
            <v>0</v>
          </cell>
          <cell r="AL106">
            <v>0</v>
          </cell>
          <cell r="AM106">
            <v>0</v>
          </cell>
          <cell r="AN106">
            <v>0</v>
          </cell>
        </row>
        <row r="106">
          <cell r="AS106">
            <v>0</v>
          </cell>
          <cell r="AT106">
            <v>20072.12</v>
          </cell>
          <cell r="AU106">
            <v>10815.62</v>
          </cell>
          <cell r="AV106">
            <v>49240.03</v>
          </cell>
          <cell r="AW106">
            <v>61620.18</v>
          </cell>
          <cell r="AX106">
            <v>33416.48</v>
          </cell>
          <cell r="AY106">
            <v>175164.43</v>
          </cell>
          <cell r="AZ106">
            <v>30887.74</v>
          </cell>
          <cell r="BA106">
            <v>6</v>
          </cell>
          <cell r="BB106">
            <v>10815.62</v>
          </cell>
          <cell r="BC106">
            <v>20072.12</v>
          </cell>
          <cell r="BD106">
            <v>0</v>
          </cell>
          <cell r="BE106">
            <v>0</v>
          </cell>
          <cell r="BF106">
            <v>0</v>
          </cell>
          <cell r="BG106">
            <v>175164.43</v>
          </cell>
          <cell r="BH106">
            <v>144276.69</v>
          </cell>
        </row>
        <row r="106">
          <cell r="BJ106">
            <v>29194.0716666667</v>
          </cell>
        </row>
        <row r="107">
          <cell r="B107" t="str">
            <v>S513016</v>
          </cell>
          <cell r="C107" t="str">
            <v>黄骅市辉煌建筑队</v>
          </cell>
          <cell r="D107" t="str">
            <v>金属件/座椅/后视镜</v>
          </cell>
          <cell r="E107" t="str">
            <v>基建维修-老账</v>
          </cell>
          <cell r="F107">
            <v>0</v>
          </cell>
          <cell r="G107" t="str">
            <v>是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15061.4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</row>
        <row r="107">
          <cell r="AC107">
            <v>0</v>
          </cell>
          <cell r="AD107">
            <v>2550</v>
          </cell>
          <cell r="AE107">
            <v>0</v>
          </cell>
          <cell r="AF107">
            <v>78000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5700</v>
          </cell>
          <cell r="AL107">
            <v>9646</v>
          </cell>
          <cell r="AM107">
            <v>34930</v>
          </cell>
          <cell r="AN107">
            <v>27840.9</v>
          </cell>
          <cell r="AO107">
            <v>1900</v>
          </cell>
          <cell r="AP107">
            <v>18400</v>
          </cell>
          <cell r="AQ107">
            <v>2029</v>
          </cell>
          <cell r="AR107">
            <v>32082</v>
          </cell>
          <cell r="AS107">
            <v>1411</v>
          </cell>
          <cell r="AT107">
            <v>0</v>
          </cell>
          <cell r="AU107">
            <v>0</v>
          </cell>
          <cell r="AV107">
            <v>5400</v>
          </cell>
          <cell r="AW107">
            <v>0</v>
          </cell>
          <cell r="AX107">
            <v>1700</v>
          </cell>
          <cell r="AY107">
            <v>236650.3</v>
          </cell>
          <cell r="AZ107">
            <v>236650.3</v>
          </cell>
          <cell r="BA107">
            <v>6</v>
          </cell>
          <cell r="BB107">
            <v>1700</v>
          </cell>
          <cell r="BC107">
            <v>0</v>
          </cell>
          <cell r="BD107">
            <v>5400</v>
          </cell>
          <cell r="BE107">
            <v>0</v>
          </cell>
          <cell r="BF107">
            <v>0</v>
          </cell>
          <cell r="BG107">
            <v>8511</v>
          </cell>
          <cell r="BH107">
            <v>0</v>
          </cell>
        </row>
        <row r="107">
          <cell r="BJ107">
            <v>1418.5</v>
          </cell>
        </row>
        <row r="108">
          <cell r="B108" t="str">
            <v>S412005</v>
          </cell>
          <cell r="C108" t="str">
            <v>天津市国际铁工焊接装备有限公司</v>
          </cell>
          <cell r="D108" t="str">
            <v>金属件</v>
          </cell>
          <cell r="E108" t="str">
            <v>固定资产-老账</v>
          </cell>
          <cell r="F108">
            <v>0</v>
          </cell>
          <cell r="G108" t="str">
            <v>是</v>
          </cell>
          <cell r="H108" t="str">
            <v>固定资产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148132.6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8">
          <cell r="AC108">
            <v>0</v>
          </cell>
          <cell r="AD108">
            <v>0</v>
          </cell>
          <cell r="AE108">
            <v>0</v>
          </cell>
          <cell r="AF108">
            <v>12600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</row>
        <row r="108">
          <cell r="AW108">
            <v>0</v>
          </cell>
          <cell r="AX108">
            <v>0</v>
          </cell>
          <cell r="AY108">
            <v>160732.6</v>
          </cell>
          <cell r="AZ108">
            <v>160732.6</v>
          </cell>
          <cell r="BA108">
            <v>5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</row>
        <row r="108">
          <cell r="BJ108">
            <v>0</v>
          </cell>
        </row>
        <row r="109">
          <cell r="B109" t="str">
            <v>S444008</v>
          </cell>
          <cell r="C109" t="str">
            <v>中山市华胜汽车部件有限公司</v>
          </cell>
          <cell r="D109" t="str">
            <v>后视镜</v>
          </cell>
          <cell r="E109" t="str">
            <v>老账</v>
          </cell>
          <cell r="F109">
            <v>60</v>
          </cell>
          <cell r="G109" t="str">
            <v>是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09">
          <cell r="AC109">
            <v>0</v>
          </cell>
          <cell r="AD109">
            <v>0</v>
          </cell>
          <cell r="AE109">
            <v>0</v>
          </cell>
          <cell r="AF109">
            <v>48762.06</v>
          </cell>
          <cell r="AG109">
            <v>46937.94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32842.32</v>
          </cell>
          <cell r="AV109">
            <v>42334.32</v>
          </cell>
          <cell r="AW109">
            <v>0</v>
          </cell>
          <cell r="AX109">
            <v>0</v>
          </cell>
          <cell r="AY109">
            <v>170876.64</v>
          </cell>
          <cell r="AZ109">
            <v>170876.64</v>
          </cell>
          <cell r="BA109">
            <v>6</v>
          </cell>
          <cell r="BB109">
            <v>42334.32</v>
          </cell>
          <cell r="BC109">
            <v>32842.32</v>
          </cell>
          <cell r="BD109">
            <v>0</v>
          </cell>
          <cell r="BE109">
            <v>0</v>
          </cell>
          <cell r="BF109">
            <v>0</v>
          </cell>
          <cell r="BG109">
            <v>75176.64</v>
          </cell>
          <cell r="BH109">
            <v>0</v>
          </cell>
        </row>
        <row r="109">
          <cell r="BJ109">
            <v>12529.44</v>
          </cell>
        </row>
        <row r="110">
          <cell r="B110" t="str">
            <v>S413073</v>
          </cell>
          <cell r="C110" t="str">
            <v>黄骅市兴岳金属制品有限公司</v>
          </cell>
          <cell r="D110" t="str">
            <v>金属件</v>
          </cell>
          <cell r="E110" t="str">
            <v>正常供货</v>
          </cell>
          <cell r="F110">
            <v>60</v>
          </cell>
          <cell r="G110" t="str">
            <v>否</v>
          </cell>
          <cell r="H110">
            <v>60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0"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0">
          <cell r="AK110">
            <v>0</v>
          </cell>
          <cell r="AL110">
            <v>0</v>
          </cell>
        </row>
        <row r="110">
          <cell r="AO110">
            <v>0</v>
          </cell>
          <cell r="AP110">
            <v>93987.77</v>
          </cell>
          <cell r="AQ110">
            <v>138852.24</v>
          </cell>
          <cell r="AR110">
            <v>82142.48</v>
          </cell>
          <cell r="AS110">
            <v>135618.25</v>
          </cell>
          <cell r="AT110">
            <v>99977.49</v>
          </cell>
          <cell r="AU110">
            <v>74387.99</v>
          </cell>
          <cell r="AV110">
            <v>91730.83</v>
          </cell>
          <cell r="AW110">
            <v>94427.35</v>
          </cell>
          <cell r="AX110">
            <v>39781.19</v>
          </cell>
          <cell r="AY110">
            <v>850905.59</v>
          </cell>
          <cell r="AZ110">
            <v>716697.05</v>
          </cell>
          <cell r="BA110">
            <v>6</v>
          </cell>
          <cell r="BB110">
            <v>91730.83</v>
          </cell>
          <cell r="BC110">
            <v>74387.99</v>
          </cell>
          <cell r="BD110">
            <v>99977.49</v>
          </cell>
          <cell r="BE110">
            <v>135618.25</v>
          </cell>
          <cell r="BF110">
            <v>82142.48</v>
          </cell>
          <cell r="BG110">
            <v>535923.1</v>
          </cell>
          <cell r="BH110">
            <v>134208.54</v>
          </cell>
        </row>
        <row r="110">
          <cell r="BJ110">
            <v>89320.5166666667</v>
          </cell>
        </row>
        <row r="111">
          <cell r="B111" t="str">
            <v>S413075</v>
          </cell>
          <cell r="C111" t="str">
            <v>沃尔瓦格涂料（廊坊）有限公司</v>
          </cell>
          <cell r="D111" t="str">
            <v>后视镜</v>
          </cell>
          <cell r="E111" t="str">
            <v>大宗物料</v>
          </cell>
          <cell r="F111">
            <v>30</v>
          </cell>
          <cell r="G111" t="str">
            <v>否</v>
          </cell>
          <cell r="H111">
            <v>30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1"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</row>
        <row r="111"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5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</row>
        <row r="111">
          <cell r="BJ111">
            <v>0</v>
          </cell>
        </row>
        <row r="112">
          <cell r="B112" t="str">
            <v>S413072</v>
          </cell>
          <cell r="C112" t="str">
            <v>黄骅市润晨五金制品有限公司</v>
          </cell>
          <cell r="D112" t="str">
            <v>金属件</v>
          </cell>
          <cell r="E112" t="str">
            <v>正常供货</v>
          </cell>
          <cell r="F112">
            <v>60</v>
          </cell>
          <cell r="G112" t="str">
            <v>是</v>
          </cell>
          <cell r="H112">
            <v>60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2">
          <cell r="AE112">
            <v>0</v>
          </cell>
          <cell r="AF112">
            <v>0</v>
          </cell>
          <cell r="AG112">
            <v>0</v>
          </cell>
          <cell r="AH112">
            <v>45281.05</v>
          </cell>
          <cell r="AI112">
            <v>0</v>
          </cell>
          <cell r="AJ112">
            <v>86521.26</v>
          </cell>
          <cell r="AK112">
            <v>0</v>
          </cell>
          <cell r="AL112">
            <v>0</v>
          </cell>
          <cell r="AM112">
            <v>84301.58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</row>
        <row r="112">
          <cell r="AW112">
            <v>0</v>
          </cell>
          <cell r="AX112">
            <v>0</v>
          </cell>
          <cell r="AY112">
            <v>216103.89</v>
          </cell>
          <cell r="AZ112">
            <v>216103.89</v>
          </cell>
          <cell r="BA112">
            <v>5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</row>
        <row r="112">
          <cell r="BJ112">
            <v>0</v>
          </cell>
        </row>
        <row r="113">
          <cell r="B113" t="str">
            <v>S413171</v>
          </cell>
          <cell r="C113" t="str">
            <v>廊坊东尚金属制品有限公司</v>
          </cell>
          <cell r="D113" t="str">
            <v>后视镜</v>
          </cell>
          <cell r="E113" t="str">
            <v>正常供货</v>
          </cell>
          <cell r="F113">
            <v>0</v>
          </cell>
          <cell r="G113" t="str">
            <v>否</v>
          </cell>
          <cell r="H113">
            <v>90</v>
          </cell>
        </row>
        <row r="113"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</row>
        <row r="113"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5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</row>
        <row r="113">
          <cell r="BJ113">
            <v>0</v>
          </cell>
        </row>
        <row r="114">
          <cell r="B114" t="str">
            <v>S421003</v>
          </cell>
          <cell r="C114" t="str">
            <v>辽宁德威纤维制品有限公司</v>
          </cell>
          <cell r="D114" t="str">
            <v>座椅</v>
          </cell>
          <cell r="E114" t="str">
            <v>老账</v>
          </cell>
          <cell r="F114">
            <v>0</v>
          </cell>
          <cell r="G114" t="str">
            <v>是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28855.72</v>
          </cell>
          <cell r="AA114">
            <v>0</v>
          </cell>
        </row>
        <row r="114">
          <cell r="AC114">
            <v>0</v>
          </cell>
          <cell r="AD114">
            <v>36706.78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</row>
        <row r="114">
          <cell r="AW114">
            <v>0</v>
          </cell>
          <cell r="AX114">
            <v>0</v>
          </cell>
          <cell r="AY114">
            <v>65562.5</v>
          </cell>
          <cell r="AZ114">
            <v>65562.5</v>
          </cell>
          <cell r="BA114">
            <v>5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</row>
        <row r="114">
          <cell r="BJ114">
            <v>0</v>
          </cell>
        </row>
        <row r="115">
          <cell r="B115" t="str">
            <v>S437018</v>
          </cell>
          <cell r="C115" t="str">
            <v>文登太成电子有限公司</v>
          </cell>
          <cell r="D115" t="str">
            <v>后视镜</v>
          </cell>
          <cell r="E115" t="str">
            <v>正常供货</v>
          </cell>
          <cell r="F115">
            <v>60</v>
          </cell>
          <cell r="G115" t="str">
            <v>否</v>
          </cell>
          <cell r="H115">
            <v>60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5">
          <cell r="AH115">
            <v>0</v>
          </cell>
          <cell r="AI115">
            <v>0</v>
          </cell>
          <cell r="AJ115">
            <v>0</v>
          </cell>
          <cell r="AK115">
            <v>0</v>
          </cell>
        </row>
        <row r="115"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4683.98</v>
          </cell>
          <cell r="AU115">
            <v>7861.64</v>
          </cell>
          <cell r="AV115">
            <v>16006.29</v>
          </cell>
          <cell r="AW115">
            <v>64030.98</v>
          </cell>
          <cell r="AX115">
            <v>7424.1</v>
          </cell>
          <cell r="AY115">
            <v>100006.99</v>
          </cell>
          <cell r="AZ115">
            <v>28551.91</v>
          </cell>
          <cell r="BA115">
            <v>6</v>
          </cell>
          <cell r="BB115">
            <v>16006.29</v>
          </cell>
          <cell r="BC115">
            <v>7861.64</v>
          </cell>
          <cell r="BD115">
            <v>4683.98</v>
          </cell>
          <cell r="BE115">
            <v>0</v>
          </cell>
          <cell r="BF115">
            <v>0</v>
          </cell>
          <cell r="BG115">
            <v>100006.99</v>
          </cell>
          <cell r="BH115">
            <v>71455.08</v>
          </cell>
        </row>
        <row r="115">
          <cell r="BJ115">
            <v>16667.8316666667</v>
          </cell>
        </row>
        <row r="116">
          <cell r="B116" t="str">
            <v>S432012</v>
          </cell>
          <cell r="C116" t="str">
            <v>常州市武进创新模具注塑有限公司</v>
          </cell>
          <cell r="D116" t="str">
            <v>座椅</v>
          </cell>
          <cell r="E116" t="str">
            <v>老账</v>
          </cell>
          <cell r="F116">
            <v>60</v>
          </cell>
          <cell r="G116" t="str">
            <v>否</v>
          </cell>
        </row>
        <row r="116">
          <cell r="I116">
            <v>0</v>
          </cell>
          <cell r="J116">
            <v>0</v>
          </cell>
          <cell r="K116">
            <v>0</v>
          </cell>
          <cell r="L116">
            <v>1571.64</v>
          </cell>
          <cell r="M116">
            <v>96738.65</v>
          </cell>
          <cell r="N116">
            <v>18373.64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</row>
        <row r="116"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</row>
        <row r="116">
          <cell r="AW116">
            <v>0</v>
          </cell>
          <cell r="AX116">
            <v>0</v>
          </cell>
          <cell r="AY116">
            <v>116683.93</v>
          </cell>
          <cell r="AZ116">
            <v>116683.93</v>
          </cell>
          <cell r="BA116">
            <v>5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</row>
        <row r="116">
          <cell r="BJ116">
            <v>0</v>
          </cell>
        </row>
        <row r="117">
          <cell r="B117" t="str">
            <v>S413058</v>
          </cell>
          <cell r="C117" t="str">
            <v>黄骅市俊隆五金包装有限公司</v>
          </cell>
          <cell r="D117" t="str">
            <v>金属件/后视镜</v>
          </cell>
          <cell r="E117" t="str">
            <v>正常供货</v>
          </cell>
          <cell r="F117">
            <v>60</v>
          </cell>
          <cell r="G117" t="str">
            <v>是</v>
          </cell>
          <cell r="H117">
            <v>60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7"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3076.02</v>
          </cell>
          <cell r="AG117">
            <v>0</v>
          </cell>
          <cell r="AH117">
            <v>17251.65</v>
          </cell>
          <cell r="AI117">
            <v>32420.55</v>
          </cell>
          <cell r="AJ117">
            <v>0</v>
          </cell>
          <cell r="AK117">
            <v>21753.24</v>
          </cell>
          <cell r="AL117">
            <v>22040.33</v>
          </cell>
          <cell r="AM117">
            <v>9721.05</v>
          </cell>
          <cell r="AN117">
            <v>11142.98</v>
          </cell>
          <cell r="AO117">
            <v>0</v>
          </cell>
          <cell r="AP117">
            <v>28800</v>
          </cell>
          <cell r="AQ117">
            <v>0</v>
          </cell>
          <cell r="AR117">
            <v>33869.4</v>
          </cell>
          <cell r="AS117">
            <v>16023.13</v>
          </cell>
          <cell r="AT117">
            <v>0</v>
          </cell>
          <cell r="AU117">
            <v>28653.91</v>
          </cell>
          <cell r="AV117">
            <v>18879.89</v>
          </cell>
          <cell r="AW117">
            <v>26177.51</v>
          </cell>
          <cell r="AX117">
            <v>9151.07</v>
          </cell>
          <cell r="AY117">
            <v>278960.73</v>
          </cell>
          <cell r="AZ117">
            <v>243632.15</v>
          </cell>
          <cell r="BA117">
            <v>6</v>
          </cell>
          <cell r="BB117">
            <v>18879.89</v>
          </cell>
          <cell r="BC117">
            <v>28653.91</v>
          </cell>
          <cell r="BD117">
            <v>0</v>
          </cell>
          <cell r="BE117">
            <v>16023.13</v>
          </cell>
          <cell r="BF117">
            <v>33869.4</v>
          </cell>
          <cell r="BG117">
            <v>98885.51</v>
          </cell>
          <cell r="BH117">
            <v>35328.58</v>
          </cell>
        </row>
        <row r="117">
          <cell r="BJ117">
            <v>16480.9183333333</v>
          </cell>
        </row>
        <row r="118">
          <cell r="B118" t="str">
            <v>S432036</v>
          </cell>
          <cell r="C118" t="str">
            <v>常州立天汽车零部件有限公司</v>
          </cell>
          <cell r="D118" t="str">
            <v>座椅</v>
          </cell>
          <cell r="E118" t="str">
            <v>正常供货</v>
          </cell>
          <cell r="F118">
            <v>60</v>
          </cell>
          <cell r="G118" t="str">
            <v>否</v>
          </cell>
          <cell r="H118">
            <v>60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8">
          <cell r="AL118">
            <v>0</v>
          </cell>
          <cell r="AM118">
            <v>0</v>
          </cell>
        </row>
        <row r="118">
          <cell r="AP118">
            <v>0</v>
          </cell>
        </row>
        <row r="118">
          <cell r="AS118">
            <v>134947.43</v>
          </cell>
          <cell r="AT118">
            <v>0</v>
          </cell>
          <cell r="AU118">
            <v>157960.44</v>
          </cell>
          <cell r="AV118">
            <v>136345.8</v>
          </cell>
          <cell r="AW118">
            <v>68172.9</v>
          </cell>
          <cell r="AX118">
            <v>90897.2</v>
          </cell>
          <cell r="AY118">
            <v>588323.77</v>
          </cell>
          <cell r="AZ118">
            <v>429253.67</v>
          </cell>
          <cell r="BA118">
            <v>6</v>
          </cell>
          <cell r="BB118">
            <v>136345.8</v>
          </cell>
          <cell r="BC118">
            <v>157960.44</v>
          </cell>
          <cell r="BD118">
            <v>0</v>
          </cell>
          <cell r="BE118">
            <v>134947.43</v>
          </cell>
          <cell r="BF118">
            <v>0</v>
          </cell>
          <cell r="BG118">
            <v>588323.77</v>
          </cell>
          <cell r="BH118">
            <v>159070.1</v>
          </cell>
        </row>
        <row r="118">
          <cell r="BJ118">
            <v>98053.9616666667</v>
          </cell>
        </row>
        <row r="119">
          <cell r="B119" t="str">
            <v>S413026</v>
          </cell>
          <cell r="C119" t="str">
            <v>沧州临港明康汽车配件有限公司</v>
          </cell>
          <cell r="D119" t="str">
            <v>金属件</v>
          </cell>
          <cell r="E119" t="str">
            <v>正常供货</v>
          </cell>
          <cell r="F119">
            <v>90</v>
          </cell>
          <cell r="G119" t="str">
            <v>是</v>
          </cell>
          <cell r="H119">
            <v>90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19">
          <cell r="AE119">
            <v>0</v>
          </cell>
        </row>
        <row r="119">
          <cell r="AI119">
            <v>0</v>
          </cell>
          <cell r="AJ119">
            <v>0</v>
          </cell>
        </row>
        <row r="119">
          <cell r="AL119">
            <v>1250.09</v>
          </cell>
          <cell r="AM119">
            <v>17035.88</v>
          </cell>
          <cell r="AN119">
            <v>15332.3</v>
          </cell>
          <cell r="AO119">
            <v>8100</v>
          </cell>
          <cell r="AP119">
            <v>0</v>
          </cell>
          <cell r="AQ119">
            <v>33219.96</v>
          </cell>
          <cell r="AR119">
            <v>17887.68</v>
          </cell>
          <cell r="AS119">
            <v>18739.46</v>
          </cell>
          <cell r="AT119">
            <v>25553.82</v>
          </cell>
          <cell r="AU119">
            <v>0</v>
          </cell>
          <cell r="AV119">
            <v>34923.56</v>
          </cell>
          <cell r="AW119">
            <v>33228.42</v>
          </cell>
          <cell r="AX119">
            <v>17035.88</v>
          </cell>
          <cell r="AY119">
            <v>222307.05</v>
          </cell>
          <cell r="AZ119">
            <v>137119.19</v>
          </cell>
          <cell r="BA119">
            <v>6</v>
          </cell>
          <cell r="BB119">
            <v>0</v>
          </cell>
          <cell r="BC119">
            <v>25553.82</v>
          </cell>
          <cell r="BD119">
            <v>18739.46</v>
          </cell>
          <cell r="BE119">
            <v>17887.68</v>
          </cell>
          <cell r="BF119">
            <v>33219.96</v>
          </cell>
          <cell r="BG119">
            <v>129481.14</v>
          </cell>
          <cell r="BH119">
            <v>85187.86</v>
          </cell>
        </row>
        <row r="119">
          <cell r="BJ119">
            <v>21580.19</v>
          </cell>
        </row>
        <row r="120">
          <cell r="B120" t="str">
            <v>S412022</v>
          </cell>
          <cell r="C120" t="str">
            <v>天津市宝坻区维华五金厂</v>
          </cell>
          <cell r="D120" t="str">
            <v>金属件</v>
          </cell>
          <cell r="E120" t="str">
            <v>正常供货</v>
          </cell>
          <cell r="F120">
            <v>60</v>
          </cell>
          <cell r="G120" t="str">
            <v>是</v>
          </cell>
          <cell r="H120">
            <v>60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0">
          <cell r="S120">
            <v>0</v>
          </cell>
        </row>
        <row r="120"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</row>
        <row r="120">
          <cell r="AC120">
            <v>0</v>
          </cell>
          <cell r="AD120">
            <v>2422.37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21601.08</v>
          </cell>
          <cell r="AJ120">
            <v>28801.44</v>
          </cell>
          <cell r="AK120">
            <v>0</v>
          </cell>
          <cell r="AL120">
            <v>7200.36</v>
          </cell>
          <cell r="AM120">
            <v>7200.36</v>
          </cell>
          <cell r="AN120">
            <v>10800.54</v>
          </cell>
          <cell r="AO120">
            <v>10800</v>
          </cell>
          <cell r="AP120">
            <v>7200</v>
          </cell>
          <cell r="AQ120">
            <v>10800.54</v>
          </cell>
          <cell r="AR120">
            <v>18000.9</v>
          </cell>
          <cell r="AS120">
            <v>6915.6</v>
          </cell>
          <cell r="AT120">
            <v>24204.6</v>
          </cell>
          <cell r="AU120">
            <v>27662.4</v>
          </cell>
          <cell r="AV120">
            <v>34578</v>
          </cell>
          <cell r="AW120">
            <v>0</v>
          </cell>
          <cell r="AX120">
            <v>0</v>
          </cell>
          <cell r="AY120">
            <v>218188.19</v>
          </cell>
          <cell r="AZ120">
            <v>218188.19</v>
          </cell>
          <cell r="BA120">
            <v>6</v>
          </cell>
          <cell r="BB120">
            <v>34578</v>
          </cell>
          <cell r="BC120">
            <v>27662.4</v>
          </cell>
          <cell r="BD120">
            <v>24204.6</v>
          </cell>
          <cell r="BE120">
            <v>6915.6</v>
          </cell>
          <cell r="BF120">
            <v>18000.9</v>
          </cell>
          <cell r="BG120">
            <v>93360.6</v>
          </cell>
          <cell r="BH120">
            <v>0</v>
          </cell>
        </row>
        <row r="120">
          <cell r="BJ120">
            <v>15560.1</v>
          </cell>
        </row>
        <row r="121">
          <cell r="B121" t="str">
            <v>S413038</v>
          </cell>
          <cell r="C121" t="str">
            <v>黄骅市万昌五金制品有限公司</v>
          </cell>
          <cell r="D121" t="str">
            <v>金属件</v>
          </cell>
          <cell r="E121" t="str">
            <v>正常供货</v>
          </cell>
          <cell r="F121">
            <v>60</v>
          </cell>
          <cell r="G121" t="str">
            <v>否</v>
          </cell>
          <cell r="H121">
            <v>60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1"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</row>
        <row r="121"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5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</row>
        <row r="121">
          <cell r="BJ121">
            <v>0</v>
          </cell>
        </row>
        <row r="122">
          <cell r="B122" t="str">
            <v>S413124</v>
          </cell>
          <cell r="C122" t="str">
            <v>东光县福晨镜业有限公司</v>
          </cell>
          <cell r="D122" t="str">
            <v>后视镜</v>
          </cell>
          <cell r="E122" t="str">
            <v>正常供货</v>
          </cell>
          <cell r="F122">
            <v>60</v>
          </cell>
          <cell r="G122" t="str">
            <v>是</v>
          </cell>
          <cell r="H122">
            <v>60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2"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4480.78</v>
          </cell>
          <cell r="AN122">
            <v>0</v>
          </cell>
          <cell r="AO122">
            <v>29400</v>
          </cell>
          <cell r="AP122">
            <v>0</v>
          </cell>
          <cell r="AQ122">
            <v>14241.9</v>
          </cell>
          <cell r="AR122">
            <v>23019.55</v>
          </cell>
          <cell r="AS122">
            <v>0</v>
          </cell>
          <cell r="AT122">
            <v>0</v>
          </cell>
          <cell r="AU122">
            <v>18392.86</v>
          </cell>
          <cell r="AV122">
            <v>20621.81</v>
          </cell>
          <cell r="AW122">
            <v>14443.71</v>
          </cell>
          <cell r="AX122">
            <v>0</v>
          </cell>
          <cell r="AY122">
            <v>124600.61</v>
          </cell>
          <cell r="AZ122">
            <v>110156.9</v>
          </cell>
          <cell r="BA122">
            <v>6</v>
          </cell>
          <cell r="BB122">
            <v>20621.81</v>
          </cell>
          <cell r="BC122">
            <v>18392.86</v>
          </cell>
          <cell r="BD122">
            <v>0</v>
          </cell>
          <cell r="BE122">
            <v>0</v>
          </cell>
          <cell r="BF122">
            <v>23019.55</v>
          </cell>
          <cell r="BG122">
            <v>53458.38</v>
          </cell>
          <cell r="BH122">
            <v>14443.71</v>
          </cell>
        </row>
        <row r="122">
          <cell r="BJ122">
            <v>8909.73</v>
          </cell>
        </row>
        <row r="123">
          <cell r="B123" t="str">
            <v>S413054</v>
          </cell>
          <cell r="C123" t="str">
            <v>黄骅市保俊成复合彩印厂</v>
          </cell>
          <cell r="D123" t="str">
            <v>金属件/后视镜</v>
          </cell>
          <cell r="E123" t="str">
            <v>正常供货</v>
          </cell>
          <cell r="F123">
            <v>60</v>
          </cell>
          <cell r="G123" t="str">
            <v>否</v>
          </cell>
          <cell r="H123">
            <v>60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3">
          <cell r="AE123">
            <v>0</v>
          </cell>
          <cell r="AF123">
            <v>0</v>
          </cell>
          <cell r="AG123">
            <v>0</v>
          </cell>
        </row>
        <row r="123">
          <cell r="AJ123">
            <v>0</v>
          </cell>
        </row>
        <row r="123">
          <cell r="AO123">
            <v>4048.48</v>
          </cell>
          <cell r="AP123">
            <v>14900</v>
          </cell>
          <cell r="AQ123">
            <v>20461.33</v>
          </cell>
          <cell r="AR123">
            <v>20496.34</v>
          </cell>
          <cell r="AS123">
            <v>22250.82</v>
          </cell>
          <cell r="AT123">
            <v>25284.73</v>
          </cell>
          <cell r="AU123">
            <v>6938.45</v>
          </cell>
          <cell r="AV123">
            <v>28009.35</v>
          </cell>
          <cell r="AW123">
            <v>0</v>
          </cell>
          <cell r="AX123">
            <v>33520.5</v>
          </cell>
          <cell r="AY123">
            <v>175910</v>
          </cell>
          <cell r="AZ123">
            <v>142389.5</v>
          </cell>
          <cell r="BA123">
            <v>6</v>
          </cell>
          <cell r="BB123">
            <v>28009.35</v>
          </cell>
          <cell r="BC123">
            <v>6938.45</v>
          </cell>
          <cell r="BD123">
            <v>25284.73</v>
          </cell>
          <cell r="BE123">
            <v>22250.82</v>
          </cell>
          <cell r="BF123">
            <v>20496.34</v>
          </cell>
          <cell r="BG123">
            <v>116003.85</v>
          </cell>
          <cell r="BH123">
            <v>33520.5</v>
          </cell>
        </row>
        <row r="123">
          <cell r="BJ123">
            <v>19333.975</v>
          </cell>
        </row>
        <row r="124">
          <cell r="B124" t="str">
            <v>S513036</v>
          </cell>
          <cell r="C124" t="str">
            <v>沧州昊大燃化工程有限公司</v>
          </cell>
          <cell r="D124">
            <v>0</v>
          </cell>
          <cell r="E124" t="str">
            <v>老账</v>
          </cell>
          <cell r="F124">
            <v>0</v>
          </cell>
          <cell r="G124" t="str">
            <v>否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40800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4"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</row>
        <row r="124">
          <cell r="AW124">
            <v>0</v>
          </cell>
          <cell r="AX124">
            <v>0</v>
          </cell>
          <cell r="AY124">
            <v>40800</v>
          </cell>
          <cell r="AZ124">
            <v>40800</v>
          </cell>
          <cell r="BA124">
            <v>5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</row>
        <row r="124">
          <cell r="BJ124">
            <v>0</v>
          </cell>
        </row>
        <row r="125">
          <cell r="B125" t="str">
            <v>S433007</v>
          </cell>
          <cell r="C125" t="str">
            <v>瑞安市精艺标准件有限公司</v>
          </cell>
          <cell r="D125" t="str">
            <v>金属件/座椅</v>
          </cell>
          <cell r="E125" t="str">
            <v>正常供货</v>
          </cell>
          <cell r="F125">
            <v>60</v>
          </cell>
          <cell r="G125" t="str">
            <v>否</v>
          </cell>
          <cell r="H125">
            <v>60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5"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0.03</v>
          </cell>
          <cell r="AR125">
            <v>5856.75</v>
          </cell>
          <cell r="AS125">
            <v>0</v>
          </cell>
          <cell r="AT125">
            <v>0</v>
          </cell>
          <cell r="AU125">
            <v>0</v>
          </cell>
        </row>
        <row r="125">
          <cell r="AW125">
            <v>0</v>
          </cell>
          <cell r="AX125">
            <v>0</v>
          </cell>
          <cell r="AY125">
            <v>5856.78</v>
          </cell>
          <cell r="AZ125">
            <v>5856.78</v>
          </cell>
          <cell r="BA125">
            <v>5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5856.75</v>
          </cell>
          <cell r="BG125">
            <v>0</v>
          </cell>
          <cell r="BH125">
            <v>0</v>
          </cell>
        </row>
        <row r="125">
          <cell r="BJ125">
            <v>0</v>
          </cell>
        </row>
        <row r="126">
          <cell r="B126" t="str">
            <v>S431017</v>
          </cell>
          <cell r="C126" t="str">
            <v>上海典亚模具有限公司</v>
          </cell>
          <cell r="D126" t="str">
            <v>座椅</v>
          </cell>
          <cell r="E126" t="str">
            <v>老账</v>
          </cell>
          <cell r="F126" t="str">
            <v>预付</v>
          </cell>
          <cell r="G126" t="str">
            <v>否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6"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44000</v>
          </cell>
          <cell r="AT126">
            <v>0</v>
          </cell>
          <cell r="AU126">
            <v>0</v>
          </cell>
        </row>
        <row r="126">
          <cell r="AW126">
            <v>0</v>
          </cell>
          <cell r="AX126">
            <v>0</v>
          </cell>
          <cell r="AY126">
            <v>44000</v>
          </cell>
          <cell r="AZ126">
            <v>44000</v>
          </cell>
          <cell r="BA126">
            <v>5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44000</v>
          </cell>
          <cell r="BH126">
            <v>0</v>
          </cell>
        </row>
        <row r="126">
          <cell r="BJ126">
            <v>7333.33333333333</v>
          </cell>
        </row>
        <row r="127">
          <cell r="B127" t="str">
            <v>S431009</v>
          </cell>
          <cell r="C127" t="str">
            <v>上海奔德汽车零部件有限公司</v>
          </cell>
          <cell r="D127" t="str">
            <v>后视镜</v>
          </cell>
          <cell r="E127" t="str">
            <v>老账-更名上海恒毅</v>
          </cell>
          <cell r="F127">
            <v>60</v>
          </cell>
          <cell r="G127" t="str">
            <v>否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7"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27"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</row>
        <row r="127"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5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</row>
        <row r="127">
          <cell r="BJ127">
            <v>0</v>
          </cell>
        </row>
        <row r="128">
          <cell r="B128" t="str">
            <v>S413070</v>
          </cell>
          <cell r="C128" t="str">
            <v>黄骅市创合五金制品有限公司</v>
          </cell>
          <cell r="D128" t="str">
            <v>金属件/座椅</v>
          </cell>
          <cell r="E128" t="str">
            <v>正常供货</v>
          </cell>
          <cell r="F128">
            <v>60</v>
          </cell>
          <cell r="G128" t="str">
            <v>否</v>
          </cell>
          <cell r="H128">
            <v>60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8"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571023.06</v>
          </cell>
          <cell r="AQ128">
            <v>552993.11</v>
          </cell>
          <cell r="AR128">
            <v>563602.74</v>
          </cell>
          <cell r="AS128">
            <v>382108.15</v>
          </cell>
          <cell r="AT128">
            <v>0</v>
          </cell>
          <cell r="AU128">
            <v>446772.98</v>
          </cell>
          <cell r="AV128">
            <v>241111.92</v>
          </cell>
          <cell r="AW128">
            <v>197100.75</v>
          </cell>
          <cell r="AX128">
            <v>352906.49</v>
          </cell>
          <cell r="AY128">
            <v>3307619.2</v>
          </cell>
          <cell r="AZ128">
            <v>2757611.96</v>
          </cell>
          <cell r="BA128">
            <v>6</v>
          </cell>
          <cell r="BB128">
            <v>241111.92</v>
          </cell>
          <cell r="BC128">
            <v>446772.98</v>
          </cell>
          <cell r="BD128">
            <v>0</v>
          </cell>
          <cell r="BE128">
            <v>382108.15</v>
          </cell>
          <cell r="BF128">
            <v>563602.74</v>
          </cell>
          <cell r="BG128">
            <v>1620000.29</v>
          </cell>
          <cell r="BH128">
            <v>550007.24</v>
          </cell>
        </row>
        <row r="128">
          <cell r="BJ128">
            <v>270000.048333333</v>
          </cell>
        </row>
        <row r="129">
          <cell r="B129" t="str">
            <v>S437031</v>
          </cell>
          <cell r="C129" t="str">
            <v>山东万澳汽车附件科技有限公司</v>
          </cell>
          <cell r="D129" t="str">
            <v>座椅</v>
          </cell>
          <cell r="E129" t="str">
            <v>正常供货</v>
          </cell>
          <cell r="F129">
            <v>60</v>
          </cell>
          <cell r="G129" t="str">
            <v>是</v>
          </cell>
          <cell r="H129">
            <v>60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29">
          <cell r="AD129">
            <v>0</v>
          </cell>
          <cell r="AE129">
            <v>0</v>
          </cell>
          <cell r="AF129">
            <v>0</v>
          </cell>
        </row>
        <row r="129">
          <cell r="AI129">
            <v>0</v>
          </cell>
          <cell r="AJ129">
            <v>0</v>
          </cell>
          <cell r="AK129">
            <v>6876.86</v>
          </cell>
          <cell r="AL129">
            <v>8507.44</v>
          </cell>
          <cell r="AM129">
            <v>8180.91</v>
          </cell>
          <cell r="AN129">
            <v>9885.03</v>
          </cell>
          <cell r="AO129">
            <v>12600</v>
          </cell>
          <cell r="AP129">
            <v>6900</v>
          </cell>
          <cell r="AQ129">
            <v>9256.98</v>
          </cell>
          <cell r="AR129">
            <v>6659.9</v>
          </cell>
          <cell r="AS129">
            <v>4720.2</v>
          </cell>
          <cell r="AT129">
            <v>9200.71</v>
          </cell>
          <cell r="AU129">
            <v>7985.05</v>
          </cell>
        </row>
        <row r="129">
          <cell r="AW129">
            <v>25863.4</v>
          </cell>
          <cell r="AX129">
            <v>4531.87</v>
          </cell>
          <cell r="AY129">
            <v>121168.35</v>
          </cell>
          <cell r="AZ129">
            <v>90773.08</v>
          </cell>
          <cell r="BA129">
            <v>5</v>
          </cell>
          <cell r="BB129">
            <v>0</v>
          </cell>
          <cell r="BC129">
            <v>7985.05</v>
          </cell>
          <cell r="BD129">
            <v>9200.71</v>
          </cell>
          <cell r="BE129">
            <v>4720.2</v>
          </cell>
          <cell r="BF129">
            <v>6659.9</v>
          </cell>
          <cell r="BG129">
            <v>52301.23</v>
          </cell>
          <cell r="BH129">
            <v>30395.27</v>
          </cell>
        </row>
        <row r="129">
          <cell r="BJ129">
            <v>8716.87166666667</v>
          </cell>
        </row>
        <row r="130">
          <cell r="B130" t="str">
            <v>S513006</v>
          </cell>
          <cell r="C130" t="str">
            <v>黄骅市双得金属制品销售有限公司</v>
          </cell>
          <cell r="D130">
            <v>0</v>
          </cell>
          <cell r="E130" t="str">
            <v>零采</v>
          </cell>
          <cell r="F130">
            <v>0</v>
          </cell>
          <cell r="G130" t="str">
            <v>否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0">
          <cell r="AK130">
            <v>0</v>
          </cell>
          <cell r="AL130">
            <v>0</v>
          </cell>
          <cell r="AM130">
            <v>0</v>
          </cell>
        </row>
        <row r="130"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19897.87</v>
          </cell>
          <cell r="AT130">
            <v>0</v>
          </cell>
          <cell r="AU130">
            <v>0</v>
          </cell>
        </row>
        <row r="130">
          <cell r="AW130">
            <v>69941.1</v>
          </cell>
          <cell r="AX130">
            <v>0</v>
          </cell>
          <cell r="AY130">
            <v>89838.97</v>
          </cell>
          <cell r="AZ130">
            <v>89838.97</v>
          </cell>
          <cell r="BA130">
            <v>5</v>
          </cell>
          <cell r="BB130">
            <v>0</v>
          </cell>
          <cell r="BC130">
            <v>69941.1</v>
          </cell>
          <cell r="BD130">
            <v>0</v>
          </cell>
          <cell r="BE130">
            <v>0</v>
          </cell>
          <cell r="BF130">
            <v>0</v>
          </cell>
          <cell r="BG130">
            <v>89838.97</v>
          </cell>
          <cell r="BH130">
            <v>0</v>
          </cell>
        </row>
        <row r="130">
          <cell r="BJ130">
            <v>14973.1616666667</v>
          </cell>
        </row>
        <row r="131">
          <cell r="B131" t="str">
            <v>S431007</v>
          </cell>
          <cell r="C131" t="str">
            <v>上海庆利机械设备有限公司</v>
          </cell>
          <cell r="D131" t="str">
            <v>座椅</v>
          </cell>
          <cell r="E131" t="str">
            <v>固定资产-老账</v>
          </cell>
          <cell r="F131" t="str">
            <v>预付</v>
          </cell>
          <cell r="G131" t="str">
            <v>是</v>
          </cell>
        </row>
        <row r="131"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1">
          <cell r="AC131">
            <v>0</v>
          </cell>
          <cell r="AD131">
            <v>0</v>
          </cell>
          <cell r="AE131">
            <v>51500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35000</v>
          </cell>
          <cell r="AW131">
            <v>0</v>
          </cell>
          <cell r="AX131">
            <v>0</v>
          </cell>
          <cell r="AY131">
            <v>86500</v>
          </cell>
          <cell r="AZ131">
            <v>86500</v>
          </cell>
          <cell r="BA131">
            <v>6</v>
          </cell>
          <cell r="BB131">
            <v>0</v>
          </cell>
          <cell r="BC131">
            <v>0</v>
          </cell>
          <cell r="BD131">
            <v>35000</v>
          </cell>
          <cell r="BE131">
            <v>0</v>
          </cell>
          <cell r="BF131">
            <v>0</v>
          </cell>
          <cell r="BG131">
            <v>35000</v>
          </cell>
          <cell r="BH131">
            <v>0</v>
          </cell>
        </row>
        <row r="131">
          <cell r="BJ131">
            <v>5833.33333333333</v>
          </cell>
        </row>
        <row r="132">
          <cell r="B132" t="str">
            <v>S413100</v>
          </cell>
          <cell r="C132" t="str">
            <v>河北圣洁环境生物科技工程有限公司</v>
          </cell>
          <cell r="D132">
            <v>0</v>
          </cell>
          <cell r="E132" t="str">
            <v>管理</v>
          </cell>
          <cell r="F132">
            <v>0</v>
          </cell>
          <cell r="G132" t="str">
            <v>否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2"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</row>
        <row r="132"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5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</row>
        <row r="132">
          <cell r="BJ132">
            <v>0</v>
          </cell>
        </row>
        <row r="133">
          <cell r="B133" t="str">
            <v>S513148</v>
          </cell>
          <cell r="C133" t="str">
            <v>泊头市新峰模具有限公司</v>
          </cell>
          <cell r="D133">
            <v>0</v>
          </cell>
          <cell r="E133" t="str">
            <v>零采</v>
          </cell>
          <cell r="F133">
            <v>0</v>
          </cell>
          <cell r="G133" t="str">
            <v>是</v>
          </cell>
        </row>
        <row r="133">
          <cell r="AE133">
            <v>35962</v>
          </cell>
          <cell r="AF133">
            <v>0</v>
          </cell>
          <cell r="AG133">
            <v>46230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</row>
        <row r="133">
          <cell r="AW133">
            <v>0</v>
          </cell>
          <cell r="AX133">
            <v>0</v>
          </cell>
          <cell r="AY133">
            <v>82192</v>
          </cell>
          <cell r="AZ133">
            <v>82192</v>
          </cell>
          <cell r="BA133">
            <v>5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</row>
        <row r="133">
          <cell r="BJ133">
            <v>0</v>
          </cell>
        </row>
        <row r="134">
          <cell r="B134" t="str">
            <v>S411006</v>
          </cell>
          <cell r="C134" t="str">
            <v>北京中万盛贸易有限责任公司</v>
          </cell>
          <cell r="D134" t="str">
            <v>座椅</v>
          </cell>
          <cell r="E134" t="str">
            <v>大宗物料</v>
          </cell>
          <cell r="F134">
            <v>30</v>
          </cell>
          <cell r="G134" t="str">
            <v>否</v>
          </cell>
          <cell r="H134">
            <v>30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4"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</row>
        <row r="134">
          <cell r="AQ134">
            <v>0</v>
          </cell>
          <cell r="AR134">
            <v>0</v>
          </cell>
          <cell r="AS134">
            <v>0</v>
          </cell>
          <cell r="AT134">
            <v>104706.31</v>
          </cell>
          <cell r="AU134">
            <v>137198.71</v>
          </cell>
          <cell r="AV134">
            <v>46846.94</v>
          </cell>
          <cell r="AW134">
            <v>92914.35</v>
          </cell>
          <cell r="AX134">
            <v>92914.35</v>
          </cell>
          <cell r="AY134">
            <v>474580.66</v>
          </cell>
          <cell r="AZ134">
            <v>381666.31</v>
          </cell>
          <cell r="BA134">
            <v>6</v>
          </cell>
          <cell r="BB134">
            <v>92914.35</v>
          </cell>
          <cell r="BC134">
            <v>46846.94</v>
          </cell>
          <cell r="BD134">
            <v>137198.71</v>
          </cell>
          <cell r="BE134">
            <v>104706.31</v>
          </cell>
          <cell r="BF134">
            <v>0</v>
          </cell>
          <cell r="BG134">
            <v>474580.66</v>
          </cell>
          <cell r="BH134">
            <v>92914.35</v>
          </cell>
        </row>
        <row r="134">
          <cell r="BJ134">
            <v>79096.7766666667</v>
          </cell>
        </row>
        <row r="135">
          <cell r="B135" t="str">
            <v>S437043</v>
          </cell>
          <cell r="C135" t="str">
            <v>烟台美龙汽车部件有限公司</v>
          </cell>
          <cell r="D135" t="str">
            <v>后视镜</v>
          </cell>
          <cell r="E135" t="str">
            <v>老账</v>
          </cell>
          <cell r="F135">
            <v>90</v>
          </cell>
          <cell r="G135" t="str">
            <v>是</v>
          </cell>
        </row>
        <row r="135"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5">
          <cell r="AD135">
            <v>0</v>
          </cell>
          <cell r="AE135">
            <v>0</v>
          </cell>
          <cell r="AF135">
            <v>14582.59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10757.6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</row>
        <row r="135">
          <cell r="AW135">
            <v>0</v>
          </cell>
          <cell r="AX135">
            <v>0</v>
          </cell>
          <cell r="AY135">
            <v>25340.19</v>
          </cell>
          <cell r="AZ135">
            <v>25340.19</v>
          </cell>
          <cell r="BA135">
            <v>5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</row>
        <row r="135">
          <cell r="BJ135">
            <v>0</v>
          </cell>
        </row>
        <row r="136">
          <cell r="B136" t="str">
            <v>S513007</v>
          </cell>
          <cell r="C136" t="str">
            <v>人民电器集团黄骅销售有限公司</v>
          </cell>
          <cell r="D136">
            <v>0</v>
          </cell>
          <cell r="E136" t="str">
            <v>零采</v>
          </cell>
          <cell r="F136">
            <v>0</v>
          </cell>
          <cell r="G136" t="str">
            <v>是</v>
          </cell>
        </row>
        <row r="136"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6">
          <cell r="AF136">
            <v>25898.5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18166</v>
          </cell>
          <cell r="AS136">
            <v>0</v>
          </cell>
          <cell r="AT136">
            <v>0</v>
          </cell>
          <cell r="AU136">
            <v>0</v>
          </cell>
        </row>
        <row r="136">
          <cell r="AW136">
            <v>0</v>
          </cell>
          <cell r="AX136">
            <v>0</v>
          </cell>
          <cell r="AY136">
            <v>44064.5</v>
          </cell>
          <cell r="AZ136">
            <v>44064.5</v>
          </cell>
          <cell r="BA136">
            <v>5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</row>
        <row r="136">
          <cell r="BJ136">
            <v>0</v>
          </cell>
        </row>
        <row r="137">
          <cell r="B137" t="str">
            <v>S413092</v>
          </cell>
          <cell r="C137" t="str">
            <v>黄骅市荣丰塑料模具有限公司</v>
          </cell>
          <cell r="D137">
            <v>0</v>
          </cell>
          <cell r="E137" t="str">
            <v>老账</v>
          </cell>
          <cell r="F137">
            <v>0</v>
          </cell>
          <cell r="G137" t="str">
            <v>否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75884.62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</row>
        <row r="137"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</row>
        <row r="137">
          <cell r="AW137">
            <v>0</v>
          </cell>
          <cell r="AX137">
            <v>0</v>
          </cell>
          <cell r="AY137">
            <v>75884.62</v>
          </cell>
          <cell r="AZ137">
            <v>75884.62</v>
          </cell>
          <cell r="BA137">
            <v>5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</row>
        <row r="137">
          <cell r="BJ137">
            <v>0</v>
          </cell>
        </row>
        <row r="138">
          <cell r="B138" t="str">
            <v>S413039</v>
          </cell>
          <cell r="C138" t="str">
            <v>黄骅市佳祥五金制品有限公司</v>
          </cell>
          <cell r="D138" t="str">
            <v>金属件/后视镜</v>
          </cell>
          <cell r="E138" t="str">
            <v>正常供货</v>
          </cell>
          <cell r="F138">
            <v>60</v>
          </cell>
          <cell r="G138" t="str">
            <v>是</v>
          </cell>
          <cell r="H138">
            <v>60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8"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</row>
        <row r="138">
          <cell r="AM138">
            <v>13554.58</v>
          </cell>
          <cell r="AN138">
            <v>17900.4</v>
          </cell>
          <cell r="AO138">
            <v>14500</v>
          </cell>
          <cell r="AP138">
            <v>17300</v>
          </cell>
          <cell r="AQ138">
            <v>18949.7</v>
          </cell>
          <cell r="AR138">
            <v>0</v>
          </cell>
          <cell r="AS138">
            <v>12222.53</v>
          </cell>
          <cell r="AT138">
            <v>30920.47</v>
          </cell>
          <cell r="AU138">
            <v>2964.38</v>
          </cell>
          <cell r="AV138">
            <v>22857.48</v>
          </cell>
          <cell r="AW138">
            <v>0</v>
          </cell>
          <cell r="AX138">
            <v>11936.31</v>
          </cell>
          <cell r="AY138">
            <v>163105.85</v>
          </cell>
          <cell r="AZ138">
            <v>151169.54</v>
          </cell>
          <cell r="BA138">
            <v>6</v>
          </cell>
          <cell r="BB138">
            <v>22857.48</v>
          </cell>
          <cell r="BC138">
            <v>2964.38</v>
          </cell>
          <cell r="BD138">
            <v>30920.47</v>
          </cell>
          <cell r="BE138">
            <v>12222.53</v>
          </cell>
          <cell r="BF138">
            <v>0</v>
          </cell>
          <cell r="BG138">
            <v>80901.17</v>
          </cell>
          <cell r="BH138">
            <v>11936.31</v>
          </cell>
        </row>
        <row r="138">
          <cell r="BJ138">
            <v>13483.5283333333</v>
          </cell>
        </row>
        <row r="139">
          <cell r="B139" t="str">
            <v>S413023</v>
          </cell>
          <cell r="C139" t="str">
            <v>南皮县利辉五金接插件厂</v>
          </cell>
          <cell r="D139" t="str">
            <v>金属件</v>
          </cell>
          <cell r="E139" t="str">
            <v>正常供货</v>
          </cell>
          <cell r="F139">
            <v>90</v>
          </cell>
          <cell r="G139" t="str">
            <v>否</v>
          </cell>
          <cell r="H139">
            <v>90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39"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334.49</v>
          </cell>
          <cell r="AT139">
            <v>13786</v>
          </cell>
          <cell r="AU139">
            <v>20679</v>
          </cell>
          <cell r="AV139">
            <v>41146.69</v>
          </cell>
          <cell r="AW139">
            <v>0</v>
          </cell>
          <cell r="AX139">
            <v>52825.05</v>
          </cell>
          <cell r="AY139">
            <v>128771.23</v>
          </cell>
          <cell r="AZ139">
            <v>34799.49</v>
          </cell>
          <cell r="BA139">
            <v>6</v>
          </cell>
          <cell r="BB139">
            <v>20679</v>
          </cell>
          <cell r="BC139">
            <v>13786</v>
          </cell>
          <cell r="BD139">
            <v>334.49</v>
          </cell>
          <cell r="BE139">
            <v>0</v>
          </cell>
          <cell r="BF139">
            <v>0</v>
          </cell>
          <cell r="BG139">
            <v>128771.23</v>
          </cell>
          <cell r="BH139">
            <v>93971.74</v>
          </cell>
        </row>
        <row r="139">
          <cell r="BJ139">
            <v>21461.8716666667</v>
          </cell>
        </row>
        <row r="140">
          <cell r="B140" t="str">
            <v>S413131</v>
          </cell>
          <cell r="C140" t="str">
            <v>北京赛诺高科净化设备有限公司</v>
          </cell>
          <cell r="D140" t="str">
            <v>后视镜</v>
          </cell>
          <cell r="E140" t="str">
            <v>固定资产-喷涂环保设备</v>
          </cell>
          <cell r="F140">
            <v>30</v>
          </cell>
          <cell r="G140" t="str">
            <v>是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9130</v>
          </cell>
          <cell r="T140">
            <v>0</v>
          </cell>
          <cell r="U140">
            <v>33660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0">
          <cell r="AC140">
            <v>0</v>
          </cell>
          <cell r="AD140">
            <v>11250</v>
          </cell>
          <cell r="AE140">
            <v>0</v>
          </cell>
          <cell r="AF140">
            <v>15500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19590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</row>
        <row r="140">
          <cell r="AW140">
            <v>0</v>
          </cell>
          <cell r="AX140">
            <v>0</v>
          </cell>
          <cell r="AY140">
            <v>89130</v>
          </cell>
          <cell r="AZ140">
            <v>89130</v>
          </cell>
          <cell r="BA140">
            <v>5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</row>
        <row r="140">
          <cell r="BJ140">
            <v>0</v>
          </cell>
        </row>
        <row r="141">
          <cell r="B141" t="str">
            <v>S413014</v>
          </cell>
          <cell r="C141" t="str">
            <v>沧州市奥睿机械设备有限公司</v>
          </cell>
          <cell r="D141" t="str">
            <v>金属件</v>
          </cell>
          <cell r="E141" t="str">
            <v>大宗物料</v>
          </cell>
          <cell r="F141">
            <v>0</v>
          </cell>
          <cell r="G141" t="str">
            <v>否</v>
          </cell>
          <cell r="H141">
            <v>30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1"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1"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17136</v>
          </cell>
          <cell r="AW141">
            <v>41136</v>
          </cell>
          <cell r="AX141">
            <v>0</v>
          </cell>
          <cell r="AY141">
            <v>58272</v>
          </cell>
          <cell r="AZ141">
            <v>58272</v>
          </cell>
          <cell r="BA141">
            <v>6</v>
          </cell>
          <cell r="BB141">
            <v>0</v>
          </cell>
          <cell r="BC141">
            <v>41136</v>
          </cell>
          <cell r="BD141">
            <v>17136</v>
          </cell>
          <cell r="BE141">
            <v>0</v>
          </cell>
          <cell r="BF141">
            <v>0</v>
          </cell>
          <cell r="BG141">
            <v>58272</v>
          </cell>
          <cell r="BH141">
            <v>0</v>
          </cell>
        </row>
        <row r="141">
          <cell r="BJ141">
            <v>9712</v>
          </cell>
        </row>
        <row r="142">
          <cell r="B142" t="str">
            <v>S413031</v>
          </cell>
          <cell r="C142" t="str">
            <v>黄骅市致远摩托车配件有限公司</v>
          </cell>
          <cell r="D142" t="str">
            <v>座椅</v>
          </cell>
          <cell r="E142" t="str">
            <v>正常供货</v>
          </cell>
          <cell r="F142">
            <v>0</v>
          </cell>
          <cell r="G142" t="str">
            <v>是</v>
          </cell>
          <cell r="H142">
            <v>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2">
          <cell r="AK142">
            <v>0</v>
          </cell>
          <cell r="AL142">
            <v>0</v>
          </cell>
          <cell r="AM142">
            <v>0</v>
          </cell>
          <cell r="AN142">
            <v>4399.94</v>
          </cell>
          <cell r="AO142">
            <v>0</v>
          </cell>
          <cell r="AP142">
            <v>33100</v>
          </cell>
          <cell r="AQ142">
            <v>25049.87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54340.73</v>
          </cell>
          <cell r="AW142">
            <v>41309.26</v>
          </cell>
          <cell r="AX142">
            <v>0</v>
          </cell>
          <cell r="AY142">
            <v>158199.8</v>
          </cell>
          <cell r="AZ142">
            <v>158199.8</v>
          </cell>
          <cell r="BA142">
            <v>6</v>
          </cell>
          <cell r="BB142">
            <v>0</v>
          </cell>
          <cell r="BC142">
            <v>41309.26</v>
          </cell>
          <cell r="BD142">
            <v>54340.73</v>
          </cell>
          <cell r="BE142">
            <v>0</v>
          </cell>
          <cell r="BF142">
            <v>0</v>
          </cell>
          <cell r="BG142">
            <v>95649.99</v>
          </cell>
          <cell r="BH142">
            <v>0</v>
          </cell>
        </row>
        <row r="142">
          <cell r="BJ142">
            <v>15941.665</v>
          </cell>
        </row>
        <row r="143">
          <cell r="B143" t="str">
            <v>S413025</v>
          </cell>
          <cell r="C143" t="str">
            <v>沧州宇诺五金制造有限公司</v>
          </cell>
          <cell r="D143" t="str">
            <v>金属件</v>
          </cell>
          <cell r="E143" t="str">
            <v>正常供货</v>
          </cell>
          <cell r="F143">
            <v>60</v>
          </cell>
          <cell r="G143" t="str">
            <v>是</v>
          </cell>
          <cell r="H143">
            <v>60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3"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99499.67</v>
          </cell>
          <cell r="AN143">
            <v>173843.37</v>
          </cell>
          <cell r="AO143">
            <v>87100</v>
          </cell>
          <cell r="AP143">
            <v>123800</v>
          </cell>
          <cell r="AQ143">
            <v>147379.11</v>
          </cell>
          <cell r="AR143">
            <v>171391.02</v>
          </cell>
          <cell r="AS143">
            <v>193970.62</v>
          </cell>
          <cell r="AT143">
            <v>155432.99</v>
          </cell>
          <cell r="AU143">
            <v>50311.82</v>
          </cell>
          <cell r="AV143">
            <v>268000.54</v>
          </cell>
          <cell r="AW143">
            <v>199166.89</v>
          </cell>
          <cell r="AX143">
            <v>141020.24</v>
          </cell>
          <cell r="AY143">
            <v>1810916.27</v>
          </cell>
          <cell r="AZ143">
            <v>1470729.14</v>
          </cell>
          <cell r="BA143">
            <v>6</v>
          </cell>
          <cell r="BB143">
            <v>268000.54</v>
          </cell>
          <cell r="BC143">
            <v>50311.82</v>
          </cell>
          <cell r="BD143">
            <v>155432.99</v>
          </cell>
          <cell r="BE143">
            <v>193970.62</v>
          </cell>
          <cell r="BF143">
            <v>171391.02</v>
          </cell>
          <cell r="BG143">
            <v>1007903.1</v>
          </cell>
          <cell r="BH143">
            <v>340187.13</v>
          </cell>
        </row>
        <row r="143">
          <cell r="BJ143">
            <v>167983.85</v>
          </cell>
        </row>
        <row r="144">
          <cell r="B144" t="str">
            <v>S432011</v>
          </cell>
          <cell r="C144" t="str">
            <v>旷达汽车饰件系统有限公司</v>
          </cell>
          <cell r="D144" t="str">
            <v>座椅</v>
          </cell>
          <cell r="E144" t="str">
            <v>正常供货</v>
          </cell>
          <cell r="F144">
            <v>60</v>
          </cell>
          <cell r="G144" t="str">
            <v>否</v>
          </cell>
          <cell r="H144">
            <v>60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4">
          <cell r="AI144">
            <v>0</v>
          </cell>
          <cell r="AJ144">
            <v>0</v>
          </cell>
          <cell r="AK144">
            <v>0</v>
          </cell>
          <cell r="AL144">
            <v>0</v>
          </cell>
        </row>
        <row r="144">
          <cell r="AN144">
            <v>0</v>
          </cell>
          <cell r="AO144">
            <v>0</v>
          </cell>
          <cell r="AP144">
            <v>0</v>
          </cell>
          <cell r="AQ144">
            <v>136237.21</v>
          </cell>
          <cell r="AR144">
            <v>115771.16</v>
          </cell>
          <cell r="AS144">
            <v>42905.08</v>
          </cell>
          <cell r="AT144">
            <v>176570.65</v>
          </cell>
          <cell r="AU144">
            <v>100329.43</v>
          </cell>
          <cell r="AV144">
            <v>191335.1</v>
          </cell>
          <cell r="AW144">
            <v>0</v>
          </cell>
          <cell r="AX144">
            <v>100026.21</v>
          </cell>
          <cell r="AY144">
            <v>863174.84</v>
          </cell>
          <cell r="AZ144">
            <v>763148.63</v>
          </cell>
          <cell r="BA144">
            <v>6</v>
          </cell>
          <cell r="BB144">
            <v>191335.1</v>
          </cell>
          <cell r="BC144">
            <v>100329.43</v>
          </cell>
          <cell r="BD144">
            <v>176570.65</v>
          </cell>
          <cell r="BE144">
            <v>42905.08</v>
          </cell>
          <cell r="BF144">
            <v>115771.16</v>
          </cell>
          <cell r="BG144">
            <v>611166.47</v>
          </cell>
          <cell r="BH144">
            <v>100026.21</v>
          </cell>
        </row>
        <row r="144">
          <cell r="BJ144">
            <v>101861.078333333</v>
          </cell>
        </row>
        <row r="145">
          <cell r="B145" t="str">
            <v>S444018</v>
          </cell>
          <cell r="C145" t="str">
            <v>佛山市顺德区赛朗斯汽车部件实业有限公司</v>
          </cell>
          <cell r="D145">
            <v>0</v>
          </cell>
          <cell r="E145" t="str">
            <v>老账</v>
          </cell>
          <cell r="F145">
            <v>0</v>
          </cell>
          <cell r="G145" t="str">
            <v>否</v>
          </cell>
        </row>
        <row r="145"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348416.98</v>
          </cell>
          <cell r="AS145">
            <v>0</v>
          </cell>
          <cell r="AT145">
            <v>548873.91</v>
          </cell>
          <cell r="AU145">
            <v>770414.99</v>
          </cell>
          <cell r="AV145">
            <v>43529.17</v>
          </cell>
          <cell r="AW145">
            <v>33798.26</v>
          </cell>
          <cell r="AX145">
            <v>1854.99</v>
          </cell>
          <cell r="AY145">
            <v>1746888.3</v>
          </cell>
          <cell r="AZ145">
            <v>1746888.3</v>
          </cell>
          <cell r="BA145">
            <v>6</v>
          </cell>
          <cell r="BB145">
            <v>1854.99</v>
          </cell>
          <cell r="BC145">
            <v>33798.26</v>
          </cell>
          <cell r="BD145">
            <v>43529.17</v>
          </cell>
          <cell r="BE145">
            <v>770414.99</v>
          </cell>
          <cell r="BF145">
            <v>548873.91</v>
          </cell>
          <cell r="BG145">
            <v>1398471.32</v>
          </cell>
          <cell r="BH145">
            <v>0</v>
          </cell>
        </row>
        <row r="145">
          <cell r="BJ145">
            <v>233078.553333333</v>
          </cell>
        </row>
        <row r="146">
          <cell r="B146" t="str">
            <v>S413077</v>
          </cell>
          <cell r="C146" t="str">
            <v>文安县万达汽车配件制造有限公司</v>
          </cell>
          <cell r="D146" t="str">
            <v>金属件</v>
          </cell>
          <cell r="E146" t="str">
            <v>正常供货</v>
          </cell>
          <cell r="F146">
            <v>60</v>
          </cell>
          <cell r="G146" t="str">
            <v>否</v>
          </cell>
          <cell r="H146">
            <v>60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6">
          <cell r="AK146">
            <v>0</v>
          </cell>
          <cell r="AL146">
            <v>0</v>
          </cell>
          <cell r="AM146">
            <v>0</v>
          </cell>
        </row>
        <row r="146">
          <cell r="AP146">
            <v>140723.02</v>
          </cell>
          <cell r="AQ146">
            <v>216064.01</v>
          </cell>
          <cell r="AR146">
            <v>199642.43</v>
          </cell>
          <cell r="AS146">
            <v>0</v>
          </cell>
          <cell r="AT146">
            <v>472764.2</v>
          </cell>
          <cell r="AU146">
            <v>191333.54</v>
          </cell>
          <cell r="AV146">
            <v>178344.26</v>
          </cell>
          <cell r="AW146">
            <v>121727.74</v>
          </cell>
          <cell r="AX146">
            <v>104132.96</v>
          </cell>
          <cell r="AY146">
            <v>1624732.16</v>
          </cell>
          <cell r="AZ146">
            <v>1398871.46</v>
          </cell>
          <cell r="BA146">
            <v>6</v>
          </cell>
          <cell r="BB146">
            <v>178344.26</v>
          </cell>
          <cell r="BC146">
            <v>191333.54</v>
          </cell>
          <cell r="BD146">
            <v>472764.2</v>
          </cell>
          <cell r="BE146">
            <v>0</v>
          </cell>
          <cell r="BF146">
            <v>199642.43</v>
          </cell>
          <cell r="BG146">
            <v>1068302.7</v>
          </cell>
          <cell r="BH146">
            <v>225860.7</v>
          </cell>
        </row>
        <row r="146">
          <cell r="BJ146">
            <v>178050.45</v>
          </cell>
        </row>
        <row r="147">
          <cell r="B147" t="str">
            <v>S433021</v>
          </cell>
          <cell r="C147" t="str">
            <v>慈溪市维克多自控元件有限公司</v>
          </cell>
          <cell r="D147" t="str">
            <v>座椅</v>
          </cell>
          <cell r="E147" t="str">
            <v>正常供货</v>
          </cell>
          <cell r="F147">
            <v>60</v>
          </cell>
          <cell r="G147" t="str">
            <v>否</v>
          </cell>
          <cell r="H147">
            <v>60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</row>
        <row r="147"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85025.14</v>
          </cell>
          <cell r="AQ147">
            <v>101826.56</v>
          </cell>
          <cell r="AR147">
            <v>169952</v>
          </cell>
          <cell r="AS147">
            <v>101826.56</v>
          </cell>
          <cell r="AT147">
            <v>0</v>
          </cell>
          <cell r="AU147">
            <v>0</v>
          </cell>
        </row>
        <row r="147">
          <cell r="AW147">
            <v>0</v>
          </cell>
          <cell r="AX147">
            <v>0</v>
          </cell>
          <cell r="AY147">
            <v>458630.26</v>
          </cell>
          <cell r="AZ147">
            <v>458630.26</v>
          </cell>
          <cell r="BA147">
            <v>5</v>
          </cell>
          <cell r="BB147">
            <v>0</v>
          </cell>
          <cell r="BC147">
            <v>0</v>
          </cell>
          <cell r="BD147">
            <v>0</v>
          </cell>
          <cell r="BE147">
            <v>101826.56</v>
          </cell>
          <cell r="BF147">
            <v>169952</v>
          </cell>
          <cell r="BG147">
            <v>101826.56</v>
          </cell>
          <cell r="BH147">
            <v>0</v>
          </cell>
        </row>
        <row r="147">
          <cell r="BJ147">
            <v>16971.0933333333</v>
          </cell>
        </row>
        <row r="148">
          <cell r="B148" t="str">
            <v>S437022</v>
          </cell>
          <cell r="C148" t="str">
            <v>德州志鹏海绵制品有限公司</v>
          </cell>
          <cell r="D148" t="str">
            <v>座椅</v>
          </cell>
          <cell r="E148" t="str">
            <v>老账</v>
          </cell>
          <cell r="F148">
            <v>60</v>
          </cell>
          <cell r="G148" t="str">
            <v>否</v>
          </cell>
        </row>
        <row r="148">
          <cell r="I148">
            <v>62319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8"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</row>
        <row r="148">
          <cell r="AW148">
            <v>0</v>
          </cell>
          <cell r="AX148">
            <v>0</v>
          </cell>
          <cell r="AY148">
            <v>62319</v>
          </cell>
          <cell r="AZ148">
            <v>62319</v>
          </cell>
          <cell r="BA148">
            <v>5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</row>
        <row r="148">
          <cell r="BJ148">
            <v>0</v>
          </cell>
        </row>
        <row r="149">
          <cell r="B149" t="str">
            <v>S412027</v>
          </cell>
          <cell r="C149" t="str">
            <v>天津信嘉机械设备租赁有限公司</v>
          </cell>
          <cell r="D149" t="str">
            <v>座椅/后视镜</v>
          </cell>
          <cell r="E149" t="str">
            <v>叉车租赁</v>
          </cell>
          <cell r="F149">
            <v>0</v>
          </cell>
          <cell r="G149" t="str">
            <v>是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49">
          <cell r="AN149">
            <v>300</v>
          </cell>
          <cell r="AO149">
            <v>4200</v>
          </cell>
          <cell r="AP149">
            <v>4200</v>
          </cell>
          <cell r="AQ149">
            <v>4200</v>
          </cell>
          <cell r="AR149">
            <v>4200</v>
          </cell>
          <cell r="AS149">
            <v>4200</v>
          </cell>
          <cell r="AT149">
            <v>4200</v>
          </cell>
          <cell r="AU149">
            <v>0</v>
          </cell>
          <cell r="AV149">
            <v>4200</v>
          </cell>
          <cell r="AW149">
            <v>4200</v>
          </cell>
          <cell r="AX149">
            <v>8400</v>
          </cell>
          <cell r="AY149">
            <v>42300</v>
          </cell>
          <cell r="AZ149">
            <v>42300</v>
          </cell>
          <cell r="BA149">
            <v>6</v>
          </cell>
          <cell r="BB149">
            <v>8400</v>
          </cell>
          <cell r="BC149">
            <v>4200</v>
          </cell>
          <cell r="BD149">
            <v>4200</v>
          </cell>
          <cell r="BE149">
            <v>0</v>
          </cell>
          <cell r="BF149">
            <v>4200</v>
          </cell>
          <cell r="BG149">
            <v>25200</v>
          </cell>
          <cell r="BH149">
            <v>0</v>
          </cell>
        </row>
        <row r="149">
          <cell r="BJ149">
            <v>4200</v>
          </cell>
        </row>
        <row r="150">
          <cell r="B150" t="str">
            <v>S532003</v>
          </cell>
          <cell r="C150" t="str">
            <v>扬州三鸣环保科技有限公司</v>
          </cell>
          <cell r="D150">
            <v>0</v>
          </cell>
          <cell r="E150" t="str">
            <v>老账</v>
          </cell>
          <cell r="F150">
            <v>0</v>
          </cell>
          <cell r="G150" t="str">
            <v>否</v>
          </cell>
        </row>
        <row r="150">
          <cell r="I150">
            <v>-31550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0"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72000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</row>
        <row r="150">
          <cell r="AW150">
            <v>0</v>
          </cell>
          <cell r="AX150">
            <v>0</v>
          </cell>
          <cell r="AY150">
            <v>40450</v>
          </cell>
          <cell r="AZ150">
            <v>40450</v>
          </cell>
          <cell r="BA150">
            <v>5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</row>
        <row r="150">
          <cell r="BJ150">
            <v>0</v>
          </cell>
        </row>
        <row r="151">
          <cell r="B151" t="str">
            <v>S431004</v>
          </cell>
          <cell r="C151" t="str">
            <v>新梦顶（上海）贸易有限公司</v>
          </cell>
          <cell r="D151" t="str">
            <v>座椅</v>
          </cell>
          <cell r="E151" t="str">
            <v>正常供货</v>
          </cell>
          <cell r="F151">
            <v>90</v>
          </cell>
          <cell r="G151" t="str">
            <v>是</v>
          </cell>
          <cell r="H151">
            <v>90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1">
          <cell r="AF151">
            <v>0</v>
          </cell>
          <cell r="AG151">
            <v>0</v>
          </cell>
          <cell r="AH151">
            <v>0</v>
          </cell>
        </row>
        <row r="151">
          <cell r="AL151">
            <v>3616.35</v>
          </cell>
          <cell r="AM151">
            <v>8032.58</v>
          </cell>
          <cell r="AN151">
            <v>17838.48</v>
          </cell>
          <cell r="AO151">
            <v>0</v>
          </cell>
          <cell r="AP151">
            <v>9000</v>
          </cell>
          <cell r="AQ151">
            <v>15417.79</v>
          </cell>
          <cell r="AR151">
            <v>16699.75</v>
          </cell>
          <cell r="AS151">
            <v>23647.08</v>
          </cell>
          <cell r="AT151">
            <v>0</v>
          </cell>
          <cell r="AU151">
            <v>26868.01</v>
          </cell>
          <cell r="AV151">
            <v>4714.17</v>
          </cell>
          <cell r="AW151">
            <v>17989.6</v>
          </cell>
          <cell r="AX151">
            <v>29315.2</v>
          </cell>
          <cell r="AY151">
            <v>173139.01</v>
          </cell>
          <cell r="AZ151">
            <v>121120.04</v>
          </cell>
          <cell r="BA151">
            <v>6</v>
          </cell>
          <cell r="BB151">
            <v>26868.01</v>
          </cell>
          <cell r="BC151">
            <v>0</v>
          </cell>
          <cell r="BD151">
            <v>23647.08</v>
          </cell>
          <cell r="BE151">
            <v>16699.75</v>
          </cell>
          <cell r="BF151">
            <v>15417.79</v>
          </cell>
          <cell r="BG151">
            <v>102534.06</v>
          </cell>
          <cell r="BH151">
            <v>52018.97</v>
          </cell>
        </row>
        <row r="151">
          <cell r="BJ151">
            <v>17089.01</v>
          </cell>
        </row>
        <row r="152">
          <cell r="B152" t="str">
            <v>S411024</v>
          </cell>
          <cell r="C152" t="str">
            <v>北京德实汽车饰件有限公司</v>
          </cell>
          <cell r="D152" t="str">
            <v>金属件/座椅</v>
          </cell>
          <cell r="E152" t="str">
            <v>老账</v>
          </cell>
          <cell r="F152">
            <v>60</v>
          </cell>
          <cell r="G152" t="str">
            <v>否</v>
          </cell>
        </row>
        <row r="152">
          <cell r="I152">
            <v>58519.74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</row>
        <row r="152"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</row>
        <row r="152">
          <cell r="AW152">
            <v>0</v>
          </cell>
          <cell r="AX152">
            <v>0</v>
          </cell>
          <cell r="AY152">
            <v>58519.74</v>
          </cell>
          <cell r="AZ152">
            <v>58519.74</v>
          </cell>
          <cell r="BA152">
            <v>5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</row>
        <row r="152">
          <cell r="BJ152">
            <v>0</v>
          </cell>
        </row>
        <row r="153">
          <cell r="B153" t="str">
            <v>S413127</v>
          </cell>
          <cell r="C153" t="str">
            <v>黄骅市金珲设备安装工程有限公司</v>
          </cell>
          <cell r="D153">
            <v>0</v>
          </cell>
          <cell r="E153" t="str">
            <v>固定资产</v>
          </cell>
          <cell r="F153">
            <v>0</v>
          </cell>
          <cell r="G153" t="str">
            <v>否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</row>
        <row r="153"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</row>
        <row r="153"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5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</row>
        <row r="153">
          <cell r="BJ153">
            <v>0</v>
          </cell>
        </row>
        <row r="154">
          <cell r="B154" t="str">
            <v>S432003</v>
          </cell>
          <cell r="C154" t="str">
            <v>无锡市汇源机械科技有限公司</v>
          </cell>
          <cell r="D154" t="str">
            <v>后视镜/座椅/后视镜</v>
          </cell>
          <cell r="E154" t="str">
            <v>正常供货</v>
          </cell>
          <cell r="F154">
            <v>60</v>
          </cell>
          <cell r="G154" t="str">
            <v>是</v>
          </cell>
          <cell r="H154">
            <v>60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22435.47</v>
          </cell>
          <cell r="AJ154">
            <v>46786.52</v>
          </cell>
          <cell r="AK154">
            <v>4026.47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59747.21</v>
          </cell>
          <cell r="AS154">
            <v>35333.97</v>
          </cell>
          <cell r="AT154">
            <v>0</v>
          </cell>
          <cell r="AU154">
            <v>0</v>
          </cell>
        </row>
        <row r="154">
          <cell r="AW154">
            <v>14355.52</v>
          </cell>
          <cell r="AX154">
            <v>5505.36</v>
          </cell>
          <cell r="AY154">
            <v>188190.52</v>
          </cell>
          <cell r="AZ154">
            <v>168329.64</v>
          </cell>
          <cell r="BA154">
            <v>5</v>
          </cell>
          <cell r="BB154">
            <v>0</v>
          </cell>
          <cell r="BC154">
            <v>0</v>
          </cell>
          <cell r="BD154">
            <v>0</v>
          </cell>
          <cell r="BE154">
            <v>35333.97</v>
          </cell>
          <cell r="BF154">
            <v>59747.21</v>
          </cell>
          <cell r="BG154">
            <v>55194.85</v>
          </cell>
          <cell r="BH154">
            <v>19860.88</v>
          </cell>
        </row>
        <row r="154">
          <cell r="BJ154">
            <v>9199.14166666667</v>
          </cell>
        </row>
        <row r="155">
          <cell r="B155" t="str">
            <v>S437024</v>
          </cell>
          <cell r="C155" t="str">
            <v>佳化化学（滨州）有限公司</v>
          </cell>
          <cell r="D155" t="str">
            <v>座椅</v>
          </cell>
          <cell r="E155" t="str">
            <v>大宗物料-不合作</v>
          </cell>
          <cell r="F155">
            <v>0</v>
          </cell>
          <cell r="G155" t="str">
            <v>否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5">
          <cell r="AB155">
            <v>0</v>
          </cell>
          <cell r="AC155">
            <v>0</v>
          </cell>
          <cell r="AD155">
            <v>0</v>
          </cell>
        </row>
        <row r="155"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</row>
        <row r="155"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5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</row>
        <row r="155">
          <cell r="BJ155">
            <v>0</v>
          </cell>
        </row>
        <row r="156">
          <cell r="B156" t="str">
            <v>S413125</v>
          </cell>
          <cell r="C156" t="str">
            <v>沧州智凯金属制品有限公司</v>
          </cell>
          <cell r="D156" t="str">
            <v>金属件</v>
          </cell>
          <cell r="E156" t="str">
            <v>正常供货</v>
          </cell>
          <cell r="F156">
            <v>60</v>
          </cell>
          <cell r="G156" t="str">
            <v>否</v>
          </cell>
          <cell r="H156">
            <v>60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</row>
        <row r="156">
          <cell r="AI156">
            <v>0</v>
          </cell>
          <cell r="AJ156">
            <v>0</v>
          </cell>
        </row>
        <row r="156">
          <cell r="AM156">
            <v>0</v>
          </cell>
          <cell r="AN156">
            <v>0</v>
          </cell>
          <cell r="AO156">
            <v>0</v>
          </cell>
          <cell r="AP156">
            <v>51876.35</v>
          </cell>
          <cell r="AQ156">
            <v>131948.91</v>
          </cell>
          <cell r="AR156">
            <v>134744.84</v>
          </cell>
          <cell r="AS156">
            <v>105829.2</v>
          </cell>
          <cell r="AT156">
            <v>131768.06</v>
          </cell>
          <cell r="AU156">
            <v>108143.16</v>
          </cell>
          <cell r="AV156">
            <v>197045.51</v>
          </cell>
          <cell r="AW156">
            <v>88769.74</v>
          </cell>
          <cell r="AX156">
            <v>42714.67</v>
          </cell>
          <cell r="AY156">
            <v>992840.44</v>
          </cell>
          <cell r="AZ156">
            <v>861356.03</v>
          </cell>
          <cell r="BA156">
            <v>6</v>
          </cell>
          <cell r="BB156">
            <v>197045.51</v>
          </cell>
          <cell r="BC156">
            <v>108143.16</v>
          </cell>
          <cell r="BD156">
            <v>131768.06</v>
          </cell>
          <cell r="BE156">
            <v>105829.2</v>
          </cell>
          <cell r="BF156">
            <v>134744.84</v>
          </cell>
          <cell r="BG156">
            <v>674270.34</v>
          </cell>
          <cell r="BH156">
            <v>131484.41</v>
          </cell>
        </row>
        <row r="156">
          <cell r="BJ156">
            <v>112378.39</v>
          </cell>
        </row>
        <row r="157">
          <cell r="B157" t="str">
            <v>S512012</v>
          </cell>
          <cell r="C157" t="str">
            <v>天津市科特迪科技发展有限公司</v>
          </cell>
          <cell r="D157">
            <v>0</v>
          </cell>
          <cell r="E157" t="str">
            <v>固定资产</v>
          </cell>
          <cell r="F157">
            <v>0</v>
          </cell>
          <cell r="G157" t="str">
            <v>否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7"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7"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9000</v>
          </cell>
          <cell r="AS157">
            <v>0</v>
          </cell>
          <cell r="AT157">
            <v>0</v>
          </cell>
          <cell r="AU157">
            <v>0</v>
          </cell>
        </row>
        <row r="157">
          <cell r="AW157">
            <v>0</v>
          </cell>
          <cell r="AX157">
            <v>0</v>
          </cell>
          <cell r="AY157">
            <v>9000</v>
          </cell>
          <cell r="AZ157">
            <v>9000</v>
          </cell>
          <cell r="BA157">
            <v>5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</row>
        <row r="157">
          <cell r="BJ157">
            <v>0</v>
          </cell>
        </row>
        <row r="158">
          <cell r="B158" t="str">
            <v>S513150</v>
          </cell>
          <cell r="C158" t="str">
            <v>沧州森德奥机械制造有限公司</v>
          </cell>
          <cell r="D158">
            <v>0</v>
          </cell>
          <cell r="E158" t="str">
            <v>固定资产</v>
          </cell>
          <cell r="F158">
            <v>0</v>
          </cell>
          <cell r="G158" t="str">
            <v>否</v>
          </cell>
        </row>
        <row r="158"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13740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</row>
        <row r="158">
          <cell r="AW158">
            <v>0</v>
          </cell>
          <cell r="AX158">
            <v>0</v>
          </cell>
          <cell r="AY158">
            <v>13740</v>
          </cell>
          <cell r="AZ158">
            <v>13740</v>
          </cell>
          <cell r="BA158">
            <v>5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</row>
        <row r="158">
          <cell r="BJ158">
            <v>0</v>
          </cell>
        </row>
        <row r="159">
          <cell r="B159" t="str">
            <v>S413181</v>
          </cell>
          <cell r="C159" t="str">
            <v>廊坊开发区欧特克精密电子线束制造有限公司</v>
          </cell>
          <cell r="D159" t="str">
            <v>后视镜</v>
          </cell>
          <cell r="E159" t="str">
            <v>正常供货</v>
          </cell>
          <cell r="F159">
            <v>60</v>
          </cell>
          <cell r="G159" t="str">
            <v>是</v>
          </cell>
          <cell r="H159">
            <v>60</v>
          </cell>
        </row>
        <row r="159">
          <cell r="AH159">
            <v>0</v>
          </cell>
        </row>
        <row r="159">
          <cell r="AJ159">
            <v>161330.89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</row>
        <row r="159">
          <cell r="AW159">
            <v>0</v>
          </cell>
          <cell r="AX159">
            <v>0</v>
          </cell>
          <cell r="AY159">
            <v>161330.89</v>
          </cell>
          <cell r="AZ159">
            <v>161330.89</v>
          </cell>
          <cell r="BA159">
            <v>5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</row>
        <row r="159">
          <cell r="BJ159">
            <v>0</v>
          </cell>
        </row>
        <row r="160">
          <cell r="B160" t="str">
            <v>S413086</v>
          </cell>
          <cell r="C160" t="str">
            <v>黄骅市渤海庆丰车辆灯镜厂</v>
          </cell>
          <cell r="D160" t="str">
            <v>后视镜</v>
          </cell>
          <cell r="E160" t="str">
            <v>老账</v>
          </cell>
          <cell r="F160">
            <v>60</v>
          </cell>
          <cell r="G160" t="str">
            <v>否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</row>
        <row r="160"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</row>
        <row r="160"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5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</row>
        <row r="160">
          <cell r="BJ160">
            <v>0</v>
          </cell>
        </row>
        <row r="161">
          <cell r="B161" t="str">
            <v>S437039</v>
          </cell>
          <cell r="C161" t="str">
            <v>山东慧源精细化工有限公司</v>
          </cell>
          <cell r="D161" t="str">
            <v>金属件</v>
          </cell>
        </row>
        <row r="161">
          <cell r="F161">
            <v>0</v>
          </cell>
          <cell r="G161" t="str">
            <v>否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</row>
        <row r="161">
          <cell r="AH161">
            <v>0</v>
          </cell>
          <cell r="AI161">
            <v>0</v>
          </cell>
          <cell r="AJ161">
            <v>0</v>
          </cell>
          <cell r="AK161">
            <v>0</v>
          </cell>
        </row>
        <row r="161"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1176.66</v>
          </cell>
          <cell r="AW161">
            <v>0</v>
          </cell>
          <cell r="AX161">
            <v>0</v>
          </cell>
          <cell r="AY161">
            <v>1176.66</v>
          </cell>
          <cell r="AZ161">
            <v>1176.66</v>
          </cell>
          <cell r="BA161">
            <v>6</v>
          </cell>
          <cell r="BB161">
            <v>0</v>
          </cell>
          <cell r="BC161">
            <v>0</v>
          </cell>
          <cell r="BD161">
            <v>1176.66</v>
          </cell>
          <cell r="BE161">
            <v>0</v>
          </cell>
          <cell r="BF161">
            <v>0</v>
          </cell>
          <cell r="BG161">
            <v>1176.66</v>
          </cell>
          <cell r="BH161">
            <v>0</v>
          </cell>
        </row>
        <row r="161">
          <cell r="BJ161">
            <v>196.11</v>
          </cell>
        </row>
        <row r="162">
          <cell r="B162" t="str">
            <v>S413027</v>
          </cell>
          <cell r="C162" t="str">
            <v>沧州裕金达汽车部件有限公司</v>
          </cell>
          <cell r="D162" t="str">
            <v>金属件</v>
          </cell>
          <cell r="E162" t="str">
            <v>老账</v>
          </cell>
          <cell r="F162">
            <v>60</v>
          </cell>
          <cell r="G162" t="str">
            <v>否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51725.38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</row>
        <row r="162"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</row>
        <row r="162">
          <cell r="AW162">
            <v>0</v>
          </cell>
          <cell r="AX162">
            <v>0</v>
          </cell>
          <cell r="AY162">
            <v>51725.38</v>
          </cell>
          <cell r="AZ162">
            <v>51725.38</v>
          </cell>
          <cell r="BA162">
            <v>5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</row>
        <row r="162">
          <cell r="BJ162">
            <v>0</v>
          </cell>
        </row>
        <row r="163">
          <cell r="B163" t="str">
            <v>S413009</v>
          </cell>
          <cell r="C163" t="str">
            <v>高碑店京华橡胶制品有限责任公司</v>
          </cell>
          <cell r="D163" t="str">
            <v>座椅</v>
          </cell>
          <cell r="E163" t="str">
            <v>正常供货</v>
          </cell>
          <cell r="F163">
            <v>60</v>
          </cell>
          <cell r="G163" t="str">
            <v>是</v>
          </cell>
          <cell r="H163">
            <v>60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</row>
        <row r="163"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</row>
        <row r="163">
          <cell r="AM163">
            <v>2535.55</v>
          </cell>
          <cell r="AN163">
            <v>3647.42</v>
          </cell>
          <cell r="AO163">
            <v>1600</v>
          </cell>
          <cell r="AP163">
            <v>1600</v>
          </cell>
          <cell r="AQ163">
            <v>3572.95</v>
          </cell>
          <cell r="AR163">
            <v>3498.48</v>
          </cell>
          <cell r="AS163">
            <v>3572.95</v>
          </cell>
          <cell r="AT163">
            <v>1749.24</v>
          </cell>
          <cell r="AU163">
            <v>0</v>
          </cell>
          <cell r="AV163">
            <v>9303.97</v>
          </cell>
          <cell r="AW163">
            <v>17492.4</v>
          </cell>
          <cell r="AX163">
            <v>5247.72</v>
          </cell>
          <cell r="AY163">
            <v>53820.68</v>
          </cell>
          <cell r="AZ163">
            <v>31080.56</v>
          </cell>
          <cell r="BA163">
            <v>6</v>
          </cell>
          <cell r="BB163">
            <v>9303.97</v>
          </cell>
          <cell r="BC163">
            <v>0</v>
          </cell>
          <cell r="BD163">
            <v>1749.24</v>
          </cell>
          <cell r="BE163">
            <v>3572.95</v>
          </cell>
          <cell r="BF163">
            <v>3498.48</v>
          </cell>
          <cell r="BG163">
            <v>37366.28</v>
          </cell>
          <cell r="BH163">
            <v>22740.12</v>
          </cell>
        </row>
        <row r="163">
          <cell r="BJ163">
            <v>6227.71333333333</v>
          </cell>
        </row>
        <row r="164">
          <cell r="B164" t="str">
            <v>S532002</v>
          </cell>
          <cell r="C164" t="str">
            <v>苏州高新区旭达输送机械有限公司</v>
          </cell>
          <cell r="D164">
            <v>0</v>
          </cell>
          <cell r="E164" t="str">
            <v>固定资产</v>
          </cell>
          <cell r="F164">
            <v>0</v>
          </cell>
          <cell r="G164" t="str">
            <v>否</v>
          </cell>
        </row>
        <row r="164">
          <cell r="I164">
            <v>48800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4"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</row>
        <row r="164">
          <cell r="AW164">
            <v>0</v>
          </cell>
          <cell r="AX164">
            <v>0</v>
          </cell>
          <cell r="AY164">
            <v>48800</v>
          </cell>
          <cell r="AZ164">
            <v>48800</v>
          </cell>
          <cell r="BA164">
            <v>5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</row>
        <row r="164">
          <cell r="BJ164">
            <v>0</v>
          </cell>
        </row>
        <row r="165">
          <cell r="B165" t="str">
            <v>S413129</v>
          </cell>
          <cell r="C165" t="str">
            <v>文安县恒德汽车座椅制造有限公司</v>
          </cell>
          <cell r="D165" t="str">
            <v>金属件/座椅</v>
          </cell>
          <cell r="E165" t="str">
            <v>正常供货</v>
          </cell>
          <cell r="F165">
            <v>60</v>
          </cell>
          <cell r="G165" t="str">
            <v>否</v>
          </cell>
          <cell r="H165">
            <v>60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5">
          <cell r="AD165">
            <v>0</v>
          </cell>
        </row>
        <row r="165">
          <cell r="AF165">
            <v>0</v>
          </cell>
        </row>
        <row r="165">
          <cell r="AI165">
            <v>0</v>
          </cell>
        </row>
        <row r="165">
          <cell r="AM165">
            <v>0</v>
          </cell>
        </row>
        <row r="165">
          <cell r="AP165">
            <v>54077.41</v>
          </cell>
          <cell r="AQ165">
            <v>80445.27</v>
          </cell>
          <cell r="AR165">
            <v>42312.73</v>
          </cell>
          <cell r="AS165">
            <v>32842.53</v>
          </cell>
          <cell r="AT165">
            <v>57767.1</v>
          </cell>
          <cell r="AU165">
            <v>63921.61</v>
          </cell>
          <cell r="AV165">
            <v>197842.34</v>
          </cell>
          <cell r="AW165">
            <v>10272</v>
          </cell>
          <cell r="AX165">
            <v>39048.05</v>
          </cell>
          <cell r="AY165">
            <v>578529.04</v>
          </cell>
          <cell r="AZ165">
            <v>529208.99</v>
          </cell>
          <cell r="BA165">
            <v>6</v>
          </cell>
          <cell r="BB165">
            <v>197842.34</v>
          </cell>
          <cell r="BC165">
            <v>63921.61</v>
          </cell>
          <cell r="BD165">
            <v>57767.1</v>
          </cell>
          <cell r="BE165">
            <v>32842.53</v>
          </cell>
          <cell r="BF165">
            <v>42312.73</v>
          </cell>
          <cell r="BG165">
            <v>401693.63</v>
          </cell>
          <cell r="BH165">
            <v>49320.05</v>
          </cell>
        </row>
        <row r="165">
          <cell r="BJ165">
            <v>66948.9383333333</v>
          </cell>
        </row>
        <row r="166">
          <cell r="B166" t="str">
            <v>S437016</v>
          </cell>
          <cell r="C166" t="str">
            <v>曲阜陆航座椅辅料有限公司</v>
          </cell>
          <cell r="D166" t="str">
            <v>座椅</v>
          </cell>
          <cell r="E166" t="str">
            <v>正常供货</v>
          </cell>
          <cell r="F166">
            <v>0</v>
          </cell>
          <cell r="G166" t="str">
            <v>否</v>
          </cell>
          <cell r="H166">
            <v>60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6">
          <cell r="AM166">
            <v>0</v>
          </cell>
          <cell r="AN166">
            <v>0</v>
          </cell>
          <cell r="AO166">
            <v>20734.19</v>
          </cell>
          <cell r="AP166">
            <v>29600</v>
          </cell>
          <cell r="AQ166">
            <v>1005.7</v>
          </cell>
          <cell r="AR166">
            <v>18360</v>
          </cell>
          <cell r="AS166">
            <v>17999.88</v>
          </cell>
          <cell r="AT166">
            <v>1819.3</v>
          </cell>
          <cell r="AU166">
            <v>18000</v>
          </cell>
          <cell r="AV166">
            <v>18000</v>
          </cell>
          <cell r="AW166">
            <v>4576.5</v>
          </cell>
          <cell r="AX166">
            <v>15000</v>
          </cell>
          <cell r="AY166">
            <v>145095.57</v>
          </cell>
          <cell r="AZ166">
            <v>145095.57</v>
          </cell>
          <cell r="BA166">
            <v>6</v>
          </cell>
          <cell r="BB166">
            <v>15000</v>
          </cell>
          <cell r="BC166">
            <v>4576.5</v>
          </cell>
          <cell r="BD166">
            <v>18000</v>
          </cell>
          <cell r="BE166">
            <v>18000</v>
          </cell>
          <cell r="BF166">
            <v>1819.3</v>
          </cell>
          <cell r="BG166">
            <v>75395.68</v>
          </cell>
          <cell r="BH166">
            <v>0</v>
          </cell>
        </row>
        <row r="166">
          <cell r="BJ166">
            <v>12565.9466666667</v>
          </cell>
        </row>
        <row r="167">
          <cell r="B167" t="str">
            <v>S413081</v>
          </cell>
          <cell r="C167" t="str">
            <v>河北宏广橡塑金属制品有限公司</v>
          </cell>
          <cell r="D167" t="str">
            <v>金属件</v>
          </cell>
          <cell r="E167" t="str">
            <v>正常供货</v>
          </cell>
          <cell r="F167">
            <v>90</v>
          </cell>
          <cell r="G167" t="str">
            <v>否</v>
          </cell>
          <cell r="H167">
            <v>90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7">
          <cell r="N167">
            <v>9858.82</v>
          </cell>
          <cell r="O167">
            <v>8207.37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67"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</row>
        <row r="167">
          <cell r="AW167">
            <v>0</v>
          </cell>
          <cell r="AX167">
            <v>0</v>
          </cell>
          <cell r="AY167">
            <v>18066.19</v>
          </cell>
          <cell r="AZ167">
            <v>18066.19</v>
          </cell>
          <cell r="BA167">
            <v>5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</row>
        <row r="167">
          <cell r="BJ167">
            <v>0</v>
          </cell>
        </row>
        <row r="168">
          <cell r="B168" t="str">
            <v>S413133</v>
          </cell>
          <cell r="C168" t="str">
            <v>深州市晶立泰机械配件有限公司</v>
          </cell>
          <cell r="D168" t="str">
            <v>金属件/座椅/后视镜</v>
          </cell>
          <cell r="E168" t="str">
            <v>正常供货</v>
          </cell>
          <cell r="F168">
            <v>60</v>
          </cell>
          <cell r="G168" t="str">
            <v>否</v>
          </cell>
          <cell r="H168">
            <v>60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</row>
        <row r="168">
          <cell r="AF168">
            <v>0</v>
          </cell>
        </row>
        <row r="168"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</row>
        <row r="168"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5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</row>
        <row r="168">
          <cell r="BJ168">
            <v>0</v>
          </cell>
        </row>
        <row r="169">
          <cell r="B169" t="str">
            <v>S411025</v>
          </cell>
          <cell r="C169" t="str">
            <v>北京华北轻合金有限公司</v>
          </cell>
          <cell r="D169" t="str">
            <v>后视镜</v>
          </cell>
          <cell r="E169" t="str">
            <v>老账</v>
          </cell>
          <cell r="F169">
            <v>60</v>
          </cell>
          <cell r="G169" t="str">
            <v>否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43423.23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3471.82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</row>
        <row r="169"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</row>
        <row r="169">
          <cell r="AW169">
            <v>0</v>
          </cell>
          <cell r="AX169">
            <v>0</v>
          </cell>
          <cell r="AY169">
            <v>46895.05</v>
          </cell>
          <cell r="AZ169">
            <v>46895.05</v>
          </cell>
          <cell r="BA169">
            <v>5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</row>
        <row r="169">
          <cell r="BJ169">
            <v>0</v>
          </cell>
        </row>
        <row r="170">
          <cell r="B170" t="str">
            <v>S513146</v>
          </cell>
          <cell r="C170" t="str">
            <v>黄骅市腾双五金门市部</v>
          </cell>
          <cell r="D170" t="str">
            <v>后视镜</v>
          </cell>
          <cell r="E170" t="str">
            <v>零采</v>
          </cell>
          <cell r="F170">
            <v>0</v>
          </cell>
          <cell r="G170" t="str">
            <v>否</v>
          </cell>
        </row>
        <row r="170">
          <cell r="AG170">
            <v>0</v>
          </cell>
        </row>
        <row r="170">
          <cell r="AL170">
            <v>0</v>
          </cell>
          <cell r="AM170">
            <v>0</v>
          </cell>
          <cell r="AN170">
            <v>0</v>
          </cell>
          <cell r="AO170">
            <v>0</v>
          </cell>
        </row>
        <row r="170"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8891.88</v>
          </cell>
          <cell r="AX170">
            <v>0</v>
          </cell>
          <cell r="AY170">
            <v>8891.88</v>
          </cell>
          <cell r="AZ170">
            <v>8891.88</v>
          </cell>
          <cell r="BA170">
            <v>6</v>
          </cell>
          <cell r="BB170">
            <v>0</v>
          </cell>
          <cell r="BC170">
            <v>8891.88</v>
          </cell>
          <cell r="BD170">
            <v>0</v>
          </cell>
          <cell r="BE170">
            <v>0</v>
          </cell>
          <cell r="BF170">
            <v>0</v>
          </cell>
          <cell r="BG170">
            <v>8891.88</v>
          </cell>
          <cell r="BH170">
            <v>0</v>
          </cell>
        </row>
        <row r="170">
          <cell r="BJ170">
            <v>1481.98</v>
          </cell>
        </row>
        <row r="171">
          <cell r="B171" t="str">
            <v>S513005</v>
          </cell>
          <cell r="C171" t="str">
            <v>黄骅市通乐贸易有限公司</v>
          </cell>
          <cell r="D171" t="str">
            <v>金属件/座椅/后视镜</v>
          </cell>
          <cell r="E171" t="str">
            <v>零采</v>
          </cell>
          <cell r="F171">
            <v>30</v>
          </cell>
          <cell r="G171" t="str">
            <v>是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1">
          <cell r="AF171">
            <v>0</v>
          </cell>
        </row>
        <row r="171">
          <cell r="AH171">
            <v>0</v>
          </cell>
        </row>
        <row r="171">
          <cell r="AJ171">
            <v>23314.3</v>
          </cell>
          <cell r="AK171">
            <v>45470.2</v>
          </cell>
          <cell r="AL171">
            <v>0</v>
          </cell>
          <cell r="AM171">
            <v>0</v>
          </cell>
          <cell r="AN171">
            <v>300</v>
          </cell>
          <cell r="AO171">
            <v>0</v>
          </cell>
          <cell r="AP171">
            <v>0</v>
          </cell>
          <cell r="AQ171">
            <v>29924</v>
          </cell>
          <cell r="AR171">
            <v>6871.9</v>
          </cell>
          <cell r="AS171">
            <v>0</v>
          </cell>
          <cell r="AT171">
            <v>0</v>
          </cell>
          <cell r="AU171">
            <v>0</v>
          </cell>
          <cell r="AV171">
            <v>52729</v>
          </cell>
          <cell r="AW171">
            <v>6418</v>
          </cell>
          <cell r="AX171">
            <v>0</v>
          </cell>
          <cell r="AY171">
            <v>165027.4</v>
          </cell>
          <cell r="AZ171">
            <v>165027.4</v>
          </cell>
          <cell r="BA171">
            <v>6</v>
          </cell>
          <cell r="BB171">
            <v>6418</v>
          </cell>
          <cell r="BC171">
            <v>52729</v>
          </cell>
          <cell r="BD171">
            <v>0</v>
          </cell>
          <cell r="BE171">
            <v>0</v>
          </cell>
          <cell r="BF171">
            <v>0</v>
          </cell>
          <cell r="BG171">
            <v>59147</v>
          </cell>
          <cell r="BH171">
            <v>0</v>
          </cell>
        </row>
        <row r="171">
          <cell r="BJ171">
            <v>9857.83333333333</v>
          </cell>
        </row>
        <row r="172">
          <cell r="B172" t="str">
            <v>S412029</v>
          </cell>
          <cell r="C172" t="str">
            <v>天津金庄新材料科技有限公司</v>
          </cell>
          <cell r="D172" t="str">
            <v>座椅</v>
          </cell>
          <cell r="E172" t="str">
            <v>老账</v>
          </cell>
          <cell r="F172">
            <v>30</v>
          </cell>
          <cell r="G172" t="str">
            <v>否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2"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</row>
        <row r="172"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5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</row>
        <row r="172">
          <cell r="BJ172">
            <v>0</v>
          </cell>
        </row>
        <row r="173">
          <cell r="B173" t="str">
            <v>S411004</v>
          </cell>
          <cell r="C173" t="str">
            <v>北京捷安思丽技术开发有限公司</v>
          </cell>
          <cell r="D173" t="str">
            <v>后视镜</v>
          </cell>
          <cell r="E173" t="str">
            <v>正常供货</v>
          </cell>
          <cell r="F173">
            <v>60</v>
          </cell>
          <cell r="G173" t="str">
            <v>是</v>
          </cell>
          <cell r="H173">
            <v>60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3">
          <cell r="AG173">
            <v>0</v>
          </cell>
          <cell r="AH173">
            <v>0</v>
          </cell>
          <cell r="AI173">
            <v>0</v>
          </cell>
          <cell r="AJ173">
            <v>1953.86</v>
          </cell>
          <cell r="AK173">
            <v>16347.71</v>
          </cell>
          <cell r="AL173">
            <v>12113.31</v>
          </cell>
          <cell r="AM173">
            <v>6056.67</v>
          </cell>
          <cell r="AN173">
            <v>1058.6</v>
          </cell>
          <cell r="AO173">
            <v>2000</v>
          </cell>
          <cell r="AP173">
            <v>0</v>
          </cell>
          <cell r="AQ173">
            <v>0</v>
          </cell>
          <cell r="AR173">
            <v>2130.41</v>
          </cell>
          <cell r="AS173">
            <v>0</v>
          </cell>
          <cell r="AT173">
            <v>0</v>
          </cell>
          <cell r="AU173">
            <v>2876.2</v>
          </cell>
        </row>
        <row r="173">
          <cell r="AW173">
            <v>1058.6</v>
          </cell>
          <cell r="AX173">
            <v>0</v>
          </cell>
          <cell r="AY173">
            <v>45595.36</v>
          </cell>
          <cell r="AZ173">
            <v>44536.76</v>
          </cell>
          <cell r="BA173">
            <v>5</v>
          </cell>
          <cell r="BB173">
            <v>0</v>
          </cell>
          <cell r="BC173">
            <v>2876.2</v>
          </cell>
          <cell r="BD173">
            <v>0</v>
          </cell>
          <cell r="BE173">
            <v>0</v>
          </cell>
          <cell r="BF173">
            <v>2130.41</v>
          </cell>
          <cell r="BG173">
            <v>3934.8</v>
          </cell>
          <cell r="BH173">
            <v>1058.6</v>
          </cell>
        </row>
        <row r="173">
          <cell r="BJ173">
            <v>655.8</v>
          </cell>
        </row>
        <row r="174">
          <cell r="B174" t="str">
            <v>S532001</v>
          </cell>
          <cell r="C174" t="str">
            <v>昆山维尔利环保科技有限公司</v>
          </cell>
          <cell r="D174" t="str">
            <v>后视镜</v>
          </cell>
          <cell r="E174" t="str">
            <v>正常供货</v>
          </cell>
          <cell r="F174">
            <v>60</v>
          </cell>
          <cell r="G174" t="str">
            <v>否</v>
          </cell>
          <cell r="H174">
            <v>60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4"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10541.76</v>
          </cell>
          <cell r="AS174">
            <v>5230</v>
          </cell>
          <cell r="AT174">
            <v>0</v>
          </cell>
          <cell r="AU174">
            <v>0</v>
          </cell>
        </row>
        <row r="174">
          <cell r="AW174">
            <v>0</v>
          </cell>
          <cell r="AX174">
            <v>4680</v>
          </cell>
          <cell r="AY174">
            <v>20451.76</v>
          </cell>
          <cell r="AZ174">
            <v>15771.76</v>
          </cell>
          <cell r="BA174">
            <v>5</v>
          </cell>
          <cell r="BB174">
            <v>0</v>
          </cell>
          <cell r="BC174">
            <v>0</v>
          </cell>
          <cell r="BD174">
            <v>0</v>
          </cell>
          <cell r="BE174">
            <v>5230</v>
          </cell>
          <cell r="BF174">
            <v>10541.76</v>
          </cell>
          <cell r="BG174">
            <v>9910</v>
          </cell>
          <cell r="BH174">
            <v>4680</v>
          </cell>
        </row>
        <row r="174">
          <cell r="BJ174">
            <v>1651.66666666667</v>
          </cell>
        </row>
        <row r="175">
          <cell r="B175" t="str">
            <v>S512005</v>
          </cell>
          <cell r="C175" t="str">
            <v>天津市奥特威德焊接技术有限公司</v>
          </cell>
          <cell r="D175">
            <v>0</v>
          </cell>
          <cell r="E175" t="str">
            <v>老账</v>
          </cell>
          <cell r="F175">
            <v>0</v>
          </cell>
          <cell r="G175" t="str">
            <v>否</v>
          </cell>
        </row>
        <row r="175">
          <cell r="I175">
            <v>26000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5"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</row>
        <row r="175">
          <cell r="AW175">
            <v>0</v>
          </cell>
          <cell r="AX175">
            <v>0</v>
          </cell>
          <cell r="AY175">
            <v>26000</v>
          </cell>
          <cell r="AZ175">
            <v>26000</v>
          </cell>
          <cell r="BA175">
            <v>5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</row>
        <row r="175">
          <cell r="BJ175">
            <v>0</v>
          </cell>
        </row>
        <row r="176">
          <cell r="B176" t="str">
            <v>S512027</v>
          </cell>
          <cell r="C176" t="str">
            <v>天津芳雅机电科技有限公司</v>
          </cell>
          <cell r="D176">
            <v>0</v>
          </cell>
          <cell r="E176" t="str">
            <v>老账</v>
          </cell>
          <cell r="F176">
            <v>0</v>
          </cell>
          <cell r="G176" t="str">
            <v>是</v>
          </cell>
        </row>
        <row r="176">
          <cell r="AH176">
            <v>32000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</row>
        <row r="176">
          <cell r="AW176">
            <v>0</v>
          </cell>
          <cell r="AX176">
            <v>0</v>
          </cell>
          <cell r="AY176">
            <v>32000</v>
          </cell>
          <cell r="AZ176">
            <v>32000</v>
          </cell>
          <cell r="BA176">
            <v>5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</row>
        <row r="176">
          <cell r="BJ176">
            <v>0</v>
          </cell>
        </row>
        <row r="177">
          <cell r="B177" t="str">
            <v>S413085</v>
          </cell>
          <cell r="C177" t="str">
            <v>黄骅市桥行冷冲模具厂</v>
          </cell>
          <cell r="D177">
            <v>0</v>
          </cell>
          <cell r="E177" t="str">
            <v>固定资产</v>
          </cell>
          <cell r="F177">
            <v>0</v>
          </cell>
          <cell r="G177" t="str">
            <v>是</v>
          </cell>
        </row>
        <row r="177">
          <cell r="AG177">
            <v>41630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</row>
        <row r="177">
          <cell r="AW177">
            <v>0</v>
          </cell>
          <cell r="AX177">
            <v>0</v>
          </cell>
          <cell r="AY177">
            <v>41630</v>
          </cell>
          <cell r="AZ177">
            <v>41630</v>
          </cell>
          <cell r="BA177">
            <v>5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</row>
        <row r="177">
          <cell r="BJ177">
            <v>0</v>
          </cell>
        </row>
        <row r="178">
          <cell r="B178" t="str">
            <v>S431023</v>
          </cell>
          <cell r="C178" t="str">
            <v>上海中鹏岳博实业发展有限公司</v>
          </cell>
          <cell r="D178" t="str">
            <v>后视镜</v>
          </cell>
          <cell r="E178" t="str">
            <v>老账</v>
          </cell>
          <cell r="F178">
            <v>90</v>
          </cell>
          <cell r="G178" t="str">
            <v>否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</row>
        <row r="178"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</row>
        <row r="178"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5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</row>
        <row r="178">
          <cell r="BJ178">
            <v>0</v>
          </cell>
        </row>
        <row r="179">
          <cell r="B179" t="str">
            <v>S412013</v>
          </cell>
          <cell r="C179" t="str">
            <v>天津金发新材料有限公司</v>
          </cell>
          <cell r="D179" t="str">
            <v>后视镜</v>
          </cell>
          <cell r="E179" t="str">
            <v>大宗物料-诉讼</v>
          </cell>
          <cell r="F179">
            <v>60</v>
          </cell>
          <cell r="G179" t="str">
            <v>否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79">
          <cell r="AC179">
            <v>0</v>
          </cell>
          <cell r="AD179">
            <v>0</v>
          </cell>
        </row>
        <row r="179"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</row>
        <row r="179"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5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</row>
        <row r="179">
          <cell r="BJ179">
            <v>0</v>
          </cell>
        </row>
        <row r="180">
          <cell r="B180" t="str">
            <v>S513181</v>
          </cell>
          <cell r="C180" t="str">
            <v>黄骅市晨翔电力工程有限公司</v>
          </cell>
          <cell r="D180">
            <v>0</v>
          </cell>
        </row>
        <row r="180">
          <cell r="F180">
            <v>0</v>
          </cell>
          <cell r="G180" t="str">
            <v>否</v>
          </cell>
        </row>
        <row r="180"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</row>
        <row r="180"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5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</row>
        <row r="180">
          <cell r="BJ180">
            <v>0</v>
          </cell>
        </row>
        <row r="181">
          <cell r="B181" t="str">
            <v>S413032</v>
          </cell>
          <cell r="C181" t="str">
            <v>黄骅市大麻沽航凌电子机箱厂</v>
          </cell>
          <cell r="D181" t="str">
            <v>后视镜</v>
          </cell>
          <cell r="E181" t="str">
            <v>正常供货</v>
          </cell>
          <cell r="F181">
            <v>60</v>
          </cell>
          <cell r="G181" t="str">
            <v>是</v>
          </cell>
          <cell r="H181">
            <v>60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1">
          <cell r="AI181">
            <v>0</v>
          </cell>
          <cell r="AJ181">
            <v>7242.89</v>
          </cell>
          <cell r="AK181">
            <v>26637.97</v>
          </cell>
          <cell r="AL181">
            <v>0</v>
          </cell>
          <cell r="AM181">
            <v>29097.41</v>
          </cell>
          <cell r="AN181">
            <v>15050.87</v>
          </cell>
          <cell r="AO181">
            <v>11000</v>
          </cell>
          <cell r="AP181">
            <v>16400</v>
          </cell>
          <cell r="AQ181">
            <v>17731.3</v>
          </cell>
          <cell r="AR181">
            <v>11897.61</v>
          </cell>
          <cell r="AS181">
            <v>0</v>
          </cell>
          <cell r="AT181">
            <v>24028.93</v>
          </cell>
          <cell r="AU181">
            <v>7856.19</v>
          </cell>
        </row>
        <row r="181">
          <cell r="AW181">
            <v>0</v>
          </cell>
          <cell r="AX181">
            <v>0</v>
          </cell>
          <cell r="AY181">
            <v>166943.17</v>
          </cell>
          <cell r="AZ181">
            <v>166943.17</v>
          </cell>
          <cell r="BA181">
            <v>5</v>
          </cell>
          <cell r="BB181">
            <v>0</v>
          </cell>
          <cell r="BC181">
            <v>7856.19</v>
          </cell>
          <cell r="BD181">
            <v>24028.93</v>
          </cell>
          <cell r="BE181">
            <v>0</v>
          </cell>
          <cell r="BF181">
            <v>11897.61</v>
          </cell>
          <cell r="BG181">
            <v>31885.12</v>
          </cell>
          <cell r="BH181">
            <v>0</v>
          </cell>
        </row>
        <row r="181">
          <cell r="BJ181">
            <v>5314.18666666667</v>
          </cell>
        </row>
        <row r="182">
          <cell r="B182" t="str">
            <v>S413005</v>
          </cell>
          <cell r="C182" t="str">
            <v>保定市京苑汽车装饰配件厂</v>
          </cell>
          <cell r="D182" t="str">
            <v>座椅</v>
          </cell>
          <cell r="E182" t="str">
            <v>正常供货</v>
          </cell>
          <cell r="F182">
            <v>90</v>
          </cell>
          <cell r="G182" t="str">
            <v>否</v>
          </cell>
          <cell r="H182">
            <v>90</v>
          </cell>
          <cell r="I182">
            <v>35451.04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2"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</row>
        <row r="182">
          <cell r="AW182">
            <v>0</v>
          </cell>
          <cell r="AX182">
            <v>0</v>
          </cell>
          <cell r="AY182">
            <v>35451.04</v>
          </cell>
          <cell r="AZ182">
            <v>35451.04</v>
          </cell>
          <cell r="BA182">
            <v>5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</row>
        <row r="182">
          <cell r="BJ182">
            <v>0</v>
          </cell>
        </row>
        <row r="183">
          <cell r="B183" t="str">
            <v>S437010</v>
          </cell>
          <cell r="C183" t="str">
            <v>昌乐天齐色织布有限公司</v>
          </cell>
          <cell r="D183" t="str">
            <v>座椅</v>
          </cell>
          <cell r="E183" t="str">
            <v>正常供货</v>
          </cell>
          <cell r="F183">
            <v>60</v>
          </cell>
          <cell r="G183" t="str">
            <v>是</v>
          </cell>
          <cell r="H183">
            <v>60</v>
          </cell>
          <cell r="I183">
            <v>0</v>
          </cell>
        </row>
        <row r="183">
          <cell r="AD183">
            <v>4715.25</v>
          </cell>
          <cell r="AE183">
            <v>0</v>
          </cell>
          <cell r="AF183">
            <v>0</v>
          </cell>
          <cell r="AG183">
            <v>0</v>
          </cell>
          <cell r="AH183">
            <v>22836</v>
          </cell>
          <cell r="AI183">
            <v>0</v>
          </cell>
          <cell r="AJ183">
            <v>17369.2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10380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</row>
        <row r="183">
          <cell r="AW183">
            <v>0</v>
          </cell>
          <cell r="AX183">
            <v>0</v>
          </cell>
          <cell r="AY183">
            <v>55300.45</v>
          </cell>
          <cell r="AZ183">
            <v>55300.45</v>
          </cell>
          <cell r="BA183">
            <v>5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</row>
        <row r="183">
          <cell r="BJ183">
            <v>0</v>
          </cell>
        </row>
        <row r="184">
          <cell r="B184" t="str">
            <v>S413003</v>
          </cell>
          <cell r="C184" t="str">
            <v>秦皇岛卓泰包装制品制造有限公司</v>
          </cell>
          <cell r="D184" t="str">
            <v>座椅</v>
          </cell>
        </row>
        <row r="184">
          <cell r="F184">
            <v>90</v>
          </cell>
          <cell r="G184" t="str">
            <v>否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4"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</row>
        <row r="184"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5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</row>
        <row r="184">
          <cell r="BJ184">
            <v>0</v>
          </cell>
        </row>
        <row r="185">
          <cell r="B185" t="str">
            <v>S435003</v>
          </cell>
          <cell r="C185" t="str">
            <v>泉州市福兴塑料五金有限公司</v>
          </cell>
          <cell r="D185" t="str">
            <v>座椅</v>
          </cell>
          <cell r="E185" t="str">
            <v>正常供货</v>
          </cell>
          <cell r="F185">
            <v>90</v>
          </cell>
          <cell r="G185" t="str">
            <v>否</v>
          </cell>
          <cell r="H185">
            <v>90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</row>
        <row r="185"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120966.5</v>
          </cell>
          <cell r="AW185">
            <v>0</v>
          </cell>
          <cell r="AX185">
            <v>28024</v>
          </cell>
          <cell r="AY185">
            <v>148990.5</v>
          </cell>
          <cell r="AZ185">
            <v>0</v>
          </cell>
          <cell r="BA185">
            <v>6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148990.5</v>
          </cell>
          <cell r="BH185">
            <v>148990.5</v>
          </cell>
        </row>
        <row r="185">
          <cell r="BJ185">
            <v>24831.75</v>
          </cell>
        </row>
        <row r="186">
          <cell r="B186" t="str">
            <v>S513184</v>
          </cell>
          <cell r="C186" t="str">
            <v>黄骅市源特市政工程有限公司</v>
          </cell>
          <cell r="D186">
            <v>0</v>
          </cell>
          <cell r="E186" t="str">
            <v>老账</v>
          </cell>
          <cell r="F186">
            <v>0</v>
          </cell>
          <cell r="G186" t="str">
            <v>否</v>
          </cell>
        </row>
        <row r="186"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</row>
        <row r="186"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5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</row>
        <row r="186">
          <cell r="BJ186">
            <v>0</v>
          </cell>
        </row>
        <row r="187">
          <cell r="B187" t="str">
            <v>S413043</v>
          </cell>
          <cell r="C187" t="str">
            <v>河北航凌电路板有限公司</v>
          </cell>
          <cell r="D187" t="str">
            <v>后视镜</v>
          </cell>
          <cell r="E187" t="str">
            <v>正常供货</v>
          </cell>
          <cell r="F187">
            <v>60</v>
          </cell>
          <cell r="G187" t="str">
            <v>否</v>
          </cell>
          <cell r="H187">
            <v>60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</row>
        <row r="187">
          <cell r="AP187">
            <v>0</v>
          </cell>
        </row>
        <row r="187">
          <cell r="AR187">
            <v>0</v>
          </cell>
          <cell r="AS187">
            <v>20094.21</v>
          </cell>
          <cell r="AT187">
            <v>92474.9</v>
          </cell>
          <cell r="AU187">
            <v>43491.71</v>
          </cell>
          <cell r="AV187">
            <v>103898.96</v>
          </cell>
          <cell r="AW187">
            <v>110107.83</v>
          </cell>
          <cell r="AX187">
            <v>126220.15</v>
          </cell>
          <cell r="AY187">
            <v>496287.76</v>
          </cell>
          <cell r="AZ187">
            <v>259959.78</v>
          </cell>
          <cell r="BA187">
            <v>6</v>
          </cell>
          <cell r="BB187">
            <v>103898.96</v>
          </cell>
          <cell r="BC187">
            <v>43491.71</v>
          </cell>
          <cell r="BD187">
            <v>92474.9</v>
          </cell>
          <cell r="BE187">
            <v>20094.21</v>
          </cell>
          <cell r="BF187">
            <v>0</v>
          </cell>
          <cell r="BG187">
            <v>496287.76</v>
          </cell>
          <cell r="BH187">
            <v>236327.98</v>
          </cell>
        </row>
        <row r="187">
          <cell r="BJ187">
            <v>82714.6266666667</v>
          </cell>
        </row>
        <row r="188">
          <cell r="B188" t="str">
            <v>S432034</v>
          </cell>
          <cell r="C188" t="str">
            <v>上锐（常州）供应链管理有限公司</v>
          </cell>
          <cell r="D188" t="str">
            <v>金属件/座椅/后视镜</v>
          </cell>
          <cell r="E188" t="str">
            <v>正常供货</v>
          </cell>
          <cell r="F188">
            <v>90</v>
          </cell>
          <cell r="G188" t="str">
            <v>否</v>
          </cell>
          <cell r="H188">
            <v>90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8">
          <cell r="Z188">
            <v>0</v>
          </cell>
        </row>
        <row r="188"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3602.76</v>
          </cell>
          <cell r="AT188">
            <v>0</v>
          </cell>
          <cell r="AU188">
            <v>95995.6</v>
          </cell>
          <cell r="AV188">
            <v>159590.59</v>
          </cell>
          <cell r="AW188">
            <v>131061.38</v>
          </cell>
          <cell r="AX188">
            <v>30917.65</v>
          </cell>
          <cell r="AY188">
            <v>421167.98</v>
          </cell>
          <cell r="AZ188">
            <v>259188.95</v>
          </cell>
          <cell r="BA188">
            <v>6</v>
          </cell>
          <cell r="BB188">
            <v>95995.6</v>
          </cell>
          <cell r="BC188">
            <v>0</v>
          </cell>
          <cell r="BD188">
            <v>3602.76</v>
          </cell>
          <cell r="BE188">
            <v>0</v>
          </cell>
          <cell r="BF188">
            <v>0</v>
          </cell>
          <cell r="BG188">
            <v>421167.98</v>
          </cell>
          <cell r="BH188">
            <v>161979.03</v>
          </cell>
        </row>
        <row r="188">
          <cell r="BJ188">
            <v>70194.6633333333</v>
          </cell>
        </row>
        <row r="189">
          <cell r="B189" t="str">
            <v>S413028</v>
          </cell>
          <cell r="C189" t="str">
            <v>泊头市鑫洪金属制品有限公司</v>
          </cell>
          <cell r="D189" t="str">
            <v>金属件/后视镜</v>
          </cell>
          <cell r="E189" t="str">
            <v>正常供货</v>
          </cell>
          <cell r="F189">
            <v>60</v>
          </cell>
          <cell r="G189" t="str">
            <v>是</v>
          </cell>
          <cell r="H189">
            <v>60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89">
          <cell r="AC189">
            <v>8235.62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18737.27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16726.91</v>
          </cell>
          <cell r="AT189">
            <v>0</v>
          </cell>
          <cell r="AU189">
            <v>0</v>
          </cell>
        </row>
        <row r="189">
          <cell r="AW189">
            <v>0</v>
          </cell>
          <cell r="AX189">
            <v>0</v>
          </cell>
          <cell r="AY189">
            <v>43699.8</v>
          </cell>
          <cell r="AZ189">
            <v>43699.8</v>
          </cell>
          <cell r="BA189">
            <v>5</v>
          </cell>
          <cell r="BB189">
            <v>0</v>
          </cell>
          <cell r="BC189">
            <v>0</v>
          </cell>
          <cell r="BD189">
            <v>0</v>
          </cell>
          <cell r="BE189">
            <v>16726.91</v>
          </cell>
          <cell r="BF189">
            <v>0</v>
          </cell>
          <cell r="BG189">
            <v>16726.91</v>
          </cell>
          <cell r="BH189">
            <v>0</v>
          </cell>
        </row>
        <row r="189">
          <cell r="BJ189">
            <v>2787.81833333333</v>
          </cell>
        </row>
        <row r="190">
          <cell r="B190" t="str">
            <v>S543006</v>
          </cell>
          <cell r="C190" t="str">
            <v>北京普田物流有限公司长沙分公司</v>
          </cell>
          <cell r="D190" t="str">
            <v>座椅</v>
          </cell>
          <cell r="E190" t="str">
            <v>销售（已支付）</v>
          </cell>
          <cell r="F190">
            <v>0</v>
          </cell>
          <cell r="G190" t="str">
            <v>否</v>
          </cell>
        </row>
        <row r="190"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</row>
        <row r="190"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5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</row>
        <row r="190">
          <cell r="BJ190">
            <v>0</v>
          </cell>
        </row>
        <row r="191">
          <cell r="B191" t="str">
            <v>S431010</v>
          </cell>
          <cell r="C191" t="str">
            <v>上海绽奇汽车部件有限公司</v>
          </cell>
          <cell r="D191" t="str">
            <v>座椅</v>
          </cell>
          <cell r="E191" t="str">
            <v>正常供货</v>
          </cell>
          <cell r="F191">
            <v>60</v>
          </cell>
          <cell r="G191" t="str">
            <v>否</v>
          </cell>
          <cell r="H191">
            <v>60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1"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1">
          <cell r="AN191">
            <v>0</v>
          </cell>
          <cell r="AO191">
            <v>55264.88</v>
          </cell>
          <cell r="AP191">
            <v>117200</v>
          </cell>
          <cell r="AQ191">
            <v>103451.51</v>
          </cell>
          <cell r="AR191">
            <v>101240.17</v>
          </cell>
          <cell r="AS191">
            <v>93732.32</v>
          </cell>
          <cell r="AT191">
            <v>131837.91</v>
          </cell>
          <cell r="AU191">
            <v>70373.43</v>
          </cell>
          <cell r="AV191">
            <v>110744.22</v>
          </cell>
          <cell r="AW191">
            <v>25437.68</v>
          </cell>
          <cell r="AX191">
            <v>30538.24</v>
          </cell>
          <cell r="AY191">
            <v>839820.36</v>
          </cell>
          <cell r="AZ191">
            <v>783844.44</v>
          </cell>
          <cell r="BA191">
            <v>6</v>
          </cell>
          <cell r="BB191">
            <v>110744.22</v>
          </cell>
          <cell r="BC191">
            <v>70373.43</v>
          </cell>
          <cell r="BD191">
            <v>131837.91</v>
          </cell>
          <cell r="BE191">
            <v>93732.32</v>
          </cell>
          <cell r="BF191">
            <v>101240.17</v>
          </cell>
          <cell r="BG191">
            <v>462663.8</v>
          </cell>
          <cell r="BH191">
            <v>55975.92</v>
          </cell>
        </row>
        <row r="191">
          <cell r="BJ191">
            <v>77110.6333333333</v>
          </cell>
        </row>
        <row r="192">
          <cell r="B192" t="str">
            <v>S433014</v>
          </cell>
          <cell r="C192" t="str">
            <v>象山天星汽配有限责任公司</v>
          </cell>
          <cell r="D192" t="str">
            <v>后视镜</v>
          </cell>
          <cell r="E192" t="str">
            <v>老账</v>
          </cell>
          <cell r="F192">
            <v>60</v>
          </cell>
          <cell r="G192" t="str">
            <v>否</v>
          </cell>
        </row>
        <row r="192">
          <cell r="I192">
            <v>29924.39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</row>
        <row r="192"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</row>
        <row r="192">
          <cell r="AW192">
            <v>0</v>
          </cell>
          <cell r="AX192">
            <v>0</v>
          </cell>
          <cell r="AY192">
            <v>29924.39</v>
          </cell>
          <cell r="AZ192">
            <v>29924.39</v>
          </cell>
          <cell r="BA192">
            <v>5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</row>
        <row r="192">
          <cell r="BJ192">
            <v>0</v>
          </cell>
        </row>
        <row r="193">
          <cell r="B193" t="str">
            <v>S412021</v>
          </cell>
          <cell r="C193" t="str">
            <v>天津市宝驰汽车部件有限公司</v>
          </cell>
          <cell r="D193" t="str">
            <v>座椅</v>
          </cell>
          <cell r="E193" t="str">
            <v>老账</v>
          </cell>
          <cell r="F193">
            <v>0</v>
          </cell>
          <cell r="G193" t="str">
            <v>否</v>
          </cell>
        </row>
        <row r="193">
          <cell r="I193">
            <v>28888.81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</row>
        <row r="193"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</row>
        <row r="193">
          <cell r="AW193">
            <v>0</v>
          </cell>
          <cell r="AX193">
            <v>0</v>
          </cell>
          <cell r="AY193">
            <v>28888.81</v>
          </cell>
          <cell r="AZ193">
            <v>28888.81</v>
          </cell>
          <cell r="BA193">
            <v>5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</row>
        <row r="193">
          <cell r="BJ193">
            <v>0</v>
          </cell>
        </row>
        <row r="194">
          <cell r="B194" t="str">
            <v>S513011</v>
          </cell>
          <cell r="C194" t="str">
            <v>黄骅市宏信五金机电经营部</v>
          </cell>
          <cell r="D194" t="str">
            <v>金属件</v>
          </cell>
          <cell r="E194" t="str">
            <v>零采</v>
          </cell>
          <cell r="F194">
            <v>0</v>
          </cell>
          <cell r="G194" t="str">
            <v>否</v>
          </cell>
        </row>
        <row r="194"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4"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13590</v>
          </cell>
          <cell r="AR194">
            <v>16384.95</v>
          </cell>
          <cell r="AS194">
            <v>0</v>
          </cell>
          <cell r="AT194">
            <v>0</v>
          </cell>
          <cell r="AU194">
            <v>0</v>
          </cell>
        </row>
        <row r="194">
          <cell r="AW194">
            <v>15785</v>
          </cell>
          <cell r="AX194">
            <v>0</v>
          </cell>
          <cell r="AY194">
            <v>45759.95</v>
          </cell>
          <cell r="AZ194">
            <v>45759.95</v>
          </cell>
          <cell r="BA194">
            <v>5</v>
          </cell>
          <cell r="BB194">
            <v>0</v>
          </cell>
          <cell r="BC194">
            <v>15785</v>
          </cell>
          <cell r="BD194">
            <v>0</v>
          </cell>
          <cell r="BE194">
            <v>0</v>
          </cell>
          <cell r="BF194">
            <v>0</v>
          </cell>
          <cell r="BG194">
            <v>15785</v>
          </cell>
          <cell r="BH194">
            <v>0</v>
          </cell>
        </row>
        <row r="194">
          <cell r="BJ194">
            <v>2630.83333333333</v>
          </cell>
        </row>
        <row r="195">
          <cell r="B195" t="str">
            <v>S513149</v>
          </cell>
          <cell r="C195" t="str">
            <v>黄骅市旭鑫模具制造有限公司</v>
          </cell>
          <cell r="D195" t="str">
            <v>金属件</v>
          </cell>
          <cell r="E195" t="str">
            <v>固定资产</v>
          </cell>
          <cell r="F195">
            <v>0</v>
          </cell>
          <cell r="G195" t="str">
            <v>否</v>
          </cell>
        </row>
        <row r="195"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</row>
        <row r="195"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82560</v>
          </cell>
          <cell r="AT195">
            <v>0</v>
          </cell>
          <cell r="AU195">
            <v>0</v>
          </cell>
        </row>
        <row r="195">
          <cell r="AW195">
            <v>0</v>
          </cell>
          <cell r="AX195">
            <v>0</v>
          </cell>
          <cell r="AY195">
            <v>82560</v>
          </cell>
          <cell r="AZ195">
            <v>82560</v>
          </cell>
          <cell r="BA195">
            <v>5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82560</v>
          </cell>
          <cell r="BH195">
            <v>0</v>
          </cell>
        </row>
        <row r="195">
          <cell r="BJ195">
            <v>13760</v>
          </cell>
        </row>
        <row r="196">
          <cell r="B196" t="str">
            <v>S413167</v>
          </cell>
          <cell r="C196" t="str">
            <v>航天宏达（泊头）机械科技有限公司</v>
          </cell>
          <cell r="D196" t="str">
            <v>金属件</v>
          </cell>
          <cell r="E196" t="str">
            <v>正常供货</v>
          </cell>
          <cell r="F196">
            <v>90</v>
          </cell>
          <cell r="G196" t="str">
            <v>是</v>
          </cell>
          <cell r="H196">
            <v>90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</row>
        <row r="196">
          <cell r="AC196">
            <v>0</v>
          </cell>
          <cell r="AD196">
            <v>0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5550.86</v>
          </cell>
          <cell r="AO196">
            <v>243300</v>
          </cell>
          <cell r="AP196">
            <v>78100</v>
          </cell>
          <cell r="AQ196">
            <v>39195.44</v>
          </cell>
          <cell r="AR196">
            <v>24295</v>
          </cell>
          <cell r="AS196">
            <v>39148.76</v>
          </cell>
          <cell r="AT196">
            <v>46289.2</v>
          </cell>
          <cell r="AU196">
            <v>54528.87</v>
          </cell>
          <cell r="AV196">
            <v>138913.28</v>
          </cell>
          <cell r="AW196">
            <v>36594.51</v>
          </cell>
          <cell r="AX196">
            <v>1836.39</v>
          </cell>
          <cell r="AY196">
            <v>707752.31</v>
          </cell>
          <cell r="AZ196">
            <v>530408.13</v>
          </cell>
          <cell r="BA196">
            <v>6</v>
          </cell>
          <cell r="BB196">
            <v>54528.87</v>
          </cell>
          <cell r="BC196">
            <v>46289.2</v>
          </cell>
          <cell r="BD196">
            <v>39148.76</v>
          </cell>
          <cell r="BE196">
            <v>24295</v>
          </cell>
          <cell r="BF196">
            <v>39195.44</v>
          </cell>
          <cell r="BG196">
            <v>317311.01</v>
          </cell>
          <cell r="BH196">
            <v>177344.18</v>
          </cell>
        </row>
        <row r="196">
          <cell r="BJ196">
            <v>52885.1683333333</v>
          </cell>
        </row>
        <row r="197">
          <cell r="B197" t="str">
            <v>S511016</v>
          </cell>
          <cell r="C197" t="str">
            <v>建研盈科（北京）科技有限公司</v>
          </cell>
          <cell r="D197">
            <v>0</v>
          </cell>
          <cell r="E197" t="str">
            <v>老账</v>
          </cell>
          <cell r="F197">
            <v>0</v>
          </cell>
          <cell r="G197" t="str">
            <v>否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</row>
        <row r="197"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5184</v>
          </cell>
          <cell r="AY197">
            <v>5184</v>
          </cell>
          <cell r="AZ197">
            <v>5184</v>
          </cell>
          <cell r="BA197">
            <v>6</v>
          </cell>
          <cell r="BB197">
            <v>5184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5184</v>
          </cell>
          <cell r="BH197">
            <v>0</v>
          </cell>
        </row>
        <row r="197">
          <cell r="BJ197">
            <v>864</v>
          </cell>
        </row>
        <row r="198">
          <cell r="B198" t="str">
            <v>S411013</v>
          </cell>
          <cell r="C198" t="str">
            <v>北京瑞隆祥模具有限公司</v>
          </cell>
          <cell r="D198" t="str">
            <v>金属件/座椅/后视镜</v>
          </cell>
          <cell r="E198" t="str">
            <v>正常供货</v>
          </cell>
          <cell r="F198">
            <v>60</v>
          </cell>
          <cell r="G198" t="str">
            <v>是</v>
          </cell>
          <cell r="H198">
            <v>60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8">
          <cell r="AG198">
            <v>148520.96</v>
          </cell>
          <cell r="AH198">
            <v>84153.61</v>
          </cell>
          <cell r="AI198">
            <v>138249.72</v>
          </cell>
          <cell r="AJ198">
            <v>226653.25</v>
          </cell>
          <cell r="AK198">
            <v>279959.78</v>
          </cell>
          <cell r="AL198">
            <v>9328.87</v>
          </cell>
          <cell r="AM198">
            <v>10302.21</v>
          </cell>
          <cell r="AN198">
            <v>30456.92</v>
          </cell>
          <cell r="AO198">
            <v>34700</v>
          </cell>
          <cell r="AP198">
            <v>80600</v>
          </cell>
          <cell r="AQ198">
            <v>111328.73</v>
          </cell>
          <cell r="AR198">
            <v>64801.71</v>
          </cell>
          <cell r="AS198">
            <v>0</v>
          </cell>
          <cell r="AT198">
            <v>0</v>
          </cell>
          <cell r="AU198">
            <v>0</v>
          </cell>
        </row>
        <row r="198">
          <cell r="AW198">
            <v>0</v>
          </cell>
          <cell r="AX198">
            <v>0</v>
          </cell>
          <cell r="AY198">
            <v>1219055.76</v>
          </cell>
          <cell r="AZ198">
            <v>1219055.76</v>
          </cell>
          <cell r="BA198">
            <v>5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64801.71</v>
          </cell>
          <cell r="BG198">
            <v>0</v>
          </cell>
          <cell r="BH198">
            <v>0</v>
          </cell>
        </row>
        <row r="198">
          <cell r="BJ198">
            <v>0</v>
          </cell>
        </row>
        <row r="199">
          <cell r="B199" t="str">
            <v>S413136</v>
          </cell>
          <cell r="C199" t="str">
            <v>黄骅市鼎祥五金制品有限公司</v>
          </cell>
          <cell r="D199" t="str">
            <v>金属件/座椅</v>
          </cell>
          <cell r="E199" t="str">
            <v>固定资产-老账</v>
          </cell>
          <cell r="F199" t="str">
            <v>预付</v>
          </cell>
          <cell r="G199" t="str">
            <v>否</v>
          </cell>
        </row>
        <row r="199"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</row>
        <row r="199"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</row>
        <row r="199"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5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</row>
        <row r="199">
          <cell r="BJ199">
            <v>0</v>
          </cell>
        </row>
        <row r="200">
          <cell r="B200" t="str">
            <v>S432019</v>
          </cell>
          <cell r="C200" t="str">
            <v>苏州苏宁标准件有限公司</v>
          </cell>
          <cell r="D200" t="str">
            <v>金属件/座椅/后视镜</v>
          </cell>
        </row>
        <row r="200">
          <cell r="F200">
            <v>90</v>
          </cell>
          <cell r="G200" t="str">
            <v>否</v>
          </cell>
        </row>
        <row r="200">
          <cell r="I200">
            <v>0</v>
          </cell>
          <cell r="J200">
            <v>0</v>
          </cell>
          <cell r="K200">
            <v>0</v>
          </cell>
        </row>
        <row r="200"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</row>
        <row r="200">
          <cell r="AC200">
            <v>0</v>
          </cell>
          <cell r="AD200">
            <v>0</v>
          </cell>
        </row>
        <row r="200"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</row>
        <row r="200"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5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</row>
        <row r="200">
          <cell r="BJ200">
            <v>0</v>
          </cell>
        </row>
        <row r="201">
          <cell r="B201" t="str">
            <v>S413016</v>
          </cell>
          <cell r="C201" t="str">
            <v>河北聚福家用电器有限公司</v>
          </cell>
          <cell r="D201" t="str">
            <v>后视镜</v>
          </cell>
        </row>
        <row r="201">
          <cell r="F201">
            <v>30</v>
          </cell>
          <cell r="G201" t="str">
            <v>否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23937.6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</row>
        <row r="201"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</row>
        <row r="201">
          <cell r="AW201">
            <v>0</v>
          </cell>
          <cell r="AX201">
            <v>0</v>
          </cell>
          <cell r="AY201">
            <v>23937.6</v>
          </cell>
          <cell r="AZ201">
            <v>23937.6</v>
          </cell>
          <cell r="BA201">
            <v>5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</row>
        <row r="201">
          <cell r="BJ201">
            <v>0</v>
          </cell>
        </row>
        <row r="202">
          <cell r="B202" t="str">
            <v>S413104</v>
          </cell>
          <cell r="C202" t="str">
            <v>沧州施普模具制造有限公司</v>
          </cell>
          <cell r="D202">
            <v>0</v>
          </cell>
          <cell r="E202" t="str">
            <v>老账</v>
          </cell>
          <cell r="F202">
            <v>0</v>
          </cell>
          <cell r="G202" t="str">
            <v>否</v>
          </cell>
        </row>
        <row r="202">
          <cell r="I202">
            <v>21800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</row>
        <row r="202"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</row>
        <row r="202">
          <cell r="AW202">
            <v>0</v>
          </cell>
          <cell r="AX202">
            <v>0</v>
          </cell>
          <cell r="AY202">
            <v>21800</v>
          </cell>
          <cell r="AZ202">
            <v>21800</v>
          </cell>
          <cell r="BA202">
            <v>5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</row>
        <row r="202">
          <cell r="BJ202">
            <v>0</v>
          </cell>
        </row>
        <row r="203">
          <cell r="B203" t="str">
            <v>S413144</v>
          </cell>
          <cell r="C203" t="str">
            <v>黄骅市隆润汽车配件有限公司</v>
          </cell>
          <cell r="D203" t="str">
            <v>座椅/后视镜</v>
          </cell>
        </row>
        <row r="203">
          <cell r="F203">
            <v>60</v>
          </cell>
          <cell r="G203" t="str">
            <v>否</v>
          </cell>
          <cell r="H203">
            <v>60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</row>
        <row r="203"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5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</row>
        <row r="203">
          <cell r="BJ203">
            <v>0</v>
          </cell>
        </row>
        <row r="204">
          <cell r="B204" t="str">
            <v>S411039</v>
          </cell>
          <cell r="C204" t="str">
            <v>北京华兴恒通科技有限公司</v>
          </cell>
          <cell r="D204">
            <v>0</v>
          </cell>
          <cell r="E204" t="str">
            <v>老账</v>
          </cell>
          <cell r="F204">
            <v>0</v>
          </cell>
          <cell r="G204" t="str">
            <v>否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21440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</row>
        <row r="204"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1320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</row>
        <row r="204">
          <cell r="AW204">
            <v>0</v>
          </cell>
          <cell r="AX204">
            <v>0</v>
          </cell>
          <cell r="AY204">
            <v>22760</v>
          </cell>
          <cell r="AZ204">
            <v>22760</v>
          </cell>
          <cell r="BA204">
            <v>5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</row>
        <row r="204">
          <cell r="BJ204">
            <v>0</v>
          </cell>
        </row>
        <row r="205">
          <cell r="B205" t="str">
            <v>S513121</v>
          </cell>
          <cell r="C205" t="str">
            <v>黄骅市宏顺模具厂</v>
          </cell>
          <cell r="D205">
            <v>0</v>
          </cell>
        </row>
        <row r="205">
          <cell r="F205">
            <v>0</v>
          </cell>
          <cell r="G205" t="str">
            <v>否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</row>
        <row r="205"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5"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1420</v>
          </cell>
          <cell r="AW205">
            <v>0</v>
          </cell>
          <cell r="AX205">
            <v>0</v>
          </cell>
          <cell r="AY205">
            <v>1420</v>
          </cell>
          <cell r="AZ205">
            <v>1420</v>
          </cell>
          <cell r="BA205">
            <v>6</v>
          </cell>
          <cell r="BB205">
            <v>0</v>
          </cell>
          <cell r="BC205">
            <v>0</v>
          </cell>
          <cell r="BD205">
            <v>1420</v>
          </cell>
          <cell r="BE205">
            <v>0</v>
          </cell>
          <cell r="BF205">
            <v>0</v>
          </cell>
          <cell r="BG205">
            <v>1420</v>
          </cell>
          <cell r="BH205">
            <v>0</v>
          </cell>
        </row>
        <row r="205">
          <cell r="BJ205">
            <v>236.666666666667</v>
          </cell>
        </row>
        <row r="206">
          <cell r="B206" t="str">
            <v>S531003</v>
          </cell>
          <cell r="C206" t="str">
            <v>上海名华悬挂输送机有限公司</v>
          </cell>
          <cell r="D206">
            <v>0</v>
          </cell>
          <cell r="E206" t="str">
            <v>固定资产-老账</v>
          </cell>
          <cell r="F206">
            <v>0</v>
          </cell>
          <cell r="G206" t="str">
            <v>否</v>
          </cell>
        </row>
        <row r="206">
          <cell r="I206">
            <v>19500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</row>
        <row r="206"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</row>
        <row r="206">
          <cell r="AW206">
            <v>0</v>
          </cell>
          <cell r="AX206">
            <v>0</v>
          </cell>
          <cell r="AY206">
            <v>19500</v>
          </cell>
          <cell r="AZ206">
            <v>19500</v>
          </cell>
          <cell r="BA206">
            <v>5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</row>
        <row r="206">
          <cell r="BJ206">
            <v>0</v>
          </cell>
        </row>
        <row r="207">
          <cell r="B207" t="str">
            <v>S513051</v>
          </cell>
          <cell r="C207" t="str">
            <v>唐山璟胜自动化科技有限公司</v>
          </cell>
          <cell r="D207">
            <v>0</v>
          </cell>
          <cell r="E207" t="str">
            <v>发泡机器人保养费用-老账</v>
          </cell>
          <cell r="F207">
            <v>0</v>
          </cell>
          <cell r="G207" t="str">
            <v>否</v>
          </cell>
        </row>
        <row r="207"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</row>
        <row r="207"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</row>
        <row r="207"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5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</row>
        <row r="207">
          <cell r="BJ207">
            <v>0</v>
          </cell>
        </row>
        <row r="208">
          <cell r="B208" t="str">
            <v>S413102</v>
          </cell>
          <cell r="C208" t="str">
            <v>黄骅市增鑫五金制品有限公司</v>
          </cell>
          <cell r="D208">
            <v>0</v>
          </cell>
          <cell r="E208" t="str">
            <v>老账</v>
          </cell>
          <cell r="F208">
            <v>0</v>
          </cell>
          <cell r="G208" t="str">
            <v>否</v>
          </cell>
        </row>
        <row r="208">
          <cell r="I208">
            <v>19045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</row>
        <row r="208"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</row>
        <row r="208">
          <cell r="AW208">
            <v>0</v>
          </cell>
          <cell r="AX208">
            <v>0</v>
          </cell>
          <cell r="AY208">
            <v>19045</v>
          </cell>
          <cell r="AZ208">
            <v>19045</v>
          </cell>
          <cell r="BA208">
            <v>5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</row>
        <row r="208">
          <cell r="BJ208">
            <v>0</v>
          </cell>
        </row>
        <row r="209">
          <cell r="B209" t="str">
            <v>S544014</v>
          </cell>
          <cell r="C209" t="str">
            <v>深圳市壮志科技有限公司</v>
          </cell>
          <cell r="D209">
            <v>0</v>
          </cell>
          <cell r="E209" t="str">
            <v>老账</v>
          </cell>
          <cell r="F209">
            <v>0</v>
          </cell>
          <cell r="G209" t="str">
            <v>是</v>
          </cell>
        </row>
        <row r="209">
          <cell r="AF209">
            <v>19000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</row>
        <row r="209">
          <cell r="AW209">
            <v>0</v>
          </cell>
          <cell r="AX209">
            <v>0</v>
          </cell>
          <cell r="AY209">
            <v>19000</v>
          </cell>
          <cell r="AZ209">
            <v>19000</v>
          </cell>
          <cell r="BA209">
            <v>5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</row>
        <row r="209">
          <cell r="BJ209">
            <v>0</v>
          </cell>
        </row>
        <row r="210">
          <cell r="B210" t="str">
            <v>S413087</v>
          </cell>
          <cell r="C210" t="str">
            <v>东光县汽车减震器厂</v>
          </cell>
          <cell r="D210" t="str">
            <v>金属件</v>
          </cell>
          <cell r="E210" t="str">
            <v>老账</v>
          </cell>
          <cell r="F210">
            <v>60</v>
          </cell>
          <cell r="G210" t="str">
            <v>否</v>
          </cell>
        </row>
        <row r="210">
          <cell r="I210">
            <v>18714.75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</row>
        <row r="210"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</row>
        <row r="210">
          <cell r="AW210">
            <v>0</v>
          </cell>
          <cell r="AX210">
            <v>0</v>
          </cell>
          <cell r="AY210">
            <v>18714.75</v>
          </cell>
          <cell r="AZ210">
            <v>18714.75</v>
          </cell>
          <cell r="BA210">
            <v>5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</row>
        <row r="210">
          <cell r="BJ210">
            <v>0</v>
          </cell>
        </row>
        <row r="211">
          <cell r="B211" t="str">
            <v>S537016</v>
          </cell>
          <cell r="C211" t="str">
            <v>山东新联大物流股份有限公司</v>
          </cell>
          <cell r="D211" t="str">
            <v>座椅</v>
          </cell>
          <cell r="E211" t="str">
            <v>销售（三方库）</v>
          </cell>
          <cell r="F211">
            <v>0</v>
          </cell>
          <cell r="G211" t="str">
            <v>否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8488.18</v>
          </cell>
          <cell r="X211">
            <v>10000</v>
          </cell>
          <cell r="Y211">
            <v>0</v>
          </cell>
          <cell r="Z211">
            <v>0</v>
          </cell>
          <cell r="AA211">
            <v>0</v>
          </cell>
        </row>
        <row r="211"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</row>
        <row r="211">
          <cell r="AW211">
            <v>0</v>
          </cell>
          <cell r="AX211">
            <v>0</v>
          </cell>
          <cell r="AY211">
            <v>18488.18</v>
          </cell>
          <cell r="AZ211">
            <v>18488.18</v>
          </cell>
          <cell r="BA211">
            <v>5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</row>
        <row r="211">
          <cell r="BJ211">
            <v>0</v>
          </cell>
        </row>
        <row r="212">
          <cell r="B212" t="str">
            <v>S444014</v>
          </cell>
          <cell r="C212" t="str">
            <v>深圳市毅荣川电子科技有限公司</v>
          </cell>
          <cell r="D212" t="str">
            <v>座椅</v>
          </cell>
          <cell r="E212" t="str">
            <v>正常供货</v>
          </cell>
          <cell r="F212">
            <v>90</v>
          </cell>
          <cell r="G212" t="str">
            <v>否</v>
          </cell>
          <cell r="H212">
            <v>90</v>
          </cell>
        </row>
        <row r="212"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101605.35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</row>
        <row r="212">
          <cell r="AW212">
            <v>0</v>
          </cell>
          <cell r="AX212">
            <v>0</v>
          </cell>
          <cell r="AY212">
            <v>101605.35</v>
          </cell>
          <cell r="AZ212">
            <v>101605.35</v>
          </cell>
          <cell r="BA212">
            <v>5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</row>
        <row r="212">
          <cell r="BJ212">
            <v>0</v>
          </cell>
        </row>
        <row r="213">
          <cell r="B213" t="str">
            <v>S443001</v>
          </cell>
          <cell r="C213" t="str">
            <v>衡阳县标准件厂株洲销售处</v>
          </cell>
          <cell r="D213" t="str">
            <v>座椅</v>
          </cell>
          <cell r="E213" t="str">
            <v>老账</v>
          </cell>
          <cell r="F213">
            <v>60</v>
          </cell>
          <cell r="G213" t="str">
            <v>否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  <row r="213"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</row>
        <row r="213">
          <cell r="AW213">
            <v>0</v>
          </cell>
          <cell r="AX213">
            <v>6328</v>
          </cell>
          <cell r="AY213">
            <v>6328</v>
          </cell>
          <cell r="AZ213">
            <v>0</v>
          </cell>
          <cell r="BA213">
            <v>5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6328</v>
          </cell>
          <cell r="BH213">
            <v>6328</v>
          </cell>
        </row>
        <row r="213">
          <cell r="BJ213">
            <v>1054.66666666667</v>
          </cell>
        </row>
        <row r="214">
          <cell r="B214" t="str">
            <v>S442003</v>
          </cell>
          <cell r="C214" t="str">
            <v>襄阳杰创化工新材料有限公司</v>
          </cell>
          <cell r="D214" t="str">
            <v>座椅</v>
          </cell>
          <cell r="E214" t="str">
            <v>老账</v>
          </cell>
          <cell r="F214">
            <v>30</v>
          </cell>
          <cell r="G214" t="str">
            <v>否</v>
          </cell>
        </row>
        <row r="214">
          <cell r="I214">
            <v>17456.5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</row>
        <row r="214"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</row>
        <row r="214">
          <cell r="AW214">
            <v>0</v>
          </cell>
          <cell r="AX214">
            <v>0</v>
          </cell>
          <cell r="AY214">
            <v>17456.5</v>
          </cell>
          <cell r="AZ214">
            <v>17456.5</v>
          </cell>
          <cell r="BA214">
            <v>5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</row>
        <row r="214">
          <cell r="BJ214">
            <v>0</v>
          </cell>
        </row>
        <row r="215">
          <cell r="B215" t="str">
            <v>S512018</v>
          </cell>
          <cell r="C215" t="str">
            <v>兴宏盛汽车配件（天津）有限公司</v>
          </cell>
          <cell r="D215">
            <v>0</v>
          </cell>
          <cell r="E215" t="str">
            <v>零采</v>
          </cell>
          <cell r="F215">
            <v>0</v>
          </cell>
          <cell r="G215" t="str">
            <v>否</v>
          </cell>
        </row>
        <row r="215"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</row>
        <row r="215"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</row>
        <row r="215"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5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</row>
        <row r="215">
          <cell r="BJ215">
            <v>0</v>
          </cell>
        </row>
        <row r="216">
          <cell r="B216" t="str">
            <v>S411019</v>
          </cell>
          <cell r="C216" t="str">
            <v>多科迪（北京）塑胶颜料有限公司</v>
          </cell>
          <cell r="D216" t="str">
            <v>后视镜</v>
          </cell>
          <cell r="E216" t="str">
            <v>大宗物料</v>
          </cell>
          <cell r="F216">
            <v>30</v>
          </cell>
          <cell r="G216" t="str">
            <v>是</v>
          </cell>
          <cell r="H216">
            <v>30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726</v>
          </cell>
          <cell r="AG216">
            <v>0</v>
          </cell>
          <cell r="AH216">
            <v>5805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</row>
        <row r="216">
          <cell r="AW216">
            <v>0</v>
          </cell>
          <cell r="AX216">
            <v>0</v>
          </cell>
          <cell r="AY216">
            <v>6531</v>
          </cell>
          <cell r="AZ216">
            <v>6531</v>
          </cell>
          <cell r="BA216">
            <v>5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</row>
        <row r="216">
          <cell r="BJ216">
            <v>0</v>
          </cell>
        </row>
        <row r="217">
          <cell r="B217" t="str">
            <v>S433012</v>
          </cell>
          <cell r="C217" t="str">
            <v>浙江全盛无纺制品有限公司</v>
          </cell>
          <cell r="D217" t="str">
            <v>座椅</v>
          </cell>
          <cell r="E217" t="str">
            <v>老账</v>
          </cell>
          <cell r="F217">
            <v>0</v>
          </cell>
          <cell r="G217" t="str">
            <v>否</v>
          </cell>
        </row>
        <row r="217">
          <cell r="I217">
            <v>17243.92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</row>
        <row r="217"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</row>
        <row r="217">
          <cell r="AW217">
            <v>0</v>
          </cell>
          <cell r="AX217">
            <v>0</v>
          </cell>
          <cell r="AY217">
            <v>17243.92</v>
          </cell>
          <cell r="AZ217">
            <v>17243.92</v>
          </cell>
          <cell r="BA217">
            <v>5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</row>
        <row r="217">
          <cell r="BJ217">
            <v>0</v>
          </cell>
        </row>
        <row r="218">
          <cell r="B218" t="str">
            <v>S513111</v>
          </cell>
          <cell r="C218" t="str">
            <v>黄骅市博涵商贸有限公司</v>
          </cell>
          <cell r="D218">
            <v>0</v>
          </cell>
          <cell r="E218" t="str">
            <v>零采</v>
          </cell>
          <cell r="F218">
            <v>0</v>
          </cell>
          <cell r="G218" t="str">
            <v>否</v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</row>
        <row r="218"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</row>
        <row r="218"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5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</row>
        <row r="218">
          <cell r="BJ218">
            <v>0</v>
          </cell>
        </row>
        <row r="219">
          <cell r="B219" t="str">
            <v>S413018</v>
          </cell>
          <cell r="C219" t="str">
            <v>沧州崇文晟源机械制造有限公司</v>
          </cell>
          <cell r="D219" t="str">
            <v>座椅</v>
          </cell>
          <cell r="E219" t="str">
            <v>正常供货</v>
          </cell>
          <cell r="F219">
            <v>60</v>
          </cell>
          <cell r="G219" t="str">
            <v>否</v>
          </cell>
          <cell r="H219">
            <v>60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230.41</v>
          </cell>
          <cell r="AT219">
            <v>0</v>
          </cell>
          <cell r="AU219">
            <v>10294.76</v>
          </cell>
          <cell r="AV219">
            <v>10294.76</v>
          </cell>
          <cell r="AW219">
            <v>10294.75</v>
          </cell>
          <cell r="AX219">
            <v>0</v>
          </cell>
          <cell r="AY219">
            <v>31114.68</v>
          </cell>
          <cell r="AZ219">
            <v>20819.93</v>
          </cell>
          <cell r="BA219">
            <v>6</v>
          </cell>
          <cell r="BB219">
            <v>10294.76</v>
          </cell>
          <cell r="BC219">
            <v>10294.76</v>
          </cell>
          <cell r="BD219">
            <v>0</v>
          </cell>
          <cell r="BE219">
            <v>230.41</v>
          </cell>
          <cell r="BF219">
            <v>0</v>
          </cell>
          <cell r="BG219">
            <v>31114.68</v>
          </cell>
          <cell r="BH219">
            <v>10294.75</v>
          </cell>
        </row>
        <row r="219">
          <cell r="BJ219">
            <v>5185.78</v>
          </cell>
        </row>
        <row r="220">
          <cell r="B220" t="str">
            <v>S413140</v>
          </cell>
          <cell r="C220" t="str">
            <v>河北益清环保工程有限公司</v>
          </cell>
          <cell r="D220">
            <v>0</v>
          </cell>
          <cell r="E220" t="str">
            <v>老账</v>
          </cell>
          <cell r="F220">
            <v>0</v>
          </cell>
          <cell r="G220" t="str">
            <v>否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</row>
        <row r="220"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</row>
        <row r="220"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5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</row>
        <row r="220">
          <cell r="BJ220">
            <v>0</v>
          </cell>
        </row>
        <row r="221">
          <cell r="B221" t="str">
            <v>S413098</v>
          </cell>
          <cell r="C221" t="str">
            <v>黄骅市宁鑫商贸有限公司</v>
          </cell>
          <cell r="D221">
            <v>0</v>
          </cell>
          <cell r="E221" t="str">
            <v>零采</v>
          </cell>
          <cell r="F221">
            <v>0</v>
          </cell>
          <cell r="G221" t="str">
            <v>否</v>
          </cell>
        </row>
        <row r="221">
          <cell r="I221">
            <v>16470.66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</row>
        <row r="221"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</row>
        <row r="221">
          <cell r="AW221">
            <v>0</v>
          </cell>
          <cell r="AX221">
            <v>0</v>
          </cell>
          <cell r="AY221">
            <v>16470.66</v>
          </cell>
          <cell r="AZ221">
            <v>16470.66</v>
          </cell>
          <cell r="BA221">
            <v>5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</row>
        <row r="221">
          <cell r="BJ221">
            <v>0</v>
          </cell>
        </row>
        <row r="222">
          <cell r="B222" t="str">
            <v>S437032</v>
          </cell>
          <cell r="C222" t="str">
            <v>山东昊松新材料科技有限公司</v>
          </cell>
          <cell r="D222" t="str">
            <v>后视镜</v>
          </cell>
          <cell r="E222" t="str">
            <v>正常供货</v>
          </cell>
          <cell r="F222">
            <v>30</v>
          </cell>
          <cell r="G222" t="str">
            <v>否</v>
          </cell>
          <cell r="H222">
            <v>30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</row>
        <row r="222">
          <cell r="AD222">
            <v>0</v>
          </cell>
          <cell r="AE222">
            <v>0</v>
          </cell>
        </row>
        <row r="222"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</row>
        <row r="222"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5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</row>
        <row r="222">
          <cell r="BJ222">
            <v>0</v>
          </cell>
        </row>
        <row r="223">
          <cell r="B223" t="str">
            <v>S512006</v>
          </cell>
          <cell r="C223" t="str">
            <v>天津尼嘉斯机械设备销售有限公司</v>
          </cell>
          <cell r="D223">
            <v>0</v>
          </cell>
          <cell r="E223" t="str">
            <v>固定资产-老账</v>
          </cell>
          <cell r="F223">
            <v>0</v>
          </cell>
          <cell r="G223" t="str">
            <v>否</v>
          </cell>
        </row>
        <row r="223">
          <cell r="I223">
            <v>14336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</row>
        <row r="223"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</row>
        <row r="223">
          <cell r="AW223">
            <v>0</v>
          </cell>
          <cell r="AX223">
            <v>0</v>
          </cell>
          <cell r="AY223">
            <v>14336</v>
          </cell>
          <cell r="AZ223">
            <v>14336</v>
          </cell>
          <cell r="BA223">
            <v>5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</row>
        <row r="223">
          <cell r="BJ223">
            <v>0</v>
          </cell>
        </row>
        <row r="224">
          <cell r="B224" t="str">
            <v>S513017</v>
          </cell>
          <cell r="C224" t="str">
            <v>黄骅市三姐五金经销部</v>
          </cell>
          <cell r="D224" t="str">
            <v>后视镜</v>
          </cell>
          <cell r="E224" t="str">
            <v>零采</v>
          </cell>
          <cell r="F224">
            <v>0</v>
          </cell>
          <cell r="G224" t="str">
            <v>否</v>
          </cell>
        </row>
        <row r="224"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</row>
        <row r="224"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</row>
        <row r="224"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5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</row>
        <row r="224">
          <cell r="BJ224">
            <v>0</v>
          </cell>
        </row>
        <row r="225">
          <cell r="B225" t="str">
            <v>S413105</v>
          </cell>
          <cell r="C225" t="str">
            <v>沧州斯克艾商贸有限公司</v>
          </cell>
          <cell r="D225" t="str">
            <v>金属件/后视镜</v>
          </cell>
          <cell r="E225" t="str">
            <v>正常供货</v>
          </cell>
          <cell r="F225">
            <v>90</v>
          </cell>
          <cell r="G225" t="str">
            <v>是</v>
          </cell>
          <cell r="H225">
            <v>90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5"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</row>
        <row r="225"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8797.81</v>
          </cell>
          <cell r="AH225">
            <v>0</v>
          </cell>
          <cell r="AI225">
            <v>80889.87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</row>
        <row r="225">
          <cell r="AW225">
            <v>0</v>
          </cell>
          <cell r="AX225">
            <v>0</v>
          </cell>
          <cell r="AY225">
            <v>89687.68</v>
          </cell>
          <cell r="AZ225">
            <v>89687.68</v>
          </cell>
          <cell r="BA225">
            <v>5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</row>
        <row r="225">
          <cell r="BJ225">
            <v>0</v>
          </cell>
        </row>
        <row r="226">
          <cell r="B226" t="str">
            <v>S432023</v>
          </cell>
          <cell r="C226" t="str">
            <v>浙江万福机电科技有限公司</v>
          </cell>
          <cell r="D226" t="str">
            <v>后视镜</v>
          </cell>
          <cell r="E226" t="str">
            <v>正常供货</v>
          </cell>
          <cell r="F226">
            <v>30</v>
          </cell>
          <cell r="G226" t="str">
            <v>否</v>
          </cell>
          <cell r="H226">
            <v>30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</row>
        <row r="226"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4340</v>
          </cell>
          <cell r="AW226">
            <v>21922</v>
          </cell>
          <cell r="AX226">
            <v>0</v>
          </cell>
          <cell r="AY226">
            <v>26262</v>
          </cell>
          <cell r="AZ226">
            <v>26262</v>
          </cell>
          <cell r="BA226">
            <v>6</v>
          </cell>
          <cell r="BB226">
            <v>21922</v>
          </cell>
          <cell r="BC226">
            <v>4340</v>
          </cell>
          <cell r="BD226">
            <v>0</v>
          </cell>
          <cell r="BE226">
            <v>0</v>
          </cell>
          <cell r="BF226">
            <v>0</v>
          </cell>
          <cell r="BG226">
            <v>26262</v>
          </cell>
          <cell r="BH226">
            <v>0</v>
          </cell>
        </row>
        <row r="226">
          <cell r="BJ226">
            <v>4377</v>
          </cell>
        </row>
        <row r="227">
          <cell r="B227" t="str">
            <v>S413030</v>
          </cell>
          <cell r="C227" t="str">
            <v>黄骅市盛荣汽车零部件有限公司</v>
          </cell>
          <cell r="D227" t="str">
            <v>金属件</v>
          </cell>
          <cell r="E227" t="str">
            <v>正常供货</v>
          </cell>
          <cell r="F227">
            <v>90</v>
          </cell>
          <cell r="G227" t="str">
            <v>否</v>
          </cell>
          <cell r="H227">
            <v>90</v>
          </cell>
          <cell r="I227">
            <v>2263.73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</row>
        <row r="227"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4712.16</v>
          </cell>
          <cell r="AU227">
            <v>0</v>
          </cell>
        </row>
        <row r="227">
          <cell r="AW227">
            <v>0</v>
          </cell>
          <cell r="AX227">
            <v>0</v>
          </cell>
          <cell r="AY227">
            <v>6975.89</v>
          </cell>
          <cell r="AZ227">
            <v>6975.89</v>
          </cell>
          <cell r="BA227">
            <v>5</v>
          </cell>
          <cell r="BB227">
            <v>0</v>
          </cell>
          <cell r="BC227">
            <v>4712.16</v>
          </cell>
          <cell r="BD227">
            <v>0</v>
          </cell>
          <cell r="BE227">
            <v>0</v>
          </cell>
          <cell r="BF227">
            <v>0</v>
          </cell>
          <cell r="BG227">
            <v>4712.16</v>
          </cell>
          <cell r="BH227">
            <v>0</v>
          </cell>
        </row>
        <row r="227">
          <cell r="BJ227">
            <v>785.36</v>
          </cell>
        </row>
        <row r="228">
          <cell r="B228" t="str">
            <v>S413097</v>
          </cell>
          <cell r="C228" t="str">
            <v>威县永盛汽车配件制造有限公司</v>
          </cell>
          <cell r="D228">
            <v>0</v>
          </cell>
          <cell r="E228" t="str">
            <v>老账</v>
          </cell>
          <cell r="F228">
            <v>0</v>
          </cell>
          <cell r="G228" t="str">
            <v>否</v>
          </cell>
        </row>
        <row r="228">
          <cell r="I228">
            <v>11220.07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</row>
        <row r="228"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</row>
        <row r="228">
          <cell r="AW228">
            <v>0</v>
          </cell>
          <cell r="AX228">
            <v>0</v>
          </cell>
          <cell r="AY228">
            <v>11220.07</v>
          </cell>
          <cell r="AZ228">
            <v>11220.07</v>
          </cell>
          <cell r="BA228">
            <v>5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</row>
        <row r="228">
          <cell r="BJ228">
            <v>0</v>
          </cell>
        </row>
        <row r="229">
          <cell r="B229" t="str">
            <v>S513018</v>
          </cell>
          <cell r="C229" t="str">
            <v>河北双力起重机械有限公司</v>
          </cell>
          <cell r="D229">
            <v>0</v>
          </cell>
          <cell r="E229" t="str">
            <v>老账</v>
          </cell>
          <cell r="F229">
            <v>0</v>
          </cell>
          <cell r="G229" t="str">
            <v>否</v>
          </cell>
        </row>
        <row r="229">
          <cell r="I229">
            <v>0</v>
          </cell>
          <cell r="J229">
            <v>450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10600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</row>
        <row r="229"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</row>
        <row r="229">
          <cell r="AW229">
            <v>0</v>
          </cell>
          <cell r="AX229">
            <v>0</v>
          </cell>
          <cell r="AY229">
            <v>11050</v>
          </cell>
          <cell r="AZ229">
            <v>11050</v>
          </cell>
          <cell r="BA229">
            <v>5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</row>
        <row r="229">
          <cell r="BJ229">
            <v>0</v>
          </cell>
        </row>
        <row r="230">
          <cell r="B230" t="str">
            <v>S512017</v>
          </cell>
          <cell r="C230" t="str">
            <v>天津开山金属模具科技有限公司</v>
          </cell>
          <cell r="D230">
            <v>0</v>
          </cell>
          <cell r="E230" t="str">
            <v>零采</v>
          </cell>
          <cell r="F230">
            <v>0</v>
          </cell>
          <cell r="G230" t="str">
            <v>否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</row>
        <row r="230"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5451.2</v>
          </cell>
        </row>
        <row r="230">
          <cell r="AW230">
            <v>0</v>
          </cell>
          <cell r="AX230">
            <v>0</v>
          </cell>
          <cell r="AY230">
            <v>5451.2</v>
          </cell>
          <cell r="AZ230">
            <v>5451.2</v>
          </cell>
          <cell r="BA230">
            <v>5</v>
          </cell>
          <cell r="BB230">
            <v>0</v>
          </cell>
          <cell r="BC230">
            <v>0</v>
          </cell>
          <cell r="BD230">
            <v>0</v>
          </cell>
          <cell r="BE230">
            <v>5451.2</v>
          </cell>
          <cell r="BF230">
            <v>0</v>
          </cell>
          <cell r="BG230">
            <v>5451.2</v>
          </cell>
          <cell r="BH230">
            <v>0</v>
          </cell>
        </row>
        <row r="230">
          <cell r="BJ230">
            <v>908.533333333333</v>
          </cell>
        </row>
        <row r="231">
          <cell r="B231" t="str">
            <v>S513049</v>
          </cell>
          <cell r="C231" t="str">
            <v>黄骅市悠然园林绿化工程有限公司</v>
          </cell>
          <cell r="D231">
            <v>0</v>
          </cell>
          <cell r="E231" t="str">
            <v>老账</v>
          </cell>
          <cell r="F231">
            <v>0</v>
          </cell>
          <cell r="G231" t="str">
            <v>否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10976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</row>
        <row r="231"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</row>
        <row r="231">
          <cell r="AW231">
            <v>0</v>
          </cell>
          <cell r="AX231">
            <v>0</v>
          </cell>
          <cell r="AY231">
            <v>10976</v>
          </cell>
          <cell r="AZ231">
            <v>10976</v>
          </cell>
          <cell r="BA231">
            <v>5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</row>
        <row r="231">
          <cell r="BJ231">
            <v>0</v>
          </cell>
        </row>
        <row r="232">
          <cell r="B232" t="str">
            <v>S413123</v>
          </cell>
          <cell r="C232" t="str">
            <v>黄骅市固诺装饰工程有限公司</v>
          </cell>
          <cell r="D232">
            <v>0</v>
          </cell>
          <cell r="E232" t="str">
            <v>老账</v>
          </cell>
          <cell r="F232">
            <v>0</v>
          </cell>
          <cell r="G232" t="str">
            <v>否</v>
          </cell>
        </row>
        <row r="232">
          <cell r="I232">
            <v>9435.25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</row>
        <row r="232"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</row>
        <row r="232">
          <cell r="AW232">
            <v>0</v>
          </cell>
          <cell r="AX232">
            <v>0</v>
          </cell>
          <cell r="AY232">
            <v>9435.25</v>
          </cell>
          <cell r="AZ232">
            <v>9435.25</v>
          </cell>
          <cell r="BA232">
            <v>5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</row>
        <row r="232">
          <cell r="BJ232">
            <v>0</v>
          </cell>
        </row>
        <row r="233">
          <cell r="B233" t="str">
            <v>S513020</v>
          </cell>
          <cell r="C233" t="str">
            <v>黄骅市鸿基盛业地面工程有限公司</v>
          </cell>
          <cell r="D233">
            <v>0</v>
          </cell>
          <cell r="E233" t="str">
            <v>老账</v>
          </cell>
          <cell r="F233">
            <v>0</v>
          </cell>
          <cell r="G233" t="str">
            <v>否</v>
          </cell>
        </row>
        <row r="233">
          <cell r="I233">
            <v>9178.84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</row>
        <row r="233"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</row>
        <row r="233">
          <cell r="AW233">
            <v>0</v>
          </cell>
          <cell r="AX233">
            <v>0</v>
          </cell>
          <cell r="AY233">
            <v>9178.84</v>
          </cell>
          <cell r="AZ233">
            <v>9178.84</v>
          </cell>
          <cell r="BA233">
            <v>5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</row>
        <row r="233">
          <cell r="BJ233">
            <v>0</v>
          </cell>
        </row>
        <row r="234">
          <cell r="B234" t="str">
            <v>S413147</v>
          </cell>
          <cell r="C234" t="str">
            <v>黄骅市海永机电设备经营部</v>
          </cell>
          <cell r="D234">
            <v>0</v>
          </cell>
          <cell r="E234" t="str">
            <v>老账</v>
          </cell>
          <cell r="F234">
            <v>0</v>
          </cell>
          <cell r="G234" t="str">
            <v>是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</row>
        <row r="234">
          <cell r="AE234">
            <v>6375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15770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2500</v>
          </cell>
          <cell r="AT234">
            <v>0</v>
          </cell>
          <cell r="AU234">
            <v>0</v>
          </cell>
        </row>
        <row r="234">
          <cell r="AW234">
            <v>0</v>
          </cell>
          <cell r="AX234">
            <v>0</v>
          </cell>
          <cell r="AY234">
            <v>24645</v>
          </cell>
          <cell r="AZ234">
            <v>24645</v>
          </cell>
          <cell r="BA234">
            <v>5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2500</v>
          </cell>
          <cell r="BH234">
            <v>0</v>
          </cell>
        </row>
        <row r="234">
          <cell r="BJ234">
            <v>416.666666666667</v>
          </cell>
        </row>
        <row r="235">
          <cell r="B235" t="str">
            <v>S413093</v>
          </cell>
          <cell r="C235" t="str">
            <v>黄骅市兴田弹簧有限公司</v>
          </cell>
          <cell r="D235" t="str">
            <v>座椅</v>
          </cell>
          <cell r="E235" t="str">
            <v>清户（顶酒）</v>
          </cell>
          <cell r="F235">
            <v>0</v>
          </cell>
          <cell r="G235" t="str">
            <v>否</v>
          </cell>
        </row>
        <row r="235">
          <cell r="I235">
            <v>736.41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7800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</row>
        <row r="235"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</row>
        <row r="235">
          <cell r="AW235">
            <v>0</v>
          </cell>
          <cell r="AX235">
            <v>0</v>
          </cell>
          <cell r="AY235">
            <v>8536.41</v>
          </cell>
          <cell r="AZ235">
            <v>8536.41</v>
          </cell>
          <cell r="BA235">
            <v>5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</row>
        <row r="235">
          <cell r="BJ235">
            <v>0</v>
          </cell>
        </row>
        <row r="236">
          <cell r="B236" t="str">
            <v>S413169</v>
          </cell>
          <cell r="C236" t="str">
            <v>黄骅市鑫翔五金产品经销处</v>
          </cell>
          <cell r="D236" t="str">
            <v>金属件</v>
          </cell>
          <cell r="E236" t="str">
            <v>正常供货</v>
          </cell>
          <cell r="F236">
            <v>0</v>
          </cell>
          <cell r="G236" t="str">
            <v>否</v>
          </cell>
          <cell r="H236">
            <v>90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</row>
        <row r="236"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</row>
        <row r="236">
          <cell r="AW236">
            <v>458</v>
          </cell>
          <cell r="AX236">
            <v>0</v>
          </cell>
          <cell r="AY236">
            <v>458</v>
          </cell>
          <cell r="AZ236">
            <v>458</v>
          </cell>
          <cell r="BA236">
            <v>5</v>
          </cell>
          <cell r="BB236">
            <v>0</v>
          </cell>
          <cell r="BC236">
            <v>458</v>
          </cell>
          <cell r="BD236">
            <v>0</v>
          </cell>
          <cell r="BE236">
            <v>0</v>
          </cell>
          <cell r="BF236">
            <v>0</v>
          </cell>
          <cell r="BG236">
            <v>458</v>
          </cell>
          <cell r="BH236">
            <v>0</v>
          </cell>
        </row>
        <row r="236">
          <cell r="BJ236">
            <v>76.3333333333333</v>
          </cell>
        </row>
        <row r="237">
          <cell r="B237" t="str">
            <v>S437008</v>
          </cell>
          <cell r="C237" t="str">
            <v>烟台青沪纸业有限公司</v>
          </cell>
          <cell r="D237" t="str">
            <v>座椅</v>
          </cell>
          <cell r="E237" t="str">
            <v>正常供货</v>
          </cell>
          <cell r="F237">
            <v>0</v>
          </cell>
          <cell r="G237" t="str">
            <v>否</v>
          </cell>
          <cell r="H237">
            <v>90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</row>
        <row r="237"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3785.74</v>
          </cell>
          <cell r="AT237">
            <v>0</v>
          </cell>
          <cell r="AU237">
            <v>7335.33</v>
          </cell>
        </row>
        <row r="237">
          <cell r="AW237">
            <v>0</v>
          </cell>
          <cell r="AX237">
            <v>0</v>
          </cell>
          <cell r="AY237">
            <v>11121.07</v>
          </cell>
          <cell r="AZ237">
            <v>11121.07</v>
          </cell>
          <cell r="BA237">
            <v>5</v>
          </cell>
          <cell r="BB237">
            <v>0</v>
          </cell>
          <cell r="BC237">
            <v>0</v>
          </cell>
          <cell r="BD237">
            <v>0</v>
          </cell>
          <cell r="BE237">
            <v>7335.33</v>
          </cell>
          <cell r="BF237">
            <v>0</v>
          </cell>
          <cell r="BG237">
            <v>11121.07</v>
          </cell>
          <cell r="BH237">
            <v>0</v>
          </cell>
        </row>
        <row r="237">
          <cell r="BJ237">
            <v>1853.51166666667</v>
          </cell>
        </row>
        <row r="238">
          <cell r="B238" t="str">
            <v>S512013</v>
          </cell>
          <cell r="C238" t="str">
            <v>兴泽智能装备（天津）有限公司</v>
          </cell>
          <cell r="D238">
            <v>0</v>
          </cell>
          <cell r="E238" t="str">
            <v>老账</v>
          </cell>
          <cell r="F238">
            <v>0</v>
          </cell>
          <cell r="G238" t="str">
            <v>否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</row>
        <row r="238"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5100</v>
          </cell>
          <cell r="AS238">
            <v>0</v>
          </cell>
          <cell r="AT238">
            <v>0</v>
          </cell>
          <cell r="AU238">
            <v>0</v>
          </cell>
        </row>
        <row r="238">
          <cell r="AW238">
            <v>0</v>
          </cell>
          <cell r="AX238">
            <v>0</v>
          </cell>
          <cell r="AY238">
            <v>5100</v>
          </cell>
          <cell r="AZ238">
            <v>5100</v>
          </cell>
          <cell r="BA238">
            <v>5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</row>
        <row r="238">
          <cell r="BJ238">
            <v>0</v>
          </cell>
        </row>
        <row r="239">
          <cell r="B239" t="str">
            <v>S411020</v>
          </cell>
          <cell r="C239" t="str">
            <v>北京和昌明汽车内饰件有限公司</v>
          </cell>
          <cell r="D239" t="str">
            <v>座椅</v>
          </cell>
          <cell r="E239" t="str">
            <v>正常供货</v>
          </cell>
          <cell r="F239">
            <v>90</v>
          </cell>
          <cell r="G239" t="str">
            <v>是</v>
          </cell>
          <cell r="H239">
            <v>90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779.67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723.14</v>
          </cell>
          <cell r="AQ239">
            <v>0</v>
          </cell>
          <cell r="AR239">
            <v>22.66</v>
          </cell>
          <cell r="AS239">
            <v>0</v>
          </cell>
          <cell r="AT239">
            <v>0</v>
          </cell>
          <cell r="AU239">
            <v>0</v>
          </cell>
        </row>
        <row r="239">
          <cell r="AW239">
            <v>0</v>
          </cell>
          <cell r="AX239">
            <v>0</v>
          </cell>
          <cell r="AY239">
            <v>1525.47</v>
          </cell>
          <cell r="AZ239">
            <v>1525.47</v>
          </cell>
          <cell r="BA239">
            <v>5</v>
          </cell>
          <cell r="BB239">
            <v>0</v>
          </cell>
          <cell r="BC239">
            <v>0</v>
          </cell>
          <cell r="BD239">
            <v>0</v>
          </cell>
          <cell r="BE239">
            <v>22.66</v>
          </cell>
          <cell r="BF239">
            <v>0</v>
          </cell>
          <cell r="BG239">
            <v>0</v>
          </cell>
          <cell r="BH239">
            <v>0</v>
          </cell>
        </row>
        <row r="239">
          <cell r="BJ239">
            <v>0</v>
          </cell>
        </row>
        <row r="240">
          <cell r="B240" t="str">
            <v>S431025</v>
          </cell>
          <cell r="C240" t="str">
            <v>上海坤达五金制品有限公司</v>
          </cell>
          <cell r="D240" t="str">
            <v>后视镜</v>
          </cell>
          <cell r="E240" t="str">
            <v>老账</v>
          </cell>
          <cell r="F240">
            <v>60</v>
          </cell>
          <cell r="G240" t="str">
            <v>否</v>
          </cell>
        </row>
        <row r="240"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</row>
        <row r="240"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</row>
        <row r="240"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5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</row>
        <row r="240">
          <cell r="BJ240">
            <v>0</v>
          </cell>
        </row>
        <row r="241">
          <cell r="B241" t="str">
            <v>S432024</v>
          </cell>
          <cell r="C241" t="str">
            <v>江阴市达安汽车零部件有限公司</v>
          </cell>
          <cell r="D241" t="str">
            <v>座椅</v>
          </cell>
        </row>
        <row r="241">
          <cell r="F241">
            <v>0</v>
          </cell>
          <cell r="G241" t="str">
            <v>否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1">
          <cell r="AK241">
            <v>0</v>
          </cell>
        </row>
        <row r="241"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</row>
        <row r="241"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5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</row>
        <row r="241">
          <cell r="BJ241">
            <v>0</v>
          </cell>
        </row>
        <row r="242">
          <cell r="B242" t="str">
            <v>S413088</v>
          </cell>
          <cell r="C242" t="str">
            <v>张家港市万荣机械制造有限公司</v>
          </cell>
          <cell r="D242">
            <v>0</v>
          </cell>
          <cell r="E242" t="str">
            <v>老账</v>
          </cell>
          <cell r="F242">
            <v>0</v>
          </cell>
          <cell r="G242" t="str">
            <v>否</v>
          </cell>
        </row>
        <row r="242">
          <cell r="I242">
            <v>6350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</row>
        <row r="242"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</row>
        <row r="242">
          <cell r="AW242">
            <v>0</v>
          </cell>
          <cell r="AX242">
            <v>0</v>
          </cell>
          <cell r="AY242">
            <v>6350</v>
          </cell>
          <cell r="AZ242">
            <v>6350</v>
          </cell>
          <cell r="BA242">
            <v>5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</row>
        <row r="242">
          <cell r="BJ242">
            <v>0</v>
          </cell>
        </row>
        <row r="243">
          <cell r="B243" t="str">
            <v>S413126</v>
          </cell>
          <cell r="C243" t="str">
            <v>沧州市坤元装饰装修工程有限公司</v>
          </cell>
          <cell r="D243">
            <v>0</v>
          </cell>
          <cell r="E243" t="str">
            <v>老账</v>
          </cell>
          <cell r="F243">
            <v>0</v>
          </cell>
          <cell r="G243" t="str">
            <v>是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2548.4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</row>
        <row r="243"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3500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</row>
        <row r="243">
          <cell r="AW243">
            <v>0</v>
          </cell>
          <cell r="AX243">
            <v>0</v>
          </cell>
          <cell r="AY243">
            <v>6048.4</v>
          </cell>
          <cell r="AZ243">
            <v>6048.4</v>
          </cell>
          <cell r="BA243">
            <v>5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</row>
        <row r="243">
          <cell r="BJ243">
            <v>0</v>
          </cell>
        </row>
        <row r="244">
          <cell r="B244" t="str">
            <v>S431014</v>
          </cell>
          <cell r="C244" t="str">
            <v>上海优诺特实业股份有限公司</v>
          </cell>
          <cell r="D244">
            <v>0</v>
          </cell>
          <cell r="E244" t="str">
            <v>老账</v>
          </cell>
          <cell r="F244">
            <v>0</v>
          </cell>
          <cell r="G244" t="str">
            <v>否</v>
          </cell>
        </row>
        <row r="244">
          <cell r="I244">
            <v>5600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</row>
        <row r="244"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</row>
        <row r="244">
          <cell r="AW244">
            <v>0</v>
          </cell>
          <cell r="AX244">
            <v>0</v>
          </cell>
          <cell r="AY244">
            <v>5600</v>
          </cell>
          <cell r="AZ244">
            <v>5600</v>
          </cell>
          <cell r="BA244">
            <v>5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</row>
        <row r="244">
          <cell r="BJ244">
            <v>0</v>
          </cell>
        </row>
        <row r="245">
          <cell r="B245" t="str">
            <v>S413094</v>
          </cell>
          <cell r="C245" t="str">
            <v>霸州市宏海塑料制品有限公司</v>
          </cell>
          <cell r="D245" t="str">
            <v>座椅</v>
          </cell>
          <cell r="E245" t="str">
            <v>老账</v>
          </cell>
          <cell r="F245">
            <v>0</v>
          </cell>
          <cell r="G245" t="str">
            <v>否</v>
          </cell>
        </row>
        <row r="245">
          <cell r="I245">
            <v>5579.03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</row>
        <row r="245"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</row>
        <row r="245">
          <cell r="AW245">
            <v>0</v>
          </cell>
          <cell r="AX245">
            <v>0</v>
          </cell>
          <cell r="AY245">
            <v>5579.03</v>
          </cell>
          <cell r="AZ245">
            <v>5579.03</v>
          </cell>
          <cell r="BA245">
            <v>5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</row>
        <row r="245">
          <cell r="BJ245">
            <v>0</v>
          </cell>
        </row>
        <row r="246">
          <cell r="B246" t="str">
            <v>S513160</v>
          </cell>
          <cell r="C246" t="str">
            <v>黄骅市宏宸汽车配件有限公司</v>
          </cell>
          <cell r="D246" t="str">
            <v>金属件</v>
          </cell>
          <cell r="E246" t="str">
            <v>一单一议（委外加工）</v>
          </cell>
          <cell r="F246">
            <v>0</v>
          </cell>
          <cell r="G246" t="str">
            <v>否</v>
          </cell>
        </row>
        <row r="246"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3087.91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6503.77</v>
          </cell>
          <cell r="AW246">
            <v>0</v>
          </cell>
          <cell r="AX246">
            <v>0</v>
          </cell>
          <cell r="AY246">
            <v>9591.68</v>
          </cell>
          <cell r="AZ246">
            <v>9591.68</v>
          </cell>
          <cell r="BA246">
            <v>6</v>
          </cell>
          <cell r="BB246">
            <v>0</v>
          </cell>
          <cell r="BC246">
            <v>0</v>
          </cell>
          <cell r="BD246">
            <v>6503.77</v>
          </cell>
          <cell r="BE246">
            <v>0</v>
          </cell>
          <cell r="BF246">
            <v>0</v>
          </cell>
          <cell r="BG246">
            <v>6503.77</v>
          </cell>
          <cell r="BH246">
            <v>0</v>
          </cell>
        </row>
        <row r="246">
          <cell r="BJ246">
            <v>1083.96166666667</v>
          </cell>
        </row>
        <row r="247">
          <cell r="B247" t="str">
            <v>S537004</v>
          </cell>
          <cell r="C247" t="str">
            <v>诸城市仁德物流有限公司</v>
          </cell>
          <cell r="D247" t="str">
            <v>座椅</v>
          </cell>
          <cell r="E247" t="str">
            <v>销售（三方库）</v>
          </cell>
          <cell r="F247">
            <v>90</v>
          </cell>
          <cell r="G247" t="str">
            <v>是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7">
          <cell r="AC247">
            <v>5134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</row>
        <row r="247">
          <cell r="AW247">
            <v>0</v>
          </cell>
          <cell r="AX247">
            <v>0</v>
          </cell>
          <cell r="AY247">
            <v>5134</v>
          </cell>
          <cell r="AZ247">
            <v>5134</v>
          </cell>
          <cell r="BA247">
            <v>5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</row>
        <row r="247">
          <cell r="BJ247">
            <v>0</v>
          </cell>
        </row>
        <row r="248">
          <cell r="B248" t="str">
            <v>S512004</v>
          </cell>
          <cell r="C248" t="str">
            <v>天津优普达特科技有限公司</v>
          </cell>
          <cell r="D248" t="str">
            <v>金属件/座椅/后视镜</v>
          </cell>
          <cell r="E248" t="str">
            <v>固定资产-老账</v>
          </cell>
          <cell r="F248">
            <v>30</v>
          </cell>
          <cell r="G248" t="str">
            <v>是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</row>
        <row r="248"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148179.1</v>
          </cell>
          <cell r="AJ248">
            <v>68930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15300</v>
          </cell>
          <cell r="AR248">
            <v>0</v>
          </cell>
          <cell r="AS248">
            <v>0</v>
          </cell>
          <cell r="AT248">
            <v>740</v>
          </cell>
          <cell r="AU248">
            <v>0</v>
          </cell>
        </row>
        <row r="248">
          <cell r="AW248">
            <v>0</v>
          </cell>
          <cell r="AX248">
            <v>0</v>
          </cell>
          <cell r="AY248">
            <v>233149.1</v>
          </cell>
          <cell r="AZ248">
            <v>233149.1</v>
          </cell>
          <cell r="BA248">
            <v>5</v>
          </cell>
          <cell r="BB248">
            <v>0</v>
          </cell>
          <cell r="BC248">
            <v>0</v>
          </cell>
          <cell r="BD248">
            <v>0</v>
          </cell>
          <cell r="BE248">
            <v>740</v>
          </cell>
          <cell r="BF248">
            <v>0</v>
          </cell>
          <cell r="BG248">
            <v>740</v>
          </cell>
          <cell r="BH248">
            <v>0</v>
          </cell>
        </row>
        <row r="248">
          <cell r="BJ248">
            <v>123.333333333333</v>
          </cell>
        </row>
        <row r="249">
          <cell r="B249" t="str">
            <v>S412024</v>
          </cell>
          <cell r="C249" t="str">
            <v>天津东旺科技发展有限公司</v>
          </cell>
          <cell r="D249" t="str">
            <v>后视镜</v>
          </cell>
          <cell r="E249" t="str">
            <v>除漆药剂</v>
          </cell>
          <cell r="F249">
            <v>30</v>
          </cell>
          <cell r="G249" t="str">
            <v>否</v>
          </cell>
          <cell r="H249">
            <v>30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</row>
        <row r="249"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2714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</row>
        <row r="249">
          <cell r="AW249">
            <v>0</v>
          </cell>
          <cell r="AX249">
            <v>10170</v>
          </cell>
          <cell r="AY249">
            <v>12884</v>
          </cell>
          <cell r="AZ249">
            <v>2714</v>
          </cell>
          <cell r="BA249">
            <v>5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10170</v>
          </cell>
          <cell r="BH249">
            <v>10170</v>
          </cell>
        </row>
        <row r="249">
          <cell r="BJ249">
            <v>1695</v>
          </cell>
        </row>
        <row r="250">
          <cell r="B250" t="str">
            <v>S521013</v>
          </cell>
          <cell r="C250" t="str">
            <v>沈阳机床集团中捷机床厂</v>
          </cell>
          <cell r="D250">
            <v>0</v>
          </cell>
          <cell r="E250" t="str">
            <v>零采</v>
          </cell>
          <cell r="F250">
            <v>0</v>
          </cell>
          <cell r="G250" t="str">
            <v>是</v>
          </cell>
        </row>
        <row r="250">
          <cell r="AD250">
            <v>5000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</row>
        <row r="250">
          <cell r="AW250">
            <v>0</v>
          </cell>
          <cell r="AX250">
            <v>0</v>
          </cell>
          <cell r="AY250">
            <v>5000</v>
          </cell>
          <cell r="AZ250">
            <v>5000</v>
          </cell>
          <cell r="BA250">
            <v>5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</row>
        <row r="250">
          <cell r="BJ250">
            <v>0</v>
          </cell>
        </row>
        <row r="251">
          <cell r="B251" t="str">
            <v>S513185</v>
          </cell>
          <cell r="C251" t="str">
            <v>河北顺和职业卫生技术服务有限公司</v>
          </cell>
          <cell r="D251">
            <v>0</v>
          </cell>
          <cell r="E251" t="str">
            <v>管理</v>
          </cell>
          <cell r="F251">
            <v>0</v>
          </cell>
          <cell r="G251" t="str">
            <v>是</v>
          </cell>
        </row>
        <row r="251">
          <cell r="AF251">
            <v>5000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</row>
        <row r="251">
          <cell r="AW251">
            <v>0</v>
          </cell>
          <cell r="AX251">
            <v>0</v>
          </cell>
          <cell r="AY251">
            <v>5000</v>
          </cell>
          <cell r="AZ251">
            <v>5000</v>
          </cell>
          <cell r="BA251">
            <v>5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</row>
        <row r="251">
          <cell r="BJ251">
            <v>0</v>
          </cell>
        </row>
        <row r="252">
          <cell r="B252" t="str">
            <v>S413036</v>
          </cell>
          <cell r="C252" t="str">
            <v>黄骅市元周五金制品有限公司</v>
          </cell>
          <cell r="D252" t="str">
            <v>后视镜</v>
          </cell>
          <cell r="E252" t="str">
            <v>正常供货</v>
          </cell>
          <cell r="F252">
            <v>30</v>
          </cell>
          <cell r="G252" t="str">
            <v>是</v>
          </cell>
          <cell r="H252">
            <v>30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2"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465.94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</row>
        <row r="252">
          <cell r="AW252">
            <v>0</v>
          </cell>
          <cell r="AX252">
            <v>0</v>
          </cell>
          <cell r="AY252">
            <v>465.94</v>
          </cell>
          <cell r="AZ252">
            <v>465.94</v>
          </cell>
          <cell r="BA252">
            <v>5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</row>
        <row r="252">
          <cell r="BJ252">
            <v>0</v>
          </cell>
        </row>
        <row r="253">
          <cell r="B253" t="str">
            <v>S411014</v>
          </cell>
          <cell r="C253" t="str">
            <v>北京京科兴业科技发展有限公司</v>
          </cell>
          <cell r="D253">
            <v>0</v>
          </cell>
          <cell r="E253" t="str">
            <v>固定资产（检具）</v>
          </cell>
          <cell r="F253">
            <v>0</v>
          </cell>
          <cell r="G253" t="str">
            <v>否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4500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</row>
        <row r="253"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</row>
        <row r="253">
          <cell r="AW253">
            <v>0</v>
          </cell>
          <cell r="AX253">
            <v>0</v>
          </cell>
          <cell r="AY253">
            <v>4500</v>
          </cell>
          <cell r="AZ253">
            <v>4500</v>
          </cell>
          <cell r="BA253">
            <v>5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</row>
        <row r="253">
          <cell r="BJ253">
            <v>0</v>
          </cell>
        </row>
        <row r="254">
          <cell r="B254" t="str">
            <v>S434010</v>
          </cell>
          <cell r="C254" t="str">
            <v>安徽盛达前亮铝业有限公司</v>
          </cell>
          <cell r="D254" t="str">
            <v>后视镜</v>
          </cell>
          <cell r="E254" t="str">
            <v>老账</v>
          </cell>
          <cell r="F254">
            <v>0</v>
          </cell>
          <cell r="G254" t="str">
            <v>是</v>
          </cell>
        </row>
        <row r="254">
          <cell r="AG254">
            <v>4352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</row>
        <row r="254">
          <cell r="AW254">
            <v>0</v>
          </cell>
          <cell r="AX254">
            <v>0</v>
          </cell>
          <cell r="AY254">
            <v>4352</v>
          </cell>
          <cell r="AZ254">
            <v>4352</v>
          </cell>
          <cell r="BA254">
            <v>5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</row>
        <row r="254">
          <cell r="BJ254">
            <v>0</v>
          </cell>
        </row>
        <row r="255">
          <cell r="B255" t="str">
            <v>S413159</v>
          </cell>
          <cell r="C255" t="str">
            <v>沧州志鹏聚氨酯制品有限公司</v>
          </cell>
          <cell r="D255" t="str">
            <v>座椅</v>
          </cell>
          <cell r="E255" t="str">
            <v>老账</v>
          </cell>
          <cell r="F255">
            <v>0</v>
          </cell>
          <cell r="G255" t="str">
            <v>否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4067.26000000001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</row>
        <row r="255"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</row>
        <row r="255">
          <cell r="AW255">
            <v>0</v>
          </cell>
          <cell r="AX255">
            <v>0</v>
          </cell>
          <cell r="AY255">
            <v>4067.26000000001</v>
          </cell>
          <cell r="AZ255">
            <v>4067.26000000001</v>
          </cell>
          <cell r="BA255">
            <v>5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</row>
        <row r="255">
          <cell r="BJ255">
            <v>0</v>
          </cell>
        </row>
        <row r="256">
          <cell r="B256" t="str">
            <v>S413096</v>
          </cell>
          <cell r="C256" t="str">
            <v>河北联庆五金制品有限公司</v>
          </cell>
          <cell r="D256" t="str">
            <v>金属件</v>
          </cell>
          <cell r="E256" t="str">
            <v>老账</v>
          </cell>
          <cell r="F256">
            <v>0</v>
          </cell>
          <cell r="G256" t="str">
            <v>否</v>
          </cell>
        </row>
        <row r="256">
          <cell r="I256">
            <v>4053.14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</row>
        <row r="256"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</row>
        <row r="256">
          <cell r="AW256">
            <v>0</v>
          </cell>
          <cell r="AX256">
            <v>0</v>
          </cell>
          <cell r="AY256">
            <v>4053.14</v>
          </cell>
          <cell r="AZ256">
            <v>4053.14</v>
          </cell>
          <cell r="BA256">
            <v>5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</row>
        <row r="256">
          <cell r="BJ256">
            <v>0</v>
          </cell>
        </row>
        <row r="257">
          <cell r="B257" t="str">
            <v>S412028</v>
          </cell>
          <cell r="C257" t="str">
            <v>天津安美逸盛汽车检具有限公司</v>
          </cell>
          <cell r="D257">
            <v>0</v>
          </cell>
        </row>
        <row r="257">
          <cell r="F257">
            <v>0</v>
          </cell>
          <cell r="G257" t="str">
            <v>否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</row>
        <row r="257"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</row>
        <row r="257"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37850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</row>
        <row r="257">
          <cell r="AW257">
            <v>0</v>
          </cell>
          <cell r="AX257">
            <v>0</v>
          </cell>
          <cell r="AY257">
            <v>37850</v>
          </cell>
          <cell r="AZ257">
            <v>37850</v>
          </cell>
          <cell r="BA257">
            <v>5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</row>
        <row r="257">
          <cell r="BJ257">
            <v>0</v>
          </cell>
        </row>
        <row r="258">
          <cell r="B258" t="str">
            <v>S411040</v>
          </cell>
          <cell r="C258" t="str">
            <v>北京千臣网络科技有限公司</v>
          </cell>
          <cell r="D258">
            <v>0</v>
          </cell>
          <cell r="E258" t="str">
            <v>老账</v>
          </cell>
          <cell r="F258">
            <v>0</v>
          </cell>
          <cell r="G258" t="str">
            <v>否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3826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</row>
        <row r="258"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</row>
        <row r="258">
          <cell r="AW258">
            <v>0</v>
          </cell>
          <cell r="AX258">
            <v>0</v>
          </cell>
          <cell r="AY258">
            <v>3826</v>
          </cell>
          <cell r="AZ258">
            <v>3826</v>
          </cell>
          <cell r="BA258">
            <v>5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</row>
        <row r="258">
          <cell r="BJ258">
            <v>0</v>
          </cell>
        </row>
        <row r="259">
          <cell r="B259" t="str">
            <v>S434008</v>
          </cell>
          <cell r="C259" t="str">
            <v>安徽博朗凯德织物有限公司</v>
          </cell>
          <cell r="D259">
            <v>0</v>
          </cell>
          <cell r="E259" t="str">
            <v>老账</v>
          </cell>
          <cell r="F259">
            <v>0</v>
          </cell>
          <cell r="G259" t="str">
            <v>否</v>
          </cell>
        </row>
        <row r="259">
          <cell r="I259">
            <v>3646.55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</row>
        <row r="259"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</row>
        <row r="259">
          <cell r="AW259">
            <v>0</v>
          </cell>
          <cell r="AX259">
            <v>0</v>
          </cell>
          <cell r="AY259">
            <v>3646.55</v>
          </cell>
          <cell r="AZ259">
            <v>3646.55</v>
          </cell>
          <cell r="BA259">
            <v>5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</row>
        <row r="259">
          <cell r="BJ259">
            <v>0</v>
          </cell>
        </row>
        <row r="260">
          <cell r="B260" t="str">
            <v>S413008</v>
          </cell>
          <cell r="C260" t="str">
            <v>高碑店市晨奥汽车部件有限公司</v>
          </cell>
          <cell r="D260" t="str">
            <v>座椅</v>
          </cell>
          <cell r="E260" t="str">
            <v>老账</v>
          </cell>
          <cell r="F260">
            <v>0</v>
          </cell>
          <cell r="G260" t="str">
            <v>否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3606.64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</row>
        <row r="260"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</row>
        <row r="260">
          <cell r="AW260">
            <v>0</v>
          </cell>
          <cell r="AX260">
            <v>0</v>
          </cell>
          <cell r="AY260">
            <v>3606.64</v>
          </cell>
          <cell r="AZ260">
            <v>3606.64</v>
          </cell>
          <cell r="BA260">
            <v>5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</row>
        <row r="260">
          <cell r="BJ260">
            <v>0</v>
          </cell>
        </row>
        <row r="261">
          <cell r="B261" t="str">
            <v>S431011</v>
          </cell>
          <cell r="C261" t="str">
            <v>杜倍汽车技术(上海)有限公司</v>
          </cell>
          <cell r="D261" t="str">
            <v>座椅</v>
          </cell>
          <cell r="E261" t="str">
            <v>老账</v>
          </cell>
          <cell r="F261">
            <v>0</v>
          </cell>
          <cell r="G261" t="str">
            <v>否</v>
          </cell>
        </row>
        <row r="261">
          <cell r="I261">
            <v>3374.75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</row>
        <row r="261"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</row>
        <row r="261">
          <cell r="AW261">
            <v>0</v>
          </cell>
          <cell r="AX261">
            <v>0</v>
          </cell>
          <cell r="AY261">
            <v>3374.75</v>
          </cell>
          <cell r="AZ261">
            <v>3374.75</v>
          </cell>
          <cell r="BA261">
            <v>5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</row>
        <row r="261">
          <cell r="BJ261">
            <v>0</v>
          </cell>
        </row>
        <row r="262">
          <cell r="B262" t="str">
            <v>S413118</v>
          </cell>
          <cell r="C262" t="str">
            <v>孟村回族自治县旭日汽车配件厂</v>
          </cell>
          <cell r="D262" t="str">
            <v>后视镜</v>
          </cell>
        </row>
        <row r="262">
          <cell r="F262">
            <v>30</v>
          </cell>
          <cell r="G262" t="str">
            <v>否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</row>
        <row r="262"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</row>
        <row r="262"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5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</row>
        <row r="262">
          <cell r="BJ262">
            <v>0</v>
          </cell>
        </row>
        <row r="263">
          <cell r="B263" t="str">
            <v>S513024</v>
          </cell>
          <cell r="C263" t="str">
            <v>黄骅市玉才运输队</v>
          </cell>
          <cell r="D263">
            <v>0</v>
          </cell>
          <cell r="E263" t="str">
            <v>老账</v>
          </cell>
          <cell r="F263">
            <v>0</v>
          </cell>
          <cell r="G263" t="str">
            <v>否</v>
          </cell>
        </row>
        <row r="263">
          <cell r="I263">
            <v>3200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</row>
        <row r="263"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</row>
        <row r="263">
          <cell r="AW263">
            <v>0</v>
          </cell>
          <cell r="AX263">
            <v>0</v>
          </cell>
          <cell r="AY263">
            <v>3200</v>
          </cell>
          <cell r="AZ263">
            <v>3200</v>
          </cell>
          <cell r="BA263">
            <v>5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</row>
        <row r="263">
          <cell r="BJ263">
            <v>0</v>
          </cell>
        </row>
        <row r="264">
          <cell r="B264" t="str">
            <v>S513028</v>
          </cell>
          <cell r="C264" t="str">
            <v>河北帅先电子科技有限公司</v>
          </cell>
          <cell r="D264">
            <v>0</v>
          </cell>
          <cell r="E264" t="str">
            <v>老账</v>
          </cell>
          <cell r="F264">
            <v>0</v>
          </cell>
          <cell r="G264" t="str">
            <v>否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3000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</row>
        <row r="264"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</row>
        <row r="264">
          <cell r="AW264">
            <v>0</v>
          </cell>
          <cell r="AX264">
            <v>0</v>
          </cell>
          <cell r="AY264">
            <v>3000</v>
          </cell>
          <cell r="AZ264">
            <v>3000</v>
          </cell>
          <cell r="BA264">
            <v>5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</row>
        <row r="264">
          <cell r="BJ264">
            <v>0</v>
          </cell>
        </row>
        <row r="265">
          <cell r="B265" t="str">
            <v>S443002</v>
          </cell>
          <cell r="C265" t="str">
            <v>株洲市凡美斯汽车配件有限公司</v>
          </cell>
          <cell r="D265">
            <v>0</v>
          </cell>
          <cell r="E265" t="str">
            <v>老账</v>
          </cell>
          <cell r="F265">
            <v>0</v>
          </cell>
          <cell r="G265" t="str">
            <v>否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2727.36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</row>
        <row r="265"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</row>
        <row r="265">
          <cell r="AW265">
            <v>0</v>
          </cell>
          <cell r="AX265">
            <v>0</v>
          </cell>
          <cell r="AY265">
            <v>2727.36</v>
          </cell>
          <cell r="AZ265">
            <v>2727.36</v>
          </cell>
          <cell r="BA265">
            <v>5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</row>
        <row r="265">
          <cell r="BJ265">
            <v>0</v>
          </cell>
        </row>
        <row r="266">
          <cell r="B266" t="str">
            <v>S513026</v>
          </cell>
          <cell r="C266" t="str">
            <v>廊坊恒工环保科技有限责任公司</v>
          </cell>
          <cell r="D266">
            <v>0</v>
          </cell>
          <cell r="E266" t="str">
            <v>老账</v>
          </cell>
          <cell r="F266">
            <v>0</v>
          </cell>
          <cell r="G266" t="str">
            <v>否</v>
          </cell>
        </row>
        <row r="266">
          <cell r="I266">
            <v>2450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</row>
        <row r="266"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</row>
        <row r="266">
          <cell r="AW266">
            <v>0</v>
          </cell>
          <cell r="AX266">
            <v>0</v>
          </cell>
          <cell r="AY266">
            <v>2450</v>
          </cell>
          <cell r="AZ266">
            <v>2450</v>
          </cell>
          <cell r="BA266">
            <v>5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</row>
        <row r="266">
          <cell r="BJ266">
            <v>0</v>
          </cell>
        </row>
        <row r="267">
          <cell r="B267" t="str">
            <v>S411023</v>
          </cell>
          <cell r="C267" t="str">
            <v>北京市橡塑减震器材厂</v>
          </cell>
          <cell r="D267">
            <v>0</v>
          </cell>
          <cell r="E267" t="str">
            <v>老账</v>
          </cell>
          <cell r="F267">
            <v>0</v>
          </cell>
          <cell r="G267" t="str">
            <v>否</v>
          </cell>
        </row>
        <row r="267">
          <cell r="I267">
            <v>2369.86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</row>
        <row r="267"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</row>
        <row r="267">
          <cell r="AW267">
            <v>0</v>
          </cell>
          <cell r="AX267">
            <v>0</v>
          </cell>
          <cell r="AY267">
            <v>2369.86</v>
          </cell>
          <cell r="AZ267">
            <v>2369.86</v>
          </cell>
          <cell r="BA267">
            <v>5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</row>
        <row r="267">
          <cell r="BJ267">
            <v>0</v>
          </cell>
        </row>
        <row r="268">
          <cell r="B268" t="str">
            <v>S513019</v>
          </cell>
          <cell r="C268" t="str">
            <v>沧州其源盛环保设备有限公司</v>
          </cell>
          <cell r="D268" t="str">
            <v>座椅</v>
          </cell>
          <cell r="E268" t="str">
            <v>固定资产-老账</v>
          </cell>
          <cell r="F268" t="str">
            <v>预付</v>
          </cell>
          <cell r="G268" t="str">
            <v>否</v>
          </cell>
        </row>
        <row r="268"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</row>
        <row r="268"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</row>
        <row r="268"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5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</row>
        <row r="268">
          <cell r="BJ268">
            <v>0</v>
          </cell>
        </row>
        <row r="269">
          <cell r="B269" t="str">
            <v>S431006</v>
          </cell>
          <cell r="C269" t="str">
            <v>上海泖汇实业有限公司</v>
          </cell>
          <cell r="D269">
            <v>0</v>
          </cell>
          <cell r="E269" t="str">
            <v>固定资产</v>
          </cell>
          <cell r="F269">
            <v>0</v>
          </cell>
          <cell r="G269" t="str">
            <v>否</v>
          </cell>
        </row>
        <row r="269"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</row>
        <row r="269"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5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</row>
        <row r="269">
          <cell r="BJ269">
            <v>0</v>
          </cell>
        </row>
        <row r="270">
          <cell r="B270" t="str">
            <v>S531004</v>
          </cell>
          <cell r="C270" t="str">
            <v>上海动纳动力科技有限公司</v>
          </cell>
          <cell r="D270">
            <v>0</v>
          </cell>
          <cell r="E270" t="str">
            <v>固定资产</v>
          </cell>
          <cell r="F270">
            <v>0</v>
          </cell>
          <cell r="G270" t="str">
            <v>否</v>
          </cell>
        </row>
        <row r="270">
          <cell r="I270">
            <v>2000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</row>
        <row r="270"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</row>
        <row r="270">
          <cell r="AW270">
            <v>0</v>
          </cell>
          <cell r="AX270">
            <v>0</v>
          </cell>
          <cell r="AY270">
            <v>2000</v>
          </cell>
          <cell r="AZ270">
            <v>2000</v>
          </cell>
          <cell r="BA270">
            <v>5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</row>
        <row r="270">
          <cell r="BJ270">
            <v>0</v>
          </cell>
        </row>
        <row r="271">
          <cell r="B271" t="str">
            <v>S531002</v>
          </cell>
          <cell r="C271" t="str">
            <v>上海昊诚泵阀有限公司</v>
          </cell>
          <cell r="D271">
            <v>0</v>
          </cell>
          <cell r="E271" t="str">
            <v>固定资产</v>
          </cell>
          <cell r="F271">
            <v>0</v>
          </cell>
          <cell r="G271" t="str">
            <v>否</v>
          </cell>
        </row>
        <row r="271">
          <cell r="I271">
            <v>1980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</row>
        <row r="271"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</row>
        <row r="271">
          <cell r="AW271">
            <v>0</v>
          </cell>
          <cell r="AX271">
            <v>0</v>
          </cell>
          <cell r="AY271">
            <v>1980</v>
          </cell>
          <cell r="AZ271">
            <v>1980</v>
          </cell>
          <cell r="BA271">
            <v>5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</row>
        <row r="271">
          <cell r="BJ271">
            <v>0</v>
          </cell>
        </row>
        <row r="272">
          <cell r="B272" t="str">
            <v>S511005</v>
          </cell>
          <cell r="C272" t="str">
            <v>北京迪阳自动化设备有限公司</v>
          </cell>
          <cell r="D272">
            <v>0</v>
          </cell>
          <cell r="E272" t="str">
            <v>固定资产</v>
          </cell>
          <cell r="F272">
            <v>0</v>
          </cell>
          <cell r="G272" t="str">
            <v>否</v>
          </cell>
        </row>
        <row r="272">
          <cell r="I272">
            <v>1950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</row>
        <row r="272"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</row>
        <row r="272">
          <cell r="AW272">
            <v>0</v>
          </cell>
          <cell r="AX272">
            <v>0</v>
          </cell>
          <cell r="AY272">
            <v>1950</v>
          </cell>
          <cell r="AZ272">
            <v>1950</v>
          </cell>
          <cell r="BA272">
            <v>5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</row>
        <row r="272">
          <cell r="BJ272">
            <v>0</v>
          </cell>
        </row>
        <row r="273">
          <cell r="B273" t="str">
            <v>S513145</v>
          </cell>
          <cell r="C273" t="str">
            <v>黄骅市宏东电脑经销部</v>
          </cell>
          <cell r="D273">
            <v>0</v>
          </cell>
          <cell r="E273" t="str">
            <v>零采</v>
          </cell>
          <cell r="F273">
            <v>0</v>
          </cell>
          <cell r="G273" t="str">
            <v>是</v>
          </cell>
        </row>
        <row r="273">
          <cell r="AC273">
            <v>1700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</row>
        <row r="273">
          <cell r="AW273">
            <v>0</v>
          </cell>
          <cell r="AX273">
            <v>0</v>
          </cell>
          <cell r="AY273">
            <v>1700</v>
          </cell>
          <cell r="AZ273">
            <v>1700</v>
          </cell>
          <cell r="BA273">
            <v>5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</row>
        <row r="273">
          <cell r="BJ273">
            <v>0</v>
          </cell>
        </row>
        <row r="274">
          <cell r="B274" t="str">
            <v>S444006</v>
          </cell>
          <cell r="C274" t="str">
            <v>东莞市双和机车拉索有限公司</v>
          </cell>
          <cell r="D274">
            <v>0</v>
          </cell>
          <cell r="E274" t="str">
            <v>老账</v>
          </cell>
          <cell r="F274">
            <v>0</v>
          </cell>
          <cell r="G274" t="str">
            <v>否</v>
          </cell>
        </row>
        <row r="274">
          <cell r="I274">
            <v>1615.32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</row>
        <row r="274"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</row>
        <row r="274">
          <cell r="AW274">
            <v>0</v>
          </cell>
          <cell r="AX274">
            <v>0</v>
          </cell>
          <cell r="AY274">
            <v>1615.32</v>
          </cell>
          <cell r="AZ274">
            <v>1615.32</v>
          </cell>
          <cell r="BA274">
            <v>5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</row>
        <row r="274">
          <cell r="BJ274">
            <v>0</v>
          </cell>
        </row>
        <row r="275">
          <cell r="B275" t="str">
            <v>S511008</v>
          </cell>
          <cell r="C275" t="str">
            <v>北京美狮龙禾普喷涂设备有限公司</v>
          </cell>
          <cell r="D275">
            <v>0</v>
          </cell>
          <cell r="E275" t="str">
            <v>老账</v>
          </cell>
          <cell r="F275">
            <v>0</v>
          </cell>
          <cell r="G275" t="str">
            <v>否</v>
          </cell>
        </row>
        <row r="275">
          <cell r="I275">
            <v>1497.75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</row>
        <row r="275"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</row>
        <row r="275">
          <cell r="AW275">
            <v>0</v>
          </cell>
          <cell r="AX275">
            <v>0</v>
          </cell>
          <cell r="AY275">
            <v>1497.75</v>
          </cell>
          <cell r="AZ275">
            <v>1497.75</v>
          </cell>
          <cell r="BA275">
            <v>5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</row>
        <row r="275">
          <cell r="BJ275">
            <v>0</v>
          </cell>
        </row>
        <row r="276">
          <cell r="B276" t="str">
            <v>S413074</v>
          </cell>
          <cell r="C276" t="str">
            <v>黄骅市振兴五金制品厂</v>
          </cell>
          <cell r="D276">
            <v>0</v>
          </cell>
          <cell r="E276" t="str">
            <v>老账</v>
          </cell>
          <cell r="F276">
            <v>0</v>
          </cell>
          <cell r="G276" t="str">
            <v>否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1386.48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</row>
        <row r="276"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</row>
        <row r="276">
          <cell r="AW276">
            <v>0</v>
          </cell>
          <cell r="AX276">
            <v>0</v>
          </cell>
          <cell r="AY276">
            <v>1386.48</v>
          </cell>
          <cell r="AZ276">
            <v>1386.48</v>
          </cell>
          <cell r="BA276">
            <v>5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</row>
        <row r="276">
          <cell r="BJ276">
            <v>0</v>
          </cell>
        </row>
        <row r="277">
          <cell r="B277" t="str">
            <v>S513015</v>
          </cell>
          <cell r="C277" t="str">
            <v>马志云</v>
          </cell>
          <cell r="D277">
            <v>0</v>
          </cell>
          <cell r="E277" t="str">
            <v>老账</v>
          </cell>
          <cell r="F277">
            <v>0</v>
          </cell>
          <cell r="G277" t="str">
            <v>否</v>
          </cell>
        </row>
        <row r="277">
          <cell r="I277">
            <v>1163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</row>
        <row r="277"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</row>
        <row r="277"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</row>
        <row r="277">
          <cell r="AW277">
            <v>0</v>
          </cell>
          <cell r="AX277">
            <v>0</v>
          </cell>
          <cell r="AY277">
            <v>1163</v>
          </cell>
          <cell r="AZ277">
            <v>1163</v>
          </cell>
          <cell r="BA277">
            <v>5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</row>
        <row r="277">
          <cell r="BJ277">
            <v>0</v>
          </cell>
        </row>
        <row r="278">
          <cell r="B278" t="str">
            <v>S437011</v>
          </cell>
          <cell r="C278" t="str">
            <v>诸城市黄海剑杆织布厂</v>
          </cell>
          <cell r="D278" t="str">
            <v>座椅</v>
          </cell>
        </row>
        <row r="278">
          <cell r="F278">
            <v>60</v>
          </cell>
          <cell r="G278" t="str">
            <v>否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</row>
        <row r="278"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</row>
        <row r="278"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5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</row>
        <row r="278">
          <cell r="BJ278">
            <v>0</v>
          </cell>
        </row>
        <row r="279">
          <cell r="B279" t="str">
            <v>S433018</v>
          </cell>
          <cell r="C279" t="str">
            <v>温州市瓯海茶山通悦海绵制品厂</v>
          </cell>
          <cell r="D279">
            <v>0</v>
          </cell>
          <cell r="E279" t="str">
            <v>老账</v>
          </cell>
          <cell r="F279">
            <v>0</v>
          </cell>
          <cell r="G279" t="str">
            <v>否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1000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</row>
        <row r="279"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</row>
        <row r="279">
          <cell r="AW279">
            <v>0</v>
          </cell>
          <cell r="AX279">
            <v>0</v>
          </cell>
          <cell r="AY279">
            <v>1000</v>
          </cell>
          <cell r="AZ279">
            <v>1000</v>
          </cell>
          <cell r="BA279">
            <v>5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</row>
        <row r="279">
          <cell r="BJ279">
            <v>0</v>
          </cell>
        </row>
        <row r="280">
          <cell r="B280" t="str">
            <v>S433016</v>
          </cell>
          <cell r="C280" t="str">
            <v>安吉县创鸿家具有限公司</v>
          </cell>
          <cell r="D280">
            <v>0</v>
          </cell>
          <cell r="E280" t="str">
            <v>老账</v>
          </cell>
          <cell r="F280">
            <v>0</v>
          </cell>
          <cell r="G280" t="str">
            <v>否</v>
          </cell>
        </row>
        <row r="280">
          <cell r="I280">
            <v>900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</row>
        <row r="280"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</row>
        <row r="280">
          <cell r="AW280">
            <v>0</v>
          </cell>
          <cell r="AX280">
            <v>0</v>
          </cell>
          <cell r="AY280">
            <v>900</v>
          </cell>
          <cell r="AZ280">
            <v>900</v>
          </cell>
          <cell r="BA280">
            <v>5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</row>
        <row r="280">
          <cell r="BJ280">
            <v>0</v>
          </cell>
        </row>
        <row r="281">
          <cell r="B281" t="str">
            <v>S413103</v>
          </cell>
          <cell r="C281" t="str">
            <v>黄骅市通顺五金机电商店</v>
          </cell>
          <cell r="D281">
            <v>0</v>
          </cell>
          <cell r="E281" t="str">
            <v>零采</v>
          </cell>
          <cell r="F281">
            <v>0</v>
          </cell>
          <cell r="G281" t="str">
            <v>否</v>
          </cell>
        </row>
        <row r="281">
          <cell r="I281">
            <v>900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1"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</row>
        <row r="281">
          <cell r="AW281">
            <v>0</v>
          </cell>
          <cell r="AX281">
            <v>0</v>
          </cell>
          <cell r="AY281">
            <v>900</v>
          </cell>
          <cell r="AZ281">
            <v>900</v>
          </cell>
          <cell r="BA281">
            <v>5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</row>
        <row r="281">
          <cell r="BJ281">
            <v>0</v>
          </cell>
        </row>
        <row r="282">
          <cell r="B282" t="str">
            <v>S537001</v>
          </cell>
          <cell r="C282" t="str">
            <v>山东省禹城市阳光化工有限公司</v>
          </cell>
          <cell r="D282" t="str">
            <v>后视镜</v>
          </cell>
          <cell r="E282" t="str">
            <v>老账</v>
          </cell>
          <cell r="F282">
            <v>0</v>
          </cell>
          <cell r="G282" t="str">
            <v>是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60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</row>
        <row r="282">
          <cell r="AC282">
            <v>660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</row>
        <row r="282">
          <cell r="AW282">
            <v>0</v>
          </cell>
          <cell r="AX282">
            <v>0</v>
          </cell>
          <cell r="AY282">
            <v>720</v>
          </cell>
          <cell r="AZ282">
            <v>720</v>
          </cell>
          <cell r="BA282">
            <v>5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</row>
        <row r="282">
          <cell r="BJ282">
            <v>0</v>
          </cell>
        </row>
        <row r="283">
          <cell r="B283" t="str">
            <v>S431008</v>
          </cell>
          <cell r="C283" t="str">
            <v>上海努辰金属制品有限公司</v>
          </cell>
          <cell r="D283" t="str">
            <v>金属件</v>
          </cell>
          <cell r="E283" t="str">
            <v>正常供货</v>
          </cell>
          <cell r="F283">
            <v>60</v>
          </cell>
          <cell r="G283" t="str">
            <v>否</v>
          </cell>
          <cell r="H283">
            <v>60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3"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12942.13</v>
          </cell>
          <cell r="AS283">
            <v>206512.33</v>
          </cell>
          <cell r="AT283">
            <v>312738.66</v>
          </cell>
          <cell r="AU283">
            <v>205101.6</v>
          </cell>
          <cell r="AV283">
            <v>185206.84</v>
          </cell>
          <cell r="AW283">
            <v>0</v>
          </cell>
          <cell r="AX283">
            <v>0</v>
          </cell>
          <cell r="AY283">
            <v>922501.56</v>
          </cell>
          <cell r="AZ283">
            <v>922501.56</v>
          </cell>
          <cell r="BA283">
            <v>6</v>
          </cell>
          <cell r="BB283">
            <v>185206.84</v>
          </cell>
          <cell r="BC283">
            <v>205101.6</v>
          </cell>
          <cell r="BD283">
            <v>312738.66</v>
          </cell>
          <cell r="BE283">
            <v>206512.33</v>
          </cell>
          <cell r="BF283">
            <v>12942.13</v>
          </cell>
          <cell r="BG283">
            <v>909559.43</v>
          </cell>
          <cell r="BH283">
            <v>0</v>
          </cell>
        </row>
        <row r="283">
          <cell r="BJ283">
            <v>151593.238333333</v>
          </cell>
        </row>
        <row r="284">
          <cell r="B284" t="str">
            <v>S513025</v>
          </cell>
          <cell r="C284" t="str">
            <v>邓括</v>
          </cell>
          <cell r="D284">
            <v>0</v>
          </cell>
          <cell r="E284" t="str">
            <v>老账</v>
          </cell>
          <cell r="F284">
            <v>0</v>
          </cell>
          <cell r="G284" t="str">
            <v>否</v>
          </cell>
        </row>
        <row r="284"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426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</row>
        <row r="284"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4"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</row>
        <row r="284">
          <cell r="AW284">
            <v>0</v>
          </cell>
          <cell r="AX284">
            <v>0</v>
          </cell>
          <cell r="AY284">
            <v>426</v>
          </cell>
          <cell r="AZ284">
            <v>426</v>
          </cell>
          <cell r="BA284">
            <v>5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</row>
        <row r="284">
          <cell r="BJ284">
            <v>0</v>
          </cell>
        </row>
        <row r="285">
          <cell r="B285" t="str">
            <v>S544003</v>
          </cell>
          <cell r="C285" t="str">
            <v>广州欧尼克焊接科技有限公司</v>
          </cell>
          <cell r="D285">
            <v>0</v>
          </cell>
          <cell r="E285" t="str">
            <v>老账</v>
          </cell>
          <cell r="F285">
            <v>0</v>
          </cell>
          <cell r="G285" t="str">
            <v>否</v>
          </cell>
        </row>
        <row r="285">
          <cell r="I285">
            <v>400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</row>
        <row r="285"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</row>
        <row r="285">
          <cell r="AW285">
            <v>0</v>
          </cell>
          <cell r="AX285">
            <v>0</v>
          </cell>
          <cell r="AY285">
            <v>400</v>
          </cell>
          <cell r="AZ285">
            <v>400</v>
          </cell>
          <cell r="BA285">
            <v>5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</row>
        <row r="285">
          <cell r="BJ285">
            <v>0</v>
          </cell>
        </row>
        <row r="286">
          <cell r="B286" t="str">
            <v>S431015</v>
          </cell>
          <cell r="C286" t="str">
            <v>上海边锋实业有限公司</v>
          </cell>
          <cell r="D286">
            <v>0</v>
          </cell>
          <cell r="E286" t="str">
            <v>老账</v>
          </cell>
          <cell r="F286">
            <v>0</v>
          </cell>
          <cell r="G286" t="str">
            <v>否</v>
          </cell>
        </row>
        <row r="286">
          <cell r="I286">
            <v>360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</row>
        <row r="286"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</row>
        <row r="286">
          <cell r="AW286">
            <v>0</v>
          </cell>
          <cell r="AX286">
            <v>0</v>
          </cell>
          <cell r="AY286">
            <v>360</v>
          </cell>
          <cell r="AZ286">
            <v>360</v>
          </cell>
          <cell r="BA286">
            <v>5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</row>
        <row r="286">
          <cell r="BJ286">
            <v>0</v>
          </cell>
        </row>
        <row r="287">
          <cell r="B287" t="str">
            <v>S437027</v>
          </cell>
          <cell r="C287" t="str">
            <v>文登市凤凰婷装饰布有限公司</v>
          </cell>
          <cell r="D287">
            <v>0</v>
          </cell>
          <cell r="E287" t="str">
            <v>老账</v>
          </cell>
          <cell r="F287">
            <v>0</v>
          </cell>
          <cell r="G287" t="str">
            <v>否</v>
          </cell>
        </row>
        <row r="287">
          <cell r="I287">
            <v>314.6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</row>
        <row r="287"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</row>
        <row r="287">
          <cell r="AW287">
            <v>0</v>
          </cell>
          <cell r="AX287">
            <v>0</v>
          </cell>
          <cell r="AY287">
            <v>314.6</v>
          </cell>
          <cell r="AZ287">
            <v>314.6</v>
          </cell>
          <cell r="BA287">
            <v>5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</row>
        <row r="287">
          <cell r="BJ287">
            <v>0</v>
          </cell>
        </row>
        <row r="288">
          <cell r="B288" t="str">
            <v>S532004</v>
          </cell>
          <cell r="C288" t="str">
            <v>苏州贝斯迪亚工具有限公司</v>
          </cell>
          <cell r="D288">
            <v>0</v>
          </cell>
          <cell r="E288" t="str">
            <v>老账</v>
          </cell>
          <cell r="F288">
            <v>0</v>
          </cell>
          <cell r="G288" t="str">
            <v>否</v>
          </cell>
        </row>
        <row r="288">
          <cell r="I288">
            <v>312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</row>
        <row r="288"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</row>
        <row r="288">
          <cell r="AW288">
            <v>0</v>
          </cell>
          <cell r="AX288">
            <v>0</v>
          </cell>
          <cell r="AY288">
            <v>312</v>
          </cell>
          <cell r="AZ288">
            <v>312</v>
          </cell>
          <cell r="BA288">
            <v>5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</row>
        <row r="288">
          <cell r="BJ288">
            <v>0</v>
          </cell>
        </row>
        <row r="289">
          <cell r="B289" t="str">
            <v>S433013</v>
          </cell>
          <cell r="C289" t="str">
            <v>嘉兴市南湖区东栅街道嘉环中电子产品经营部</v>
          </cell>
          <cell r="D289" t="str">
            <v>后视镜</v>
          </cell>
          <cell r="E289" t="str">
            <v>老账</v>
          </cell>
          <cell r="F289">
            <v>0</v>
          </cell>
          <cell r="G289" t="str">
            <v>否</v>
          </cell>
        </row>
        <row r="289">
          <cell r="I289">
            <v>214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</row>
        <row r="289"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</row>
        <row r="289">
          <cell r="AW289">
            <v>0</v>
          </cell>
          <cell r="AX289">
            <v>0</v>
          </cell>
          <cell r="AY289">
            <v>214</v>
          </cell>
          <cell r="AZ289">
            <v>214</v>
          </cell>
          <cell r="BA289">
            <v>5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</row>
        <row r="289">
          <cell r="BJ289">
            <v>0</v>
          </cell>
        </row>
        <row r="290">
          <cell r="B290" t="str">
            <v>S413017</v>
          </cell>
          <cell r="C290" t="str">
            <v>沧州荣昊汽车配件有限公司</v>
          </cell>
          <cell r="D290">
            <v>0</v>
          </cell>
          <cell r="E290" t="str">
            <v>老账</v>
          </cell>
          <cell r="F290">
            <v>0</v>
          </cell>
          <cell r="G290" t="str">
            <v>否</v>
          </cell>
        </row>
        <row r="290"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202.36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</row>
        <row r="290"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</row>
        <row r="290">
          <cell r="AW290">
            <v>0</v>
          </cell>
          <cell r="AX290">
            <v>0</v>
          </cell>
          <cell r="AY290">
            <v>202.36</v>
          </cell>
          <cell r="AZ290">
            <v>202.36</v>
          </cell>
          <cell r="BA290">
            <v>5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</row>
        <row r="290">
          <cell r="BJ290">
            <v>0</v>
          </cell>
        </row>
        <row r="291">
          <cell r="B291" t="str">
            <v>S413117</v>
          </cell>
          <cell r="C291" t="str">
            <v>霸州市自强汽车零部件厂</v>
          </cell>
          <cell r="D291">
            <v>0</v>
          </cell>
          <cell r="E291" t="str">
            <v>老账</v>
          </cell>
          <cell r="F291">
            <v>0</v>
          </cell>
          <cell r="G291" t="str">
            <v>否</v>
          </cell>
        </row>
        <row r="291"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65.09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</row>
        <row r="291"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</row>
        <row r="291">
          <cell r="AW291">
            <v>0</v>
          </cell>
          <cell r="AX291">
            <v>0</v>
          </cell>
          <cell r="AY291">
            <v>65.09</v>
          </cell>
          <cell r="AZ291">
            <v>65.09</v>
          </cell>
          <cell r="BA291">
            <v>5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</row>
        <row r="291">
          <cell r="BJ291">
            <v>0</v>
          </cell>
        </row>
        <row r="292">
          <cell r="B292" t="str">
            <v>S411012</v>
          </cell>
          <cell r="C292" t="str">
            <v>北京旺博林包装材料有限公司</v>
          </cell>
          <cell r="D292" t="str">
            <v>座椅</v>
          </cell>
          <cell r="E292" t="str">
            <v>老账</v>
          </cell>
          <cell r="F292">
            <v>90</v>
          </cell>
          <cell r="G292" t="str">
            <v>是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</row>
        <row r="292"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2628.11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</row>
        <row r="292">
          <cell r="AW292">
            <v>0</v>
          </cell>
          <cell r="AX292">
            <v>33900</v>
          </cell>
          <cell r="AY292">
            <v>36528.11</v>
          </cell>
          <cell r="AZ292">
            <v>2628.11</v>
          </cell>
          <cell r="BA292">
            <v>5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33900</v>
          </cell>
          <cell r="BH292">
            <v>33900</v>
          </cell>
        </row>
        <row r="292">
          <cell r="BJ292">
            <v>5650</v>
          </cell>
        </row>
        <row r="293">
          <cell r="B293" t="str">
            <v>S411005</v>
          </cell>
          <cell r="C293" t="str">
            <v>北京东方华康自动化有限公司</v>
          </cell>
          <cell r="D293" t="str">
            <v>座椅</v>
          </cell>
          <cell r="E293" t="str">
            <v>正常供货</v>
          </cell>
          <cell r="F293">
            <v>30</v>
          </cell>
          <cell r="G293" t="str">
            <v>否</v>
          </cell>
          <cell r="H293">
            <v>30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</row>
        <row r="293">
          <cell r="AF293">
            <v>0</v>
          </cell>
        </row>
        <row r="293"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</row>
        <row r="293">
          <cell r="AW293">
            <v>2.09</v>
          </cell>
          <cell r="AX293">
            <v>6802.78</v>
          </cell>
          <cell r="AY293">
            <v>6804.87</v>
          </cell>
          <cell r="AZ293">
            <v>2.09000000000015</v>
          </cell>
          <cell r="BA293">
            <v>5</v>
          </cell>
          <cell r="BB293">
            <v>2.09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6804.87</v>
          </cell>
          <cell r="BH293">
            <v>6802.78</v>
          </cell>
        </row>
        <row r="293">
          <cell r="BJ293">
            <v>1134.145</v>
          </cell>
        </row>
        <row r="294">
          <cell r="B294" t="str">
            <v>S412011</v>
          </cell>
          <cell r="C294" t="str">
            <v>富港科技(天津)有限公司</v>
          </cell>
          <cell r="D294" t="str">
            <v>后视镜</v>
          </cell>
          <cell r="E294" t="str">
            <v>老账</v>
          </cell>
          <cell r="F294">
            <v>30</v>
          </cell>
          <cell r="G294" t="str">
            <v>否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</row>
        <row r="294"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1</v>
          </cell>
          <cell r="AW294">
            <v>0</v>
          </cell>
          <cell r="AX294">
            <v>0</v>
          </cell>
          <cell r="AY294">
            <v>1</v>
          </cell>
          <cell r="AZ294">
            <v>1</v>
          </cell>
          <cell r="BA294">
            <v>6</v>
          </cell>
          <cell r="BB294">
            <v>0</v>
          </cell>
          <cell r="BC294">
            <v>1</v>
          </cell>
          <cell r="BD294">
            <v>0</v>
          </cell>
          <cell r="BE294">
            <v>0</v>
          </cell>
          <cell r="BF294">
            <v>0</v>
          </cell>
          <cell r="BG294">
            <v>1</v>
          </cell>
          <cell r="BH294">
            <v>0</v>
          </cell>
        </row>
        <row r="294">
          <cell r="BJ294">
            <v>0.166666666666667</v>
          </cell>
        </row>
        <row r="295">
          <cell r="B295" t="str">
            <v>S444005</v>
          </cell>
          <cell r="C295" t="str">
            <v>佛山市立久光电科技有限公司</v>
          </cell>
          <cell r="D295" t="str">
            <v>后视镜</v>
          </cell>
          <cell r="E295" t="str">
            <v>老账</v>
          </cell>
          <cell r="F295">
            <v>60</v>
          </cell>
          <cell r="G295" t="str">
            <v>否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</row>
        <row r="295"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0.8</v>
          </cell>
          <cell r="AY295">
            <v>0.8</v>
          </cell>
          <cell r="AZ295">
            <v>0</v>
          </cell>
          <cell r="BA295">
            <v>6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0.8</v>
          </cell>
          <cell r="BH295">
            <v>0.8</v>
          </cell>
        </row>
        <row r="295">
          <cell r="BJ295">
            <v>0.133333333333333</v>
          </cell>
        </row>
        <row r="296">
          <cell r="B296" t="str">
            <v>S533001</v>
          </cell>
          <cell r="C296" t="str">
            <v>宁波维成贸易有限公司</v>
          </cell>
          <cell r="D296" t="str">
            <v>后视镜</v>
          </cell>
          <cell r="E296" t="str">
            <v>老账</v>
          </cell>
          <cell r="F296">
            <v>0</v>
          </cell>
          <cell r="G296" t="str">
            <v>否</v>
          </cell>
        </row>
        <row r="296"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0.02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</row>
        <row r="296"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</row>
        <row r="296">
          <cell r="AW296">
            <v>0</v>
          </cell>
          <cell r="AX296">
            <v>0</v>
          </cell>
          <cell r="AY296">
            <v>0.02</v>
          </cell>
          <cell r="AZ296">
            <v>0.02</v>
          </cell>
          <cell r="BA296">
            <v>5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</row>
        <row r="296">
          <cell r="BJ296">
            <v>0</v>
          </cell>
        </row>
        <row r="297">
          <cell r="B297" t="str">
            <v>S431002</v>
          </cell>
          <cell r="C297" t="str">
            <v>易格斯（上海）拖链系统有限公司</v>
          </cell>
          <cell r="D297" t="str">
            <v>金属件</v>
          </cell>
          <cell r="E297" t="str">
            <v>正常供货</v>
          </cell>
          <cell r="F297">
            <v>30</v>
          </cell>
          <cell r="G297" t="str">
            <v>否</v>
          </cell>
          <cell r="H297">
            <v>30</v>
          </cell>
          <cell r="I297">
            <v>3.63797880709171e-11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7"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</row>
        <row r="297"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</row>
        <row r="297">
          <cell r="AP297">
            <v>0</v>
          </cell>
          <cell r="AQ297">
            <v>0</v>
          </cell>
        </row>
        <row r="297">
          <cell r="AS297">
            <v>0</v>
          </cell>
          <cell r="AT297">
            <v>0</v>
          </cell>
          <cell r="AU297">
            <v>147638.18</v>
          </cell>
        </row>
        <row r="297">
          <cell r="AW297">
            <v>0</v>
          </cell>
          <cell r="AX297">
            <v>35688.23</v>
          </cell>
          <cell r="AY297">
            <v>183326.41</v>
          </cell>
          <cell r="AZ297">
            <v>147638.18</v>
          </cell>
          <cell r="BA297">
            <v>5</v>
          </cell>
          <cell r="BB297">
            <v>0</v>
          </cell>
          <cell r="BC297">
            <v>0</v>
          </cell>
          <cell r="BD297">
            <v>147638.18</v>
          </cell>
          <cell r="BE297">
            <v>0</v>
          </cell>
          <cell r="BF297">
            <v>0</v>
          </cell>
          <cell r="BG297">
            <v>183326.41</v>
          </cell>
          <cell r="BH297">
            <v>35688.23</v>
          </cell>
        </row>
        <row r="297">
          <cell r="BJ297">
            <v>30554.4016666667</v>
          </cell>
        </row>
        <row r="298">
          <cell r="B298" t="str">
            <v>S413012</v>
          </cell>
          <cell r="C298" t="str">
            <v>沧州市任沧机电有限公司</v>
          </cell>
          <cell r="D298" t="str">
            <v>金属件</v>
          </cell>
        </row>
        <row r="298">
          <cell r="F298">
            <v>0</v>
          </cell>
          <cell r="G298" t="str">
            <v>否</v>
          </cell>
          <cell r="H298">
            <v>30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</row>
        <row r="298"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</row>
        <row r="298"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41380</v>
          </cell>
          <cell r="AW298">
            <v>0</v>
          </cell>
          <cell r="AX298">
            <v>0</v>
          </cell>
          <cell r="AY298">
            <v>41380</v>
          </cell>
          <cell r="AZ298">
            <v>41380</v>
          </cell>
          <cell r="BA298">
            <v>6</v>
          </cell>
          <cell r="BB298">
            <v>0</v>
          </cell>
          <cell r="BC298">
            <v>0</v>
          </cell>
          <cell r="BD298">
            <v>41380</v>
          </cell>
          <cell r="BE298">
            <v>0</v>
          </cell>
          <cell r="BF298">
            <v>0</v>
          </cell>
          <cell r="BG298">
            <v>41380</v>
          </cell>
          <cell r="BH298">
            <v>0</v>
          </cell>
        </row>
        <row r="298">
          <cell r="BJ298">
            <v>6896.66666666667</v>
          </cell>
        </row>
        <row r="299">
          <cell r="B299" t="str">
            <v>S413046</v>
          </cell>
          <cell r="C299" t="str">
            <v>黄骅市恒基五金轴承工具有限公司</v>
          </cell>
          <cell r="D299">
            <v>0</v>
          </cell>
        </row>
        <row r="299">
          <cell r="F299">
            <v>0</v>
          </cell>
          <cell r="G299" t="str">
            <v>否</v>
          </cell>
        </row>
        <row r="299"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</row>
        <row r="299"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</row>
        <row r="299"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</row>
        <row r="299"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5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</row>
        <row r="299">
          <cell r="BJ299">
            <v>0</v>
          </cell>
        </row>
        <row r="300">
          <cell r="B300" t="str">
            <v>S413091</v>
          </cell>
          <cell r="C300" t="str">
            <v>黄骅市供水公司</v>
          </cell>
          <cell r="D300">
            <v>0</v>
          </cell>
          <cell r="E300" t="str">
            <v>管理</v>
          </cell>
          <cell r="F300">
            <v>0</v>
          </cell>
          <cell r="G300" t="str">
            <v>否</v>
          </cell>
        </row>
        <row r="300">
          <cell r="I300">
            <v>0</v>
          </cell>
          <cell r="J300">
            <v>0</v>
          </cell>
          <cell r="K300">
            <v>0</v>
          </cell>
        </row>
        <row r="300"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</row>
        <row r="300">
          <cell r="AH300">
            <v>0</v>
          </cell>
        </row>
        <row r="300"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</row>
        <row r="300"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490.7</v>
          </cell>
          <cell r="AY300">
            <v>490.7</v>
          </cell>
          <cell r="AZ300">
            <v>490.7</v>
          </cell>
          <cell r="BA300">
            <v>6</v>
          </cell>
          <cell r="BB300">
            <v>490.7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490.7</v>
          </cell>
          <cell r="BH300">
            <v>0</v>
          </cell>
        </row>
        <row r="300">
          <cell r="BJ300">
            <v>81.7833333333333</v>
          </cell>
        </row>
        <row r="301">
          <cell r="B301" t="str">
            <v>S413019</v>
          </cell>
          <cell r="C301" t="str">
            <v>沧州超杰纺织品有限公司</v>
          </cell>
          <cell r="D301">
            <v>0</v>
          </cell>
        </row>
        <row r="301">
          <cell r="F301">
            <v>0</v>
          </cell>
          <cell r="G301" t="str">
            <v>否</v>
          </cell>
        </row>
        <row r="301"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1"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</row>
        <row r="301"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</row>
        <row r="301"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5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</row>
        <row r="301">
          <cell r="BJ301">
            <v>0</v>
          </cell>
        </row>
        <row r="302">
          <cell r="B302" t="str">
            <v>S513008</v>
          </cell>
          <cell r="C302" t="str">
            <v>黄骅市三江商贸有限公司</v>
          </cell>
          <cell r="D302">
            <v>0</v>
          </cell>
          <cell r="E302" t="str">
            <v>零采</v>
          </cell>
          <cell r="F302">
            <v>0</v>
          </cell>
          <cell r="G302" t="str">
            <v>否</v>
          </cell>
        </row>
        <row r="302"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</row>
        <row r="302">
          <cell r="AD302">
            <v>0</v>
          </cell>
        </row>
        <row r="302"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</row>
        <row r="302">
          <cell r="AW302">
            <v>16908.5</v>
          </cell>
          <cell r="AX302">
            <v>0</v>
          </cell>
          <cell r="AY302">
            <v>16908.5</v>
          </cell>
          <cell r="AZ302">
            <v>16908.5</v>
          </cell>
          <cell r="BA302">
            <v>5</v>
          </cell>
          <cell r="BB302">
            <v>0</v>
          </cell>
          <cell r="BC302">
            <v>16908.5</v>
          </cell>
          <cell r="BD302">
            <v>0</v>
          </cell>
          <cell r="BE302">
            <v>0</v>
          </cell>
          <cell r="BF302">
            <v>0</v>
          </cell>
          <cell r="BG302">
            <v>16908.5</v>
          </cell>
          <cell r="BH302">
            <v>0</v>
          </cell>
        </row>
        <row r="302">
          <cell r="BJ302">
            <v>2818.08333333333</v>
          </cell>
        </row>
        <row r="303">
          <cell r="B303" t="str">
            <v>S432017</v>
          </cell>
          <cell r="C303" t="str">
            <v>苏州市荣威模具有限公司</v>
          </cell>
          <cell r="D303">
            <v>0</v>
          </cell>
        </row>
        <row r="303">
          <cell r="F303">
            <v>0</v>
          </cell>
          <cell r="G303" t="str">
            <v>否</v>
          </cell>
        </row>
        <row r="303"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</row>
        <row r="303"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</row>
        <row r="303"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1662170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</row>
        <row r="303">
          <cell r="AW303">
            <v>0</v>
          </cell>
          <cell r="AX303">
            <v>0</v>
          </cell>
          <cell r="AY303">
            <v>1662170</v>
          </cell>
          <cell r="AZ303">
            <v>1662170</v>
          </cell>
          <cell r="BA303">
            <v>5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</row>
        <row r="303">
          <cell r="BJ303">
            <v>0</v>
          </cell>
        </row>
        <row r="304">
          <cell r="B304" t="str">
            <v>S444003</v>
          </cell>
          <cell r="C304" t="str">
            <v>广州熙锐自动化设备有限公司</v>
          </cell>
          <cell r="D304">
            <v>0</v>
          </cell>
        </row>
        <row r="304">
          <cell r="F304">
            <v>0</v>
          </cell>
          <cell r="G304" t="str">
            <v>否</v>
          </cell>
        </row>
        <row r="304"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4"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</row>
        <row r="304"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</row>
        <row r="304"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5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</row>
        <row r="304">
          <cell r="BJ304">
            <v>0</v>
          </cell>
        </row>
        <row r="305">
          <cell r="B305" t="str">
            <v>S513012</v>
          </cell>
          <cell r="C305" t="str">
            <v>黄骅市建华液压配件销售服务中心</v>
          </cell>
          <cell r="D305">
            <v>0</v>
          </cell>
          <cell r="E305" t="str">
            <v>零采</v>
          </cell>
          <cell r="F305">
            <v>0</v>
          </cell>
          <cell r="G305" t="str">
            <v>否</v>
          </cell>
        </row>
        <row r="305"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</row>
        <row r="305"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</row>
        <row r="305"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5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</row>
        <row r="305">
          <cell r="BJ305">
            <v>0</v>
          </cell>
        </row>
        <row r="306">
          <cell r="B306" t="str">
            <v>S434006</v>
          </cell>
          <cell r="C306" t="str">
            <v>安徽汉升工业部件股份有限公司</v>
          </cell>
          <cell r="D306" t="str">
            <v>金属件</v>
          </cell>
          <cell r="E306" t="str">
            <v>正常供货</v>
          </cell>
          <cell r="F306">
            <v>30</v>
          </cell>
          <cell r="G306" t="str">
            <v>否</v>
          </cell>
          <cell r="H306">
            <v>30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</row>
        <row r="306">
          <cell r="AH306">
            <v>0</v>
          </cell>
        </row>
        <row r="306"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1.28</v>
          </cell>
          <cell r="AT306">
            <v>19774.05</v>
          </cell>
          <cell r="AU306">
            <v>0</v>
          </cell>
        </row>
        <row r="306">
          <cell r="AW306">
            <v>9859.2</v>
          </cell>
          <cell r="AX306">
            <v>6527.4</v>
          </cell>
          <cell r="AY306">
            <v>36161.93</v>
          </cell>
          <cell r="AZ306">
            <v>29634.53</v>
          </cell>
          <cell r="BA306">
            <v>5</v>
          </cell>
          <cell r="BB306">
            <v>9859.2</v>
          </cell>
          <cell r="BC306">
            <v>0</v>
          </cell>
          <cell r="BD306">
            <v>0</v>
          </cell>
          <cell r="BE306">
            <v>19774.05</v>
          </cell>
          <cell r="BF306">
            <v>1.28</v>
          </cell>
          <cell r="BG306">
            <v>36161.93</v>
          </cell>
          <cell r="BH306">
            <v>6527.4</v>
          </cell>
        </row>
        <row r="306">
          <cell r="BJ306">
            <v>6026.98833333333</v>
          </cell>
        </row>
        <row r="307">
          <cell r="B307" t="str">
            <v>S433002</v>
          </cell>
          <cell r="C307" t="str">
            <v>宁波瑞元模塑有限公司</v>
          </cell>
          <cell r="D307">
            <v>0</v>
          </cell>
          <cell r="E307" t="str">
            <v>固定资产</v>
          </cell>
          <cell r="F307">
            <v>0</v>
          </cell>
          <cell r="G307" t="str">
            <v>否</v>
          </cell>
        </row>
        <row r="307"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7"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</row>
        <row r="307"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5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</row>
        <row r="307">
          <cell r="BJ307">
            <v>0</v>
          </cell>
        </row>
        <row r="308">
          <cell r="B308" t="str">
            <v>S511007</v>
          </cell>
          <cell r="C308" t="str">
            <v>北京逸伦众程自动化控制设备有限公司</v>
          </cell>
          <cell r="D308" t="str">
            <v>后视镜</v>
          </cell>
        </row>
        <row r="308">
          <cell r="F308">
            <v>60</v>
          </cell>
          <cell r="G308" t="str">
            <v>否</v>
          </cell>
        </row>
        <row r="308"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</row>
        <row r="308"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</row>
        <row r="308"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</row>
        <row r="308"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5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</row>
        <row r="308">
          <cell r="BJ308">
            <v>0</v>
          </cell>
        </row>
        <row r="309">
          <cell r="B309" t="str">
            <v>S437028</v>
          </cell>
          <cell r="C309" t="str">
            <v>山东隆华新材料股份有限公司</v>
          </cell>
          <cell r="D309">
            <v>0</v>
          </cell>
        </row>
        <row r="309">
          <cell r="F309">
            <v>0</v>
          </cell>
          <cell r="G309" t="str">
            <v>否</v>
          </cell>
        </row>
        <row r="309"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</row>
        <row r="309"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</row>
        <row r="309"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</row>
        <row r="309"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5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</row>
        <row r="309">
          <cell r="BJ309">
            <v>0</v>
          </cell>
        </row>
        <row r="310">
          <cell r="B310" t="str">
            <v>S432008</v>
          </cell>
          <cell r="C310" t="str">
            <v>徐州华夏电子有限公司</v>
          </cell>
          <cell r="D310" t="str">
            <v>座椅/后视镜</v>
          </cell>
          <cell r="E310" t="str">
            <v>正常供货</v>
          </cell>
          <cell r="F310">
            <v>60</v>
          </cell>
          <cell r="G310" t="str">
            <v>否</v>
          </cell>
          <cell r="H310">
            <v>60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0"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92780.23</v>
          </cell>
          <cell r="AQ310">
            <v>0</v>
          </cell>
          <cell r="AR310">
            <v>89196.21</v>
          </cell>
          <cell r="AS310">
            <v>186822.11</v>
          </cell>
          <cell r="AT310">
            <v>55443.45</v>
          </cell>
          <cell r="AU310">
            <v>96331.37</v>
          </cell>
        </row>
        <row r="310">
          <cell r="AW310">
            <v>0</v>
          </cell>
          <cell r="AX310">
            <v>60823.02</v>
          </cell>
          <cell r="AY310">
            <v>581396.39</v>
          </cell>
          <cell r="AZ310">
            <v>520573.37</v>
          </cell>
          <cell r="BA310">
            <v>5</v>
          </cell>
          <cell r="BB310">
            <v>0</v>
          </cell>
          <cell r="BC310">
            <v>96331.37</v>
          </cell>
          <cell r="BD310">
            <v>55443.45</v>
          </cell>
          <cell r="BE310">
            <v>186822.11</v>
          </cell>
          <cell r="BF310">
            <v>89196.21</v>
          </cell>
          <cell r="BG310">
            <v>399419.95</v>
          </cell>
          <cell r="BH310">
            <v>60823.02</v>
          </cell>
        </row>
        <row r="310">
          <cell r="BJ310">
            <v>66569.9916666667</v>
          </cell>
        </row>
        <row r="311">
          <cell r="B311" t="str">
            <v>S413106</v>
          </cell>
          <cell r="C311" t="str">
            <v>黄骅市博杰汽车部件有限公司</v>
          </cell>
          <cell r="D311">
            <v>0</v>
          </cell>
        </row>
        <row r="311">
          <cell r="F311">
            <v>0</v>
          </cell>
          <cell r="G311" t="str">
            <v>否</v>
          </cell>
        </row>
        <row r="311"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</row>
        <row r="311"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</row>
        <row r="311"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</row>
        <row r="311"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5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</row>
        <row r="311">
          <cell r="BJ311">
            <v>0</v>
          </cell>
        </row>
        <row r="312">
          <cell r="B312" t="str">
            <v>S513021</v>
          </cell>
          <cell r="C312" t="str">
            <v>沧州众智鑫成人力资源服务有限公司</v>
          </cell>
          <cell r="D312">
            <v>0</v>
          </cell>
          <cell r="E312" t="str">
            <v>管理</v>
          </cell>
          <cell r="F312">
            <v>0</v>
          </cell>
          <cell r="G312" t="str">
            <v>否</v>
          </cell>
        </row>
        <row r="312">
          <cell r="I312">
            <v>0</v>
          </cell>
          <cell r="J312">
            <v>0</v>
          </cell>
          <cell r="K312">
            <v>0</v>
          </cell>
        </row>
        <row r="312"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</row>
        <row r="312">
          <cell r="AD312">
            <v>0</v>
          </cell>
        </row>
        <row r="312">
          <cell r="AH312">
            <v>0</v>
          </cell>
        </row>
        <row r="312"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6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</row>
        <row r="312">
          <cell r="BJ312">
            <v>0</v>
          </cell>
        </row>
        <row r="313">
          <cell r="B313" t="str">
            <v>S413020</v>
          </cell>
          <cell r="C313" t="str">
            <v>沧州旭兴五金制品有限公司</v>
          </cell>
          <cell r="D313" t="str">
            <v>金属件/后视镜</v>
          </cell>
          <cell r="E313" t="str">
            <v>正常供货</v>
          </cell>
          <cell r="F313">
            <v>60</v>
          </cell>
          <cell r="G313" t="str">
            <v>否</v>
          </cell>
          <cell r="H313">
            <v>60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</row>
        <row r="313">
          <cell r="AH313">
            <v>0</v>
          </cell>
        </row>
        <row r="313">
          <cell r="AJ313">
            <v>0</v>
          </cell>
          <cell r="AK313">
            <v>0</v>
          </cell>
        </row>
        <row r="313">
          <cell r="AN313">
            <v>0</v>
          </cell>
        </row>
        <row r="313">
          <cell r="AQ313">
            <v>86283.77</v>
          </cell>
          <cell r="AR313">
            <v>65853.66</v>
          </cell>
          <cell r="AS313">
            <v>71329.5</v>
          </cell>
          <cell r="AT313">
            <v>0</v>
          </cell>
          <cell r="AU313">
            <v>0</v>
          </cell>
        </row>
        <row r="313">
          <cell r="AW313">
            <v>357332.64</v>
          </cell>
          <cell r="AX313">
            <v>0</v>
          </cell>
          <cell r="AY313">
            <v>580799.57</v>
          </cell>
          <cell r="AZ313">
            <v>223466.93</v>
          </cell>
          <cell r="BA313">
            <v>5</v>
          </cell>
          <cell r="BB313">
            <v>0</v>
          </cell>
          <cell r="BC313">
            <v>0</v>
          </cell>
          <cell r="BD313">
            <v>0</v>
          </cell>
          <cell r="BE313">
            <v>71329.5</v>
          </cell>
          <cell r="BF313">
            <v>65853.66</v>
          </cell>
          <cell r="BG313">
            <v>428662.14</v>
          </cell>
          <cell r="BH313">
            <v>357332.64</v>
          </cell>
        </row>
        <row r="313">
          <cell r="BJ313">
            <v>71443.69</v>
          </cell>
        </row>
        <row r="314">
          <cell r="B314" t="str">
            <v>S433006</v>
          </cell>
          <cell r="C314" t="str">
            <v>浙江佳龙电子有限公司</v>
          </cell>
          <cell r="D314" t="str">
            <v>后视镜</v>
          </cell>
          <cell r="E314" t="str">
            <v>老账</v>
          </cell>
          <cell r="F314">
            <v>90</v>
          </cell>
          <cell r="G314" t="str">
            <v>否</v>
          </cell>
          <cell r="H314">
            <v>30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4">
          <cell r="AA314">
            <v>0</v>
          </cell>
        </row>
        <row r="314"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</row>
        <row r="314"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</row>
        <row r="314">
          <cell r="AW314">
            <v>6500</v>
          </cell>
          <cell r="AX314">
            <v>6500</v>
          </cell>
          <cell r="AY314">
            <v>13000</v>
          </cell>
          <cell r="AZ314">
            <v>0</v>
          </cell>
          <cell r="BA314">
            <v>5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13000</v>
          </cell>
          <cell r="BH314">
            <v>13000</v>
          </cell>
        </row>
        <row r="314">
          <cell r="BJ314">
            <v>2166.66666666667</v>
          </cell>
        </row>
        <row r="315">
          <cell r="B315" t="str">
            <v>S411018</v>
          </cell>
          <cell r="C315" t="str">
            <v>北京三浦易购科技有限公司</v>
          </cell>
          <cell r="D315" t="str">
            <v>金属件</v>
          </cell>
          <cell r="E315" t="str">
            <v>正常供货</v>
          </cell>
          <cell r="F315">
            <v>60</v>
          </cell>
          <cell r="G315" t="str">
            <v>否</v>
          </cell>
          <cell r="H315">
            <v>90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</row>
        <row r="315">
          <cell r="AE315">
            <v>0</v>
          </cell>
        </row>
        <row r="315">
          <cell r="AK315">
            <v>0</v>
          </cell>
          <cell r="AL315">
            <v>0</v>
          </cell>
        </row>
        <row r="315">
          <cell r="AO315">
            <v>0</v>
          </cell>
          <cell r="AP315">
            <v>0</v>
          </cell>
        </row>
        <row r="315">
          <cell r="AS315">
            <v>4898.09</v>
          </cell>
          <cell r="AT315">
            <v>0</v>
          </cell>
          <cell r="AU315">
            <v>16159</v>
          </cell>
          <cell r="AV315">
            <v>26442</v>
          </cell>
          <cell r="AW315">
            <v>0</v>
          </cell>
          <cell r="AX315">
            <v>4618.54</v>
          </cell>
          <cell r="AY315">
            <v>52117.63</v>
          </cell>
          <cell r="AZ315">
            <v>47499.09</v>
          </cell>
          <cell r="BA315">
            <v>6</v>
          </cell>
          <cell r="BB315">
            <v>26442</v>
          </cell>
          <cell r="BC315">
            <v>16159</v>
          </cell>
          <cell r="BD315">
            <v>0</v>
          </cell>
          <cell r="BE315">
            <v>4898.09</v>
          </cell>
          <cell r="BF315">
            <v>0</v>
          </cell>
          <cell r="BG315">
            <v>52117.63</v>
          </cell>
          <cell r="BH315">
            <v>4618.54</v>
          </cell>
        </row>
        <row r="315">
          <cell r="BJ315">
            <v>8686.27166666667</v>
          </cell>
        </row>
        <row r="316">
          <cell r="B316" t="str">
            <v>S512007</v>
          </cell>
          <cell r="C316" t="str">
            <v>天津宏达翔科技有限公司</v>
          </cell>
          <cell r="D316">
            <v>0</v>
          </cell>
        </row>
        <row r="316">
          <cell r="F316">
            <v>0</v>
          </cell>
          <cell r="G316" t="str">
            <v>否</v>
          </cell>
        </row>
        <row r="316">
          <cell r="I316">
            <v>0</v>
          </cell>
          <cell r="J316">
            <v>0</v>
          </cell>
          <cell r="K316">
            <v>0</v>
          </cell>
        </row>
        <row r="316"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</row>
        <row r="316">
          <cell r="AH316">
            <v>0</v>
          </cell>
        </row>
        <row r="316"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</row>
        <row r="316"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4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</row>
        <row r="316">
          <cell r="BJ316">
            <v>0</v>
          </cell>
        </row>
        <row r="317">
          <cell r="B317" t="str">
            <v>S412004</v>
          </cell>
          <cell r="C317" t="str">
            <v>天津市朗力机械设备有限公司</v>
          </cell>
          <cell r="D317" t="str">
            <v>金属件</v>
          </cell>
        </row>
        <row r="317">
          <cell r="F317">
            <v>0</v>
          </cell>
          <cell r="G317" t="str">
            <v>否</v>
          </cell>
        </row>
        <row r="317"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</row>
        <row r="317">
          <cell r="AH317">
            <v>0</v>
          </cell>
          <cell r="AI317">
            <v>0</v>
          </cell>
        </row>
        <row r="317"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</row>
        <row r="317"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5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</row>
        <row r="317">
          <cell r="BJ317">
            <v>0</v>
          </cell>
        </row>
        <row r="318">
          <cell r="B318" t="str">
            <v>S431005</v>
          </cell>
          <cell r="C318" t="str">
            <v>上海三淮工业自动化有限公司</v>
          </cell>
          <cell r="D318">
            <v>0</v>
          </cell>
        </row>
        <row r="318">
          <cell r="F318">
            <v>0</v>
          </cell>
          <cell r="G318" t="str">
            <v>否</v>
          </cell>
        </row>
        <row r="318"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</row>
        <row r="318"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</row>
        <row r="318"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</row>
        <row r="318"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5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</row>
        <row r="318">
          <cell r="BJ318">
            <v>0</v>
          </cell>
        </row>
        <row r="319">
          <cell r="B319" t="str">
            <v>S432018</v>
          </cell>
          <cell r="C319" t="str">
            <v>苏州安嘉自动化设备有限公司</v>
          </cell>
          <cell r="D319">
            <v>0</v>
          </cell>
        </row>
        <row r="319">
          <cell r="F319">
            <v>0</v>
          </cell>
          <cell r="G319" t="str">
            <v>否</v>
          </cell>
        </row>
        <row r="319"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19"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</row>
        <row r="319"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</row>
        <row r="319"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5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</row>
        <row r="319">
          <cell r="BJ319">
            <v>0</v>
          </cell>
        </row>
        <row r="320">
          <cell r="B320" t="str">
            <v>S421004</v>
          </cell>
          <cell r="C320" t="str">
            <v>沈阳瑞驰表面技术有限公司</v>
          </cell>
          <cell r="D320" t="str">
            <v>后视镜</v>
          </cell>
        </row>
        <row r="320">
          <cell r="F320">
            <v>0</v>
          </cell>
          <cell r="G320" t="str">
            <v>否</v>
          </cell>
        </row>
        <row r="320"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0"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</row>
        <row r="320">
          <cell r="AK320">
            <v>0</v>
          </cell>
        </row>
        <row r="320"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22500</v>
          </cell>
          <cell r="AU320">
            <v>0</v>
          </cell>
        </row>
        <row r="320">
          <cell r="AW320">
            <v>0</v>
          </cell>
          <cell r="AX320">
            <v>0</v>
          </cell>
          <cell r="AY320">
            <v>22500</v>
          </cell>
          <cell r="AZ320">
            <v>22500</v>
          </cell>
          <cell r="BA320">
            <v>5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22500</v>
          </cell>
          <cell r="BG320">
            <v>22500</v>
          </cell>
          <cell r="BH320">
            <v>0</v>
          </cell>
        </row>
        <row r="320">
          <cell r="BJ320">
            <v>3750</v>
          </cell>
        </row>
        <row r="321">
          <cell r="B321" t="str">
            <v>S412018</v>
          </cell>
          <cell r="C321" t="str">
            <v>穆勒纺织品（天津）有限公司</v>
          </cell>
          <cell r="D321" t="str">
            <v>座椅</v>
          </cell>
        </row>
        <row r="321">
          <cell r="F321">
            <v>30</v>
          </cell>
          <cell r="G321" t="str">
            <v>否</v>
          </cell>
        </row>
        <row r="321"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</row>
        <row r="321">
          <cell r="AK321">
            <v>0</v>
          </cell>
        </row>
        <row r="321"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</row>
        <row r="321"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5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</row>
        <row r="321">
          <cell r="BJ321">
            <v>0</v>
          </cell>
        </row>
        <row r="322">
          <cell r="B322" t="str">
            <v>S513027</v>
          </cell>
          <cell r="C322" t="str">
            <v>黄骅市洪昌运输队</v>
          </cell>
          <cell r="D322">
            <v>0</v>
          </cell>
        </row>
        <row r="322">
          <cell r="F322">
            <v>0</v>
          </cell>
          <cell r="G322" t="str">
            <v>否</v>
          </cell>
        </row>
        <row r="322"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</row>
        <row r="322"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</row>
        <row r="322"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</row>
        <row r="322"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5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</row>
        <row r="322">
          <cell r="BJ322">
            <v>0</v>
          </cell>
        </row>
        <row r="323">
          <cell r="B323" t="str">
            <v>S432028</v>
          </cell>
          <cell r="C323" t="str">
            <v>江阴宝曼电子科技有限公司</v>
          </cell>
          <cell r="D323" t="str">
            <v>后视镜</v>
          </cell>
        </row>
        <row r="323">
          <cell r="F323">
            <v>60</v>
          </cell>
          <cell r="G323" t="str">
            <v>否</v>
          </cell>
        </row>
        <row r="323"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</row>
        <row r="323"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</row>
        <row r="323"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6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</row>
        <row r="323">
          <cell r="BJ323">
            <v>0</v>
          </cell>
        </row>
        <row r="324">
          <cell r="B324" t="str">
            <v>S411003</v>
          </cell>
          <cell r="C324" t="str">
            <v>北京市京宁通海经贸有限公司</v>
          </cell>
          <cell r="D324" t="str">
            <v>座椅</v>
          </cell>
        </row>
        <row r="324">
          <cell r="F324">
            <v>30</v>
          </cell>
          <cell r="G324" t="str">
            <v>否</v>
          </cell>
        </row>
        <row r="324"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</row>
        <row r="324">
          <cell r="AD324">
            <v>0</v>
          </cell>
          <cell r="AE324">
            <v>0</v>
          </cell>
        </row>
        <row r="324"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</row>
        <row r="324"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5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</row>
        <row r="324">
          <cell r="BJ324">
            <v>0</v>
          </cell>
        </row>
        <row r="325">
          <cell r="B325" t="str">
            <v>S531006</v>
          </cell>
          <cell r="C325" t="str">
            <v>上海快意信息科技有限公司</v>
          </cell>
          <cell r="D325">
            <v>0</v>
          </cell>
        </row>
        <row r="325">
          <cell r="F325">
            <v>0</v>
          </cell>
          <cell r="G325" t="str">
            <v>否</v>
          </cell>
        </row>
        <row r="325"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5">
          <cell r="AH325">
            <v>0</v>
          </cell>
        </row>
        <row r="325"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</row>
        <row r="325"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5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</row>
        <row r="325">
          <cell r="BJ325">
            <v>0</v>
          </cell>
        </row>
        <row r="326">
          <cell r="B326" t="str">
            <v>S413142</v>
          </cell>
          <cell r="C326" t="str">
            <v>沧州凌迈五金制品有限公司</v>
          </cell>
          <cell r="D326" t="str">
            <v>后视镜</v>
          </cell>
        </row>
        <row r="326">
          <cell r="F326">
            <v>0</v>
          </cell>
          <cell r="G326" t="str">
            <v>是</v>
          </cell>
        </row>
        <row r="326"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</row>
        <row r="326">
          <cell r="AC326">
            <v>1968.78</v>
          </cell>
        </row>
        <row r="326">
          <cell r="AG326">
            <v>1553.61</v>
          </cell>
        </row>
        <row r="326"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</row>
        <row r="326">
          <cell r="AW326">
            <v>5108.47</v>
          </cell>
          <cell r="AX326">
            <v>0</v>
          </cell>
          <cell r="AY326">
            <v>8630.86</v>
          </cell>
          <cell r="AZ326">
            <v>8630.86</v>
          </cell>
          <cell r="BA326">
            <v>5</v>
          </cell>
          <cell r="BB326">
            <v>0</v>
          </cell>
          <cell r="BC326">
            <v>5108.47</v>
          </cell>
          <cell r="BD326">
            <v>0</v>
          </cell>
          <cell r="BE326">
            <v>0</v>
          </cell>
          <cell r="BF326">
            <v>0</v>
          </cell>
          <cell r="BG326">
            <v>5108.47</v>
          </cell>
          <cell r="BH326">
            <v>0</v>
          </cell>
        </row>
        <row r="326">
          <cell r="BJ326">
            <v>851.411666666667</v>
          </cell>
        </row>
        <row r="327">
          <cell r="B327" t="str">
            <v>S444002</v>
          </cell>
          <cell r="C327" t="str">
            <v>广东盟力纺织科技有限公司</v>
          </cell>
          <cell r="D327" t="str">
            <v>座椅</v>
          </cell>
          <cell r="E327" t="str">
            <v>正常供货</v>
          </cell>
          <cell r="F327">
            <v>30</v>
          </cell>
          <cell r="G327" t="str">
            <v>否</v>
          </cell>
          <cell r="H327">
            <v>30</v>
          </cell>
          <cell r="I327">
            <v>2.04636307898909e-12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</row>
        <row r="327"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</row>
        <row r="327"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10158.9</v>
          </cell>
          <cell r="AU327">
            <v>0</v>
          </cell>
          <cell r="AV327">
            <v>9172.93</v>
          </cell>
          <cell r="AW327">
            <v>0</v>
          </cell>
          <cell r="AX327">
            <v>0</v>
          </cell>
          <cell r="AY327">
            <v>19331.83</v>
          </cell>
          <cell r="AZ327">
            <v>19331.83</v>
          </cell>
          <cell r="BA327">
            <v>6</v>
          </cell>
          <cell r="BB327">
            <v>0</v>
          </cell>
          <cell r="BC327">
            <v>9172.93</v>
          </cell>
          <cell r="BD327">
            <v>0</v>
          </cell>
          <cell r="BE327">
            <v>10158.9</v>
          </cell>
          <cell r="BF327">
            <v>0</v>
          </cell>
          <cell r="BG327">
            <v>19331.83</v>
          </cell>
          <cell r="BH327">
            <v>0</v>
          </cell>
        </row>
        <row r="327">
          <cell r="BJ327">
            <v>3221.97166666667</v>
          </cell>
        </row>
        <row r="328">
          <cell r="B328" t="str">
            <v>S413128</v>
          </cell>
          <cell r="C328" t="str">
            <v>霸州市振旭汽车配件有限公司</v>
          </cell>
          <cell r="D328">
            <v>0</v>
          </cell>
        </row>
        <row r="328">
          <cell r="F328">
            <v>0</v>
          </cell>
          <cell r="G328" t="str">
            <v>否</v>
          </cell>
        </row>
        <row r="328"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</row>
        <row r="328"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</row>
        <row r="328"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</row>
        <row r="328"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5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</row>
        <row r="328">
          <cell r="BJ328">
            <v>0</v>
          </cell>
        </row>
        <row r="329">
          <cell r="B329" t="str">
            <v>S413130</v>
          </cell>
          <cell r="C329" t="str">
            <v>泊头市捷润五金制品有限公司</v>
          </cell>
          <cell r="D329" t="str">
            <v>金属件/座椅</v>
          </cell>
          <cell r="E329" t="str">
            <v>正常供货</v>
          </cell>
          <cell r="F329">
            <v>60</v>
          </cell>
          <cell r="G329" t="str">
            <v>否</v>
          </cell>
          <cell r="H329">
            <v>60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</row>
        <row r="329"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</row>
        <row r="329">
          <cell r="AQ329">
            <v>62309.57</v>
          </cell>
          <cell r="AR329">
            <v>138308.9</v>
          </cell>
          <cell r="AS329">
            <v>0</v>
          </cell>
          <cell r="AT329">
            <v>0</v>
          </cell>
          <cell r="AU329">
            <v>244533.1</v>
          </cell>
          <cell r="AV329">
            <v>258541.23</v>
          </cell>
          <cell r="AW329">
            <v>323943.28</v>
          </cell>
          <cell r="AX329">
            <v>137312.23</v>
          </cell>
          <cell r="AY329">
            <v>1164948.31</v>
          </cell>
          <cell r="AZ329">
            <v>703692.8</v>
          </cell>
          <cell r="BA329">
            <v>6</v>
          </cell>
          <cell r="BB329">
            <v>258541.23</v>
          </cell>
          <cell r="BC329">
            <v>244533.1</v>
          </cell>
          <cell r="BD329">
            <v>0</v>
          </cell>
          <cell r="BE329">
            <v>0</v>
          </cell>
          <cell r="BF329">
            <v>138308.9</v>
          </cell>
          <cell r="BG329">
            <v>964329.84</v>
          </cell>
          <cell r="BH329">
            <v>461255.51</v>
          </cell>
        </row>
        <row r="329">
          <cell r="BJ329">
            <v>160721.64</v>
          </cell>
        </row>
        <row r="330">
          <cell r="B330" t="str">
            <v>S511015</v>
          </cell>
          <cell r="C330" t="str">
            <v>北京广汇国际仓储服务有限公司</v>
          </cell>
          <cell r="D330">
            <v>0</v>
          </cell>
          <cell r="E330" t="str">
            <v>销售（三方库已清户）</v>
          </cell>
          <cell r="F330">
            <v>0</v>
          </cell>
          <cell r="G330" t="str">
            <v>是</v>
          </cell>
        </row>
        <row r="330"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0">
          <cell r="AF330">
            <v>36044.98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</row>
        <row r="330">
          <cell r="AW330">
            <v>0</v>
          </cell>
          <cell r="AX330">
            <v>0</v>
          </cell>
          <cell r="AY330">
            <v>36044.98</v>
          </cell>
          <cell r="AZ330">
            <v>36044.98</v>
          </cell>
          <cell r="BA330">
            <v>5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</row>
        <row r="330">
          <cell r="BJ330">
            <v>0</v>
          </cell>
        </row>
        <row r="331">
          <cell r="B331" t="str">
            <v>S442002</v>
          </cell>
          <cell r="C331" t="str">
            <v>湖北伟士通汽车零件有限公司</v>
          </cell>
          <cell r="D331" t="str">
            <v>金属件</v>
          </cell>
          <cell r="E331" t="str">
            <v>正常供货</v>
          </cell>
          <cell r="F331">
            <v>90</v>
          </cell>
          <cell r="G331" t="str">
            <v>否</v>
          </cell>
          <cell r="H331">
            <v>90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3656.35</v>
          </cell>
          <cell r="AR331">
            <v>12326.04</v>
          </cell>
          <cell r="AS331">
            <v>0</v>
          </cell>
          <cell r="AT331">
            <v>12364.92</v>
          </cell>
          <cell r="AU331">
            <v>16434.72</v>
          </cell>
          <cell r="AV331">
            <v>24652.08</v>
          </cell>
          <cell r="AW331">
            <v>23716.44</v>
          </cell>
          <cell r="AX331">
            <v>0</v>
          </cell>
          <cell r="AY331">
            <v>93150.55</v>
          </cell>
          <cell r="AZ331">
            <v>44782.03</v>
          </cell>
          <cell r="BA331">
            <v>6</v>
          </cell>
          <cell r="BB331">
            <v>16434.72</v>
          </cell>
          <cell r="BC331">
            <v>12364.92</v>
          </cell>
          <cell r="BD331">
            <v>0</v>
          </cell>
          <cell r="BE331">
            <v>12326.04</v>
          </cell>
          <cell r="BF331">
            <v>3656.35</v>
          </cell>
          <cell r="BG331">
            <v>77168.16</v>
          </cell>
          <cell r="BH331">
            <v>48368.52</v>
          </cell>
        </row>
        <row r="331">
          <cell r="BJ331">
            <v>12861.36</v>
          </cell>
        </row>
        <row r="332">
          <cell r="B332" t="str">
            <v>S433019</v>
          </cell>
          <cell r="C332" t="str">
            <v>杭州阳晨聚氨酯制品有限公司</v>
          </cell>
          <cell r="D332" t="str">
            <v>座椅</v>
          </cell>
          <cell r="E332" t="str">
            <v>正常供货</v>
          </cell>
          <cell r="F332">
            <v>30</v>
          </cell>
          <cell r="G332" t="str">
            <v>否</v>
          </cell>
          <cell r="H332">
            <v>30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</row>
        <row r="332"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</row>
        <row r="332">
          <cell r="AQ332">
            <v>102822.14</v>
          </cell>
          <cell r="AR332">
            <v>37000.16</v>
          </cell>
          <cell r="AS332">
            <v>0</v>
          </cell>
          <cell r="AT332">
            <v>74000.31</v>
          </cell>
          <cell r="AU332">
            <v>0</v>
          </cell>
        </row>
        <row r="332">
          <cell r="AW332">
            <v>0</v>
          </cell>
          <cell r="AX332">
            <v>40700.18</v>
          </cell>
          <cell r="AY332">
            <v>254522.79</v>
          </cell>
          <cell r="AZ332">
            <v>213822.61</v>
          </cell>
          <cell r="BA332">
            <v>5</v>
          </cell>
          <cell r="BB332">
            <v>0</v>
          </cell>
          <cell r="BC332">
            <v>0</v>
          </cell>
          <cell r="BD332">
            <v>0</v>
          </cell>
          <cell r="BE332">
            <v>74000.31</v>
          </cell>
          <cell r="BF332">
            <v>0</v>
          </cell>
          <cell r="BG332">
            <v>114700.49</v>
          </cell>
          <cell r="BH332">
            <v>40700.18</v>
          </cell>
        </row>
        <row r="332">
          <cell r="BJ332">
            <v>19116.7483333333</v>
          </cell>
        </row>
        <row r="333">
          <cell r="B333" t="str">
            <v>S411035</v>
          </cell>
          <cell r="C333" t="str">
            <v>北京明科通业国际贸易有限责任公司</v>
          </cell>
          <cell r="D333" t="str">
            <v>后视镜</v>
          </cell>
        </row>
        <row r="333">
          <cell r="F333">
            <v>90</v>
          </cell>
          <cell r="G333" t="str">
            <v>否</v>
          </cell>
        </row>
        <row r="333"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</row>
        <row r="333">
          <cell r="AE333">
            <v>0</v>
          </cell>
          <cell r="AF333">
            <v>0</v>
          </cell>
          <cell r="AG333">
            <v>0</v>
          </cell>
          <cell r="AH333">
            <v>0</v>
          </cell>
        </row>
        <row r="333"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</row>
        <row r="333"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5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</row>
        <row r="333">
          <cell r="BJ333">
            <v>0</v>
          </cell>
        </row>
        <row r="334">
          <cell r="B334" t="str">
            <v>S411036</v>
          </cell>
          <cell r="C334" t="str">
            <v>北京美好生活家居用品有限公司</v>
          </cell>
          <cell r="D334" t="str">
            <v>座椅</v>
          </cell>
          <cell r="E334" t="str">
            <v>正常供货</v>
          </cell>
          <cell r="F334">
            <v>90</v>
          </cell>
          <cell r="G334" t="str">
            <v>否</v>
          </cell>
          <cell r="H334">
            <v>90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</row>
        <row r="334">
          <cell r="AD334">
            <v>0</v>
          </cell>
          <cell r="AE334">
            <v>0</v>
          </cell>
          <cell r="AF334">
            <v>0</v>
          </cell>
        </row>
        <row r="334"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12266.19</v>
          </cell>
          <cell r="AP334">
            <v>294100</v>
          </cell>
          <cell r="AQ334">
            <v>412346.72</v>
          </cell>
          <cell r="AR334">
            <v>748410.25</v>
          </cell>
          <cell r="AS334">
            <v>170399.99</v>
          </cell>
          <cell r="AT334">
            <v>133762.62</v>
          </cell>
          <cell r="AU334">
            <v>261100.06</v>
          </cell>
          <cell r="AV334">
            <v>55209.77</v>
          </cell>
          <cell r="AW334">
            <v>286705.86</v>
          </cell>
          <cell r="AX334">
            <v>34137.3</v>
          </cell>
          <cell r="AY334">
            <v>2408438.76</v>
          </cell>
          <cell r="AZ334">
            <v>2032385.83</v>
          </cell>
          <cell r="BA334">
            <v>6</v>
          </cell>
          <cell r="BB334">
            <v>261100.06</v>
          </cell>
          <cell r="BC334">
            <v>133762.62</v>
          </cell>
          <cell r="BD334">
            <v>170399.99</v>
          </cell>
          <cell r="BE334">
            <v>748410.25</v>
          </cell>
          <cell r="BF334">
            <v>412346.72</v>
          </cell>
          <cell r="BG334">
            <v>941315.6</v>
          </cell>
          <cell r="BH334">
            <v>376052.93</v>
          </cell>
        </row>
        <row r="334">
          <cell r="BJ334">
            <v>156885.933333333</v>
          </cell>
        </row>
        <row r="335">
          <cell r="B335" t="str">
            <v>S413152</v>
          </cell>
          <cell r="C335" t="str">
            <v>远东嘉烨沧州科技有限公司</v>
          </cell>
          <cell r="D335" t="str">
            <v>后视镜</v>
          </cell>
          <cell r="E335" t="str">
            <v>老账</v>
          </cell>
          <cell r="F335">
            <v>30</v>
          </cell>
          <cell r="G335" t="str">
            <v>否</v>
          </cell>
        </row>
        <row r="335"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</row>
        <row r="335"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</row>
        <row r="335"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</row>
        <row r="335"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5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</row>
        <row r="335">
          <cell r="BJ335">
            <v>0</v>
          </cell>
        </row>
        <row r="336">
          <cell r="B336" t="str">
            <v>S513057</v>
          </cell>
          <cell r="C336" t="str">
            <v>赵战一</v>
          </cell>
          <cell r="D336">
            <v>0</v>
          </cell>
        </row>
        <row r="336">
          <cell r="F336">
            <v>0</v>
          </cell>
          <cell r="G336" t="str">
            <v>否</v>
          </cell>
        </row>
        <row r="336"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</row>
        <row r="336">
          <cell r="AH336">
            <v>0</v>
          </cell>
        </row>
        <row r="336"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</row>
        <row r="336"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5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</row>
        <row r="336">
          <cell r="BJ336">
            <v>0</v>
          </cell>
        </row>
        <row r="337">
          <cell r="B337" t="str">
            <v>S513050</v>
          </cell>
          <cell r="C337" t="str">
            <v>河北信一净美物业服务有限公司</v>
          </cell>
          <cell r="D337">
            <v>0</v>
          </cell>
          <cell r="E337" t="str">
            <v>管理</v>
          </cell>
          <cell r="F337">
            <v>0</v>
          </cell>
          <cell r="G337" t="str">
            <v>否</v>
          </cell>
        </row>
        <row r="337"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</row>
        <row r="337"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</row>
        <row r="337"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10488</v>
          </cell>
          <cell r="AY337">
            <v>10488</v>
          </cell>
          <cell r="AZ337">
            <v>10488</v>
          </cell>
          <cell r="BA337">
            <v>6</v>
          </cell>
          <cell r="BB337">
            <v>10488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10488</v>
          </cell>
          <cell r="BH337">
            <v>0</v>
          </cell>
        </row>
        <row r="337">
          <cell r="BJ337">
            <v>1748</v>
          </cell>
        </row>
        <row r="338">
          <cell r="B338" t="str">
            <v>S513045</v>
          </cell>
          <cell r="C338" t="str">
            <v>河北渤海远达环境检测技术服务有限公司</v>
          </cell>
          <cell r="D338">
            <v>0</v>
          </cell>
        </row>
        <row r="338">
          <cell r="F338">
            <v>0</v>
          </cell>
          <cell r="G338" t="str">
            <v>否</v>
          </cell>
        </row>
        <row r="338"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</row>
        <row r="338"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</row>
        <row r="338"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</row>
        <row r="338"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5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</row>
        <row r="338">
          <cell r="BJ338">
            <v>0</v>
          </cell>
        </row>
        <row r="339">
          <cell r="B339" t="str">
            <v>S413059</v>
          </cell>
          <cell r="C339" t="str">
            <v>黄骅市荣邦汽车部件有限公司</v>
          </cell>
          <cell r="D339" t="str">
            <v>座椅</v>
          </cell>
        </row>
        <row r="339">
          <cell r="F339" t="str">
            <v>预付</v>
          </cell>
          <cell r="G339" t="str">
            <v>否</v>
          </cell>
        </row>
        <row r="339"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</row>
        <row r="339"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</row>
        <row r="339"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</row>
        <row r="339"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5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</row>
        <row r="339">
          <cell r="BJ339">
            <v>0</v>
          </cell>
        </row>
        <row r="340">
          <cell r="B340" t="str">
            <v>S533002</v>
          </cell>
          <cell r="C340" t="str">
            <v>宁波正耀汽车电器有限公司</v>
          </cell>
          <cell r="D340" t="str">
            <v>后视镜</v>
          </cell>
        </row>
        <row r="340">
          <cell r="F340">
            <v>0</v>
          </cell>
          <cell r="G340" t="str">
            <v>否</v>
          </cell>
        </row>
        <row r="340"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</row>
        <row r="340"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</row>
        <row r="340"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</row>
        <row r="340"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5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</row>
        <row r="340">
          <cell r="BJ340">
            <v>0</v>
          </cell>
        </row>
        <row r="341">
          <cell r="B341" t="str">
            <v>S511010</v>
          </cell>
          <cell r="C341" t="str">
            <v>北京志同信达科技发展有限公司</v>
          </cell>
          <cell r="D341" t="str">
            <v>后视镜</v>
          </cell>
        </row>
        <row r="341">
          <cell r="F341">
            <v>30</v>
          </cell>
          <cell r="G341" t="str">
            <v>否</v>
          </cell>
        </row>
        <row r="341"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</row>
        <row r="341"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</row>
        <row r="341"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</row>
        <row r="341"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5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</row>
        <row r="341">
          <cell r="BJ341">
            <v>0</v>
          </cell>
        </row>
        <row r="342">
          <cell r="B342" t="str">
            <v>S413110</v>
          </cell>
          <cell r="C342" t="str">
            <v>黄骅市金宝成钢材经销有限公司</v>
          </cell>
          <cell r="D342" t="str">
            <v>金属件</v>
          </cell>
          <cell r="E342" t="str">
            <v>大宗物料</v>
          </cell>
          <cell r="F342">
            <v>0</v>
          </cell>
          <cell r="G342" t="str">
            <v>是</v>
          </cell>
          <cell r="H342">
            <v>30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</row>
        <row r="342"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10424.92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6700</v>
          </cell>
          <cell r="AQ342">
            <v>0</v>
          </cell>
          <cell r="AR342">
            <v>0</v>
          </cell>
          <cell r="AS342">
            <v>3591</v>
          </cell>
          <cell r="AT342">
            <v>915</v>
          </cell>
          <cell r="AU342">
            <v>0</v>
          </cell>
          <cell r="AV342">
            <v>3832</v>
          </cell>
          <cell r="AW342">
            <v>0</v>
          </cell>
          <cell r="AX342">
            <v>0</v>
          </cell>
          <cell r="AY342">
            <v>25462.92</v>
          </cell>
          <cell r="AZ342">
            <v>25462.92</v>
          </cell>
          <cell r="BA342">
            <v>6</v>
          </cell>
          <cell r="BB342">
            <v>0</v>
          </cell>
          <cell r="BC342">
            <v>0</v>
          </cell>
          <cell r="BD342">
            <v>3832</v>
          </cell>
          <cell r="BE342">
            <v>0</v>
          </cell>
          <cell r="BF342">
            <v>915</v>
          </cell>
          <cell r="BG342">
            <v>8338</v>
          </cell>
          <cell r="BH342">
            <v>0</v>
          </cell>
        </row>
        <row r="342">
          <cell r="BJ342">
            <v>1389.66666666667</v>
          </cell>
        </row>
        <row r="343">
          <cell r="B343" t="str">
            <v>S513063</v>
          </cell>
          <cell r="C343" t="str">
            <v>石家庄松樾机械设备销售有限公司</v>
          </cell>
          <cell r="D343">
            <v>0</v>
          </cell>
        </row>
        <row r="343">
          <cell r="F343">
            <v>0</v>
          </cell>
          <cell r="G343" t="str">
            <v>否</v>
          </cell>
        </row>
        <row r="343"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</row>
        <row r="343"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6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</row>
        <row r="343">
          <cell r="BJ343">
            <v>0</v>
          </cell>
        </row>
        <row r="344">
          <cell r="B344" t="str">
            <v>S544006</v>
          </cell>
          <cell r="C344" t="str">
            <v>鹤山市润源化工有限公司</v>
          </cell>
          <cell r="D344">
            <v>0</v>
          </cell>
        </row>
        <row r="344">
          <cell r="F344">
            <v>0</v>
          </cell>
          <cell r="G344" t="str">
            <v>否</v>
          </cell>
        </row>
        <row r="344"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</row>
        <row r="344">
          <cell r="AE344">
            <v>0</v>
          </cell>
          <cell r="AF344">
            <v>0</v>
          </cell>
          <cell r="AG344">
            <v>0</v>
          </cell>
          <cell r="AH344">
            <v>0</v>
          </cell>
        </row>
        <row r="344">
          <cell r="AK344">
            <v>0</v>
          </cell>
        </row>
        <row r="344"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</row>
        <row r="344"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5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</row>
        <row r="344">
          <cell r="BJ344">
            <v>0</v>
          </cell>
        </row>
        <row r="345">
          <cell r="B345" t="str">
            <v>S413062</v>
          </cell>
          <cell r="C345" t="str">
            <v>黄骅市友联嘉悦商贸有限公司</v>
          </cell>
          <cell r="D345" t="str">
            <v>后视镜</v>
          </cell>
        </row>
        <row r="345">
          <cell r="F345">
            <v>0</v>
          </cell>
          <cell r="G345" t="str">
            <v>否</v>
          </cell>
        </row>
        <row r="345"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</row>
        <row r="345"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</row>
        <row r="345">
          <cell r="AK345">
            <v>0</v>
          </cell>
        </row>
        <row r="345"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</row>
        <row r="345"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5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</row>
        <row r="345">
          <cell r="BJ345">
            <v>0</v>
          </cell>
        </row>
        <row r="346">
          <cell r="B346" t="str">
            <v>S412025</v>
          </cell>
          <cell r="C346" t="str">
            <v>天津万塑新材料科技有限公司</v>
          </cell>
          <cell r="D346" t="str">
            <v>后视镜</v>
          </cell>
        </row>
        <row r="346">
          <cell r="F346">
            <v>0</v>
          </cell>
          <cell r="G346" t="str">
            <v>否</v>
          </cell>
        </row>
        <row r="346"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</row>
        <row r="346">
          <cell r="AC346">
            <v>0</v>
          </cell>
          <cell r="AD346">
            <v>0</v>
          </cell>
        </row>
        <row r="346">
          <cell r="AH346">
            <v>0</v>
          </cell>
        </row>
        <row r="346"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</row>
        <row r="346"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5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</row>
        <row r="346">
          <cell r="BJ346">
            <v>0</v>
          </cell>
        </row>
        <row r="347">
          <cell r="B347" t="str">
            <v>S422003</v>
          </cell>
          <cell r="C347" t="str">
            <v>长春亚大汽车零件制造有限公司</v>
          </cell>
          <cell r="D347">
            <v>0</v>
          </cell>
        </row>
        <row r="347">
          <cell r="F347">
            <v>0</v>
          </cell>
          <cell r="G347" t="str">
            <v>否</v>
          </cell>
        </row>
        <row r="347"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</row>
        <row r="347"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</row>
        <row r="347"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</row>
        <row r="347"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5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</row>
        <row r="347">
          <cell r="BJ347">
            <v>0</v>
          </cell>
        </row>
        <row r="348">
          <cell r="B348" t="str">
            <v>S444007</v>
          </cell>
          <cell r="C348" t="str">
            <v>广东新金山环保材料股份有限公司</v>
          </cell>
          <cell r="D348">
            <v>0</v>
          </cell>
        </row>
        <row r="348">
          <cell r="F348">
            <v>0</v>
          </cell>
          <cell r="G348" t="str">
            <v>否</v>
          </cell>
        </row>
        <row r="348"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</row>
        <row r="348"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</row>
        <row r="348"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</row>
        <row r="348"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5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</row>
        <row r="348">
          <cell r="BJ348">
            <v>0</v>
          </cell>
        </row>
        <row r="349">
          <cell r="B349" t="str">
            <v>S413157</v>
          </cell>
          <cell r="C349" t="str">
            <v>衡水鑫智汽车零部件有限公司</v>
          </cell>
          <cell r="D349">
            <v>0</v>
          </cell>
        </row>
        <row r="349">
          <cell r="F349">
            <v>0</v>
          </cell>
          <cell r="G349" t="str">
            <v>否</v>
          </cell>
          <cell r="H349">
            <v>30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</row>
        <row r="349">
          <cell r="AH349">
            <v>0</v>
          </cell>
        </row>
        <row r="349"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</row>
        <row r="349"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5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</row>
        <row r="349">
          <cell r="BJ349">
            <v>0</v>
          </cell>
        </row>
        <row r="350">
          <cell r="B350" t="str">
            <v>S531001</v>
          </cell>
          <cell r="C350" t="str">
            <v>上海腾基机械设备有限公司</v>
          </cell>
          <cell r="D350">
            <v>0</v>
          </cell>
        </row>
        <row r="350">
          <cell r="F350">
            <v>0</v>
          </cell>
          <cell r="G350" t="str">
            <v>否</v>
          </cell>
        </row>
        <row r="350"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</row>
        <row r="350"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</row>
        <row r="350"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</row>
        <row r="350"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5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</row>
        <row r="350">
          <cell r="BJ350">
            <v>0</v>
          </cell>
        </row>
        <row r="351">
          <cell r="B351" t="str">
            <v>S433025</v>
          </cell>
          <cell r="C351" t="str">
            <v>中广核俊尔新材料有限公司</v>
          </cell>
          <cell r="D351" t="str">
            <v>后视镜</v>
          </cell>
        </row>
        <row r="351">
          <cell r="F351">
            <v>0</v>
          </cell>
          <cell r="G351" t="str">
            <v>否</v>
          </cell>
        </row>
        <row r="351"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</row>
        <row r="351">
          <cell r="AE351">
            <v>0</v>
          </cell>
          <cell r="AF351">
            <v>0</v>
          </cell>
          <cell r="AG351">
            <v>0</v>
          </cell>
          <cell r="AH351">
            <v>0</v>
          </cell>
        </row>
        <row r="351"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</row>
        <row r="351"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5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</row>
        <row r="351">
          <cell r="BJ351">
            <v>0</v>
          </cell>
        </row>
        <row r="352">
          <cell r="B352" t="str">
            <v>S513013</v>
          </cell>
          <cell r="C352" t="str">
            <v>黄骅市龙腾五金机电门市部</v>
          </cell>
          <cell r="D352">
            <v>0</v>
          </cell>
        </row>
        <row r="352">
          <cell r="F352">
            <v>0</v>
          </cell>
          <cell r="G352" t="str">
            <v>否</v>
          </cell>
        </row>
        <row r="352"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</row>
        <row r="352"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</row>
        <row r="352"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</row>
        <row r="352"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5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</row>
        <row r="352">
          <cell r="BJ352">
            <v>0</v>
          </cell>
        </row>
        <row r="353">
          <cell r="B353" t="str">
            <v>S432016</v>
          </cell>
          <cell r="C353" t="str">
            <v>美视伊汽车镜控（苏州）有限公司</v>
          </cell>
          <cell r="D353" t="str">
            <v>后视镜</v>
          </cell>
        </row>
        <row r="353">
          <cell r="F353">
            <v>30</v>
          </cell>
          <cell r="G353" t="str">
            <v>否</v>
          </cell>
        </row>
        <row r="353"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</row>
        <row r="353">
          <cell r="AH353">
            <v>0</v>
          </cell>
        </row>
        <row r="353">
          <cell r="AL353">
            <v>0</v>
          </cell>
          <cell r="AM353">
            <v>0</v>
          </cell>
          <cell r="AN353">
            <v>0</v>
          </cell>
          <cell r="AO353">
            <v>0</v>
          </cell>
        </row>
        <row r="353">
          <cell r="AQ353">
            <v>0</v>
          </cell>
        </row>
        <row r="353">
          <cell r="AT353">
            <v>0</v>
          </cell>
          <cell r="AU353">
            <v>0</v>
          </cell>
          <cell r="AV353">
            <v>67147.1</v>
          </cell>
          <cell r="AW353">
            <v>116670.24</v>
          </cell>
          <cell r="AX353">
            <v>51256.8</v>
          </cell>
          <cell r="AY353">
            <v>235074.14</v>
          </cell>
          <cell r="AZ353">
            <v>183817.34</v>
          </cell>
          <cell r="BA353">
            <v>5</v>
          </cell>
          <cell r="BB353">
            <v>116670.24</v>
          </cell>
          <cell r="BC353">
            <v>67147.1</v>
          </cell>
          <cell r="BD353">
            <v>0</v>
          </cell>
          <cell r="BE353">
            <v>0</v>
          </cell>
          <cell r="BF353">
            <v>0</v>
          </cell>
          <cell r="BG353">
            <v>235074.14</v>
          </cell>
          <cell r="BH353">
            <v>51256.8</v>
          </cell>
        </row>
        <row r="353">
          <cell r="BJ353">
            <v>39179.0233333333</v>
          </cell>
        </row>
        <row r="354">
          <cell r="B354" t="str">
            <v>S411008</v>
          </cell>
          <cell r="C354" t="str">
            <v>北京瑞德佑业科技有限公司</v>
          </cell>
          <cell r="D354" t="str">
            <v>后视镜</v>
          </cell>
        </row>
        <row r="354">
          <cell r="F354">
            <v>30</v>
          </cell>
          <cell r="G354" t="str">
            <v>否</v>
          </cell>
        </row>
        <row r="354"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</row>
        <row r="354">
          <cell r="AH354">
            <v>0</v>
          </cell>
        </row>
        <row r="354"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</row>
        <row r="354"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5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</row>
        <row r="354">
          <cell r="BJ354">
            <v>0</v>
          </cell>
        </row>
        <row r="355">
          <cell r="B355" t="str">
            <v>S513047</v>
          </cell>
          <cell r="C355" t="str">
            <v>黄骅市宝丽洁家政有限公司</v>
          </cell>
          <cell r="D355">
            <v>0</v>
          </cell>
        </row>
        <row r="355">
          <cell r="F355">
            <v>0</v>
          </cell>
          <cell r="G355" t="str">
            <v>否</v>
          </cell>
        </row>
        <row r="355"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</row>
        <row r="355"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</row>
        <row r="355">
          <cell r="AK355">
            <v>0</v>
          </cell>
        </row>
        <row r="355"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</row>
        <row r="355"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5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</row>
        <row r="355">
          <cell r="BJ355">
            <v>0</v>
          </cell>
        </row>
        <row r="356">
          <cell r="B356" t="str">
            <v>S513004</v>
          </cell>
          <cell r="C356" t="str">
            <v>任丘市焊材厂</v>
          </cell>
          <cell r="D356" t="str">
            <v>金属件</v>
          </cell>
          <cell r="E356" t="str">
            <v>大宗物料</v>
          </cell>
          <cell r="F356">
            <v>0</v>
          </cell>
          <cell r="G356" t="str">
            <v>否</v>
          </cell>
          <cell r="H356">
            <v>30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</row>
        <row r="356">
          <cell r="AH356">
            <v>0</v>
          </cell>
        </row>
        <row r="356"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</row>
        <row r="356">
          <cell r="AW356">
            <v>58850</v>
          </cell>
          <cell r="AX356">
            <v>0</v>
          </cell>
          <cell r="AY356">
            <v>58850</v>
          </cell>
          <cell r="AZ356">
            <v>58850</v>
          </cell>
          <cell r="BA356">
            <v>5</v>
          </cell>
          <cell r="BB356">
            <v>0</v>
          </cell>
          <cell r="BC356">
            <v>58850</v>
          </cell>
          <cell r="BD356">
            <v>0</v>
          </cell>
          <cell r="BE356">
            <v>0</v>
          </cell>
          <cell r="BF356">
            <v>0</v>
          </cell>
          <cell r="BG356">
            <v>58850</v>
          </cell>
          <cell r="BH356">
            <v>0</v>
          </cell>
        </row>
        <row r="356">
          <cell r="BJ356">
            <v>9808.33333333333</v>
          </cell>
        </row>
        <row r="357">
          <cell r="B357" t="str">
            <v>S411026</v>
          </cell>
          <cell r="C357" t="str">
            <v>北京怀安知恒机电设备有限公司</v>
          </cell>
          <cell r="D357">
            <v>0</v>
          </cell>
        </row>
        <row r="357">
          <cell r="F357">
            <v>0</v>
          </cell>
          <cell r="G357" t="str">
            <v>否</v>
          </cell>
        </row>
        <row r="357"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</row>
        <row r="357">
          <cell r="AF357">
            <v>0</v>
          </cell>
          <cell r="AG357">
            <v>0</v>
          </cell>
          <cell r="AH357">
            <v>0</v>
          </cell>
        </row>
        <row r="357"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11200</v>
          </cell>
          <cell r="AS357">
            <v>0</v>
          </cell>
          <cell r="AT357">
            <v>0</v>
          </cell>
          <cell r="AU357">
            <v>0</v>
          </cell>
        </row>
        <row r="357">
          <cell r="AW357">
            <v>0</v>
          </cell>
          <cell r="AX357">
            <v>0</v>
          </cell>
          <cell r="AY357">
            <v>11200</v>
          </cell>
          <cell r="AZ357">
            <v>11200</v>
          </cell>
          <cell r="BA357">
            <v>5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</row>
        <row r="357">
          <cell r="BJ357">
            <v>0</v>
          </cell>
        </row>
        <row r="358">
          <cell r="B358" t="str">
            <v>S432032</v>
          </cell>
          <cell r="C358" t="str">
            <v>明阳科技（苏州）股份有限公司</v>
          </cell>
          <cell r="D358" t="str">
            <v>座椅</v>
          </cell>
          <cell r="E358" t="str">
            <v>正常供货</v>
          </cell>
          <cell r="F358">
            <v>60</v>
          </cell>
          <cell r="G358" t="str">
            <v>否</v>
          </cell>
          <cell r="H358">
            <v>60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</row>
        <row r="358">
          <cell r="AD358">
            <v>0</v>
          </cell>
          <cell r="AE358">
            <v>0</v>
          </cell>
          <cell r="AF358">
            <v>0</v>
          </cell>
        </row>
        <row r="358"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</row>
        <row r="358"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5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</row>
        <row r="358">
          <cell r="BJ358">
            <v>0</v>
          </cell>
        </row>
        <row r="359">
          <cell r="B359" t="str">
            <v>S544002</v>
          </cell>
          <cell r="C359" t="str">
            <v>东莞市兴亿塑胶原料有限公司</v>
          </cell>
          <cell r="D359" t="str">
            <v>后视镜</v>
          </cell>
        </row>
        <row r="359">
          <cell r="F359">
            <v>0</v>
          </cell>
          <cell r="G359" t="str">
            <v>否</v>
          </cell>
        </row>
        <row r="359"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</row>
        <row r="359"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</row>
        <row r="359"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</row>
        <row r="359"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5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</row>
        <row r="359">
          <cell r="BJ359">
            <v>0</v>
          </cell>
        </row>
        <row r="360">
          <cell r="B360" t="str">
            <v>S411009</v>
          </cell>
          <cell r="C360" t="str">
            <v>北京兴塑化工产品有限公司</v>
          </cell>
          <cell r="D360" t="str">
            <v>后视镜</v>
          </cell>
        </row>
        <row r="360">
          <cell r="F360">
            <v>0</v>
          </cell>
          <cell r="G360" t="str">
            <v>否</v>
          </cell>
        </row>
        <row r="360"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</row>
        <row r="360">
          <cell r="AE360">
            <v>0</v>
          </cell>
          <cell r="AF360">
            <v>0</v>
          </cell>
          <cell r="AG360">
            <v>0</v>
          </cell>
          <cell r="AH360">
            <v>0</v>
          </cell>
        </row>
        <row r="360"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</row>
        <row r="360"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5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</row>
        <row r="360">
          <cell r="BJ360">
            <v>0</v>
          </cell>
        </row>
        <row r="361">
          <cell r="B361" t="str">
            <v>S413135</v>
          </cell>
          <cell r="C361" t="str">
            <v>黄骅市东鑫车镜厂</v>
          </cell>
          <cell r="D361" t="str">
            <v>后视镜</v>
          </cell>
        </row>
        <row r="361">
          <cell r="F361">
            <v>0</v>
          </cell>
          <cell r="G361" t="str">
            <v>否</v>
          </cell>
        </row>
        <row r="361"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</row>
        <row r="361"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</row>
        <row r="361"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</row>
        <row r="361"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5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</row>
        <row r="361">
          <cell r="BJ361">
            <v>0</v>
          </cell>
        </row>
        <row r="362">
          <cell r="B362" t="str">
            <v>S533005</v>
          </cell>
          <cell r="C362" t="str">
            <v>台州市博睿环保科技有限公司</v>
          </cell>
          <cell r="D362">
            <v>0</v>
          </cell>
        </row>
        <row r="362">
          <cell r="F362">
            <v>0</v>
          </cell>
          <cell r="G362" t="str">
            <v>否</v>
          </cell>
        </row>
        <row r="362"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</row>
        <row r="362"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</row>
        <row r="362"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</row>
        <row r="362"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5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</row>
        <row r="362">
          <cell r="BJ362">
            <v>0</v>
          </cell>
        </row>
        <row r="363">
          <cell r="B363" t="str">
            <v>S437002</v>
          </cell>
          <cell r="C363" t="str">
            <v>中国重汽集团济南商用车有限公司</v>
          </cell>
          <cell r="D363">
            <v>0</v>
          </cell>
        </row>
        <row r="363">
          <cell r="F363">
            <v>0</v>
          </cell>
          <cell r="G363" t="str">
            <v>否</v>
          </cell>
        </row>
        <row r="363"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</row>
        <row r="363"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</row>
        <row r="363"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</row>
        <row r="363"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5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</row>
        <row r="363">
          <cell r="BJ363">
            <v>0</v>
          </cell>
        </row>
        <row r="364">
          <cell r="B364" t="str">
            <v>S413121</v>
          </cell>
          <cell r="C364" t="str">
            <v>河北佳铸金属制品有限公司</v>
          </cell>
          <cell r="D364" t="str">
            <v>金属件</v>
          </cell>
        </row>
        <row r="364">
          <cell r="F364">
            <v>0</v>
          </cell>
          <cell r="G364" t="str">
            <v>否</v>
          </cell>
        </row>
        <row r="364"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</row>
        <row r="364">
          <cell r="AD364">
            <v>0</v>
          </cell>
        </row>
        <row r="364">
          <cell r="AH364">
            <v>0</v>
          </cell>
        </row>
        <row r="364"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</row>
        <row r="364"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5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</row>
        <row r="364">
          <cell r="BJ364">
            <v>0</v>
          </cell>
        </row>
        <row r="365">
          <cell r="B365" t="str">
            <v>S437046</v>
          </cell>
          <cell r="C365" t="str">
            <v>青岛中新华美塑料有限公司</v>
          </cell>
          <cell r="D365" t="str">
            <v>后视镜</v>
          </cell>
          <cell r="E365" t="str">
            <v>大宗物料</v>
          </cell>
          <cell r="F365">
            <v>0</v>
          </cell>
          <cell r="G365" t="str">
            <v>否</v>
          </cell>
          <cell r="H365">
            <v>30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</row>
        <row r="365">
          <cell r="AD365">
            <v>0</v>
          </cell>
        </row>
        <row r="365">
          <cell r="AH365">
            <v>0</v>
          </cell>
        </row>
        <row r="365"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</row>
        <row r="365"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5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</row>
        <row r="365">
          <cell r="BJ365">
            <v>0</v>
          </cell>
        </row>
        <row r="366">
          <cell r="B366" t="str">
            <v>S411033</v>
          </cell>
          <cell r="C366" t="str">
            <v>北京德坤顺利金属制品加工部</v>
          </cell>
          <cell r="D366">
            <v>0</v>
          </cell>
        </row>
        <row r="366">
          <cell r="F366">
            <v>0</v>
          </cell>
          <cell r="G366" t="str">
            <v>否</v>
          </cell>
        </row>
        <row r="366"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</row>
        <row r="366"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</row>
        <row r="366"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</row>
        <row r="366"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5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</row>
        <row r="366">
          <cell r="BJ366">
            <v>0</v>
          </cell>
        </row>
        <row r="367">
          <cell r="B367" t="str">
            <v>S412032</v>
          </cell>
          <cell r="C367" t="str">
            <v>天津东和汽车零部件有限公司</v>
          </cell>
          <cell r="D367" t="str">
            <v>后视镜</v>
          </cell>
        </row>
        <row r="367">
          <cell r="F367">
            <v>0</v>
          </cell>
          <cell r="G367" t="str">
            <v>否</v>
          </cell>
        </row>
        <row r="367"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</row>
        <row r="367">
          <cell r="AE367">
            <v>0</v>
          </cell>
          <cell r="AF367">
            <v>0</v>
          </cell>
          <cell r="AG367">
            <v>0</v>
          </cell>
          <cell r="AH367">
            <v>0</v>
          </cell>
        </row>
        <row r="367">
          <cell r="AK367">
            <v>0</v>
          </cell>
        </row>
        <row r="367"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</row>
        <row r="367"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5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</row>
        <row r="367">
          <cell r="BJ367">
            <v>0</v>
          </cell>
        </row>
        <row r="368">
          <cell r="B368" t="str">
            <v>S412038</v>
          </cell>
          <cell r="C368" t="str">
            <v>天津禄川科技开发有限公司</v>
          </cell>
          <cell r="D368" t="str">
            <v>后视镜</v>
          </cell>
        </row>
        <row r="368">
          <cell r="F368">
            <v>0</v>
          </cell>
          <cell r="G368" t="str">
            <v>否</v>
          </cell>
        </row>
        <row r="368"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</row>
        <row r="368"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</row>
        <row r="368"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45810.77</v>
          </cell>
          <cell r="AY368">
            <v>45810.77</v>
          </cell>
          <cell r="AZ368">
            <v>45810.77</v>
          </cell>
          <cell r="BA368">
            <v>6</v>
          </cell>
          <cell r="BB368">
            <v>45810.77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45810.77</v>
          </cell>
          <cell r="BH368">
            <v>0</v>
          </cell>
        </row>
        <row r="368">
          <cell r="BJ368">
            <v>7635.12833333333</v>
          </cell>
        </row>
        <row r="369">
          <cell r="B369" t="str">
            <v>S437034</v>
          </cell>
          <cell r="C369" t="str">
            <v>潍坊振晟汽车零部件有限公司</v>
          </cell>
          <cell r="D369" t="str">
            <v>座椅</v>
          </cell>
          <cell r="E369" t="str">
            <v>正常供货</v>
          </cell>
          <cell r="F369">
            <v>60</v>
          </cell>
          <cell r="G369" t="str">
            <v>是</v>
          </cell>
          <cell r="H369">
            <v>60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69">
          <cell r="AJ369">
            <v>0</v>
          </cell>
          <cell r="AK369">
            <v>5408.62</v>
          </cell>
          <cell r="AL369">
            <v>0</v>
          </cell>
          <cell r="AM369">
            <v>22988.61</v>
          </cell>
          <cell r="AN369">
            <v>0</v>
          </cell>
          <cell r="AO369">
            <v>13300</v>
          </cell>
          <cell r="AP369">
            <v>23200</v>
          </cell>
          <cell r="AQ369">
            <v>0</v>
          </cell>
          <cell r="AR369">
            <v>31333.43</v>
          </cell>
          <cell r="AS369">
            <v>0</v>
          </cell>
          <cell r="AT369">
            <v>0</v>
          </cell>
          <cell r="AU369">
            <v>0</v>
          </cell>
        </row>
        <row r="369">
          <cell r="AW369">
            <v>0</v>
          </cell>
          <cell r="AX369">
            <v>0</v>
          </cell>
          <cell r="AY369">
            <v>96230.66</v>
          </cell>
          <cell r="AZ369">
            <v>96230.66</v>
          </cell>
          <cell r="BA369">
            <v>5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31333.43</v>
          </cell>
          <cell r="BG369">
            <v>0</v>
          </cell>
          <cell r="BH369">
            <v>0</v>
          </cell>
        </row>
        <row r="369">
          <cell r="BJ369">
            <v>0</v>
          </cell>
        </row>
        <row r="370">
          <cell r="B370" t="str">
            <v>S431021</v>
          </cell>
          <cell r="C370" t="str">
            <v>上海金山张泾五金弹簧有限公司</v>
          </cell>
          <cell r="D370" t="str">
            <v>后视镜</v>
          </cell>
        </row>
        <row r="370">
          <cell r="F370">
            <v>30</v>
          </cell>
          <cell r="G370" t="str">
            <v>否</v>
          </cell>
        </row>
        <row r="370"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</row>
        <row r="370"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</row>
        <row r="370"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</row>
        <row r="370"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5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</row>
        <row r="370">
          <cell r="BJ370">
            <v>0</v>
          </cell>
        </row>
        <row r="371">
          <cell r="B371" t="str">
            <v>S412033</v>
          </cell>
          <cell r="C371" t="str">
            <v>天津宇德科技发展有限公司</v>
          </cell>
          <cell r="D371">
            <v>0</v>
          </cell>
        </row>
        <row r="371">
          <cell r="F371">
            <v>0</v>
          </cell>
          <cell r="G371" t="str">
            <v>否</v>
          </cell>
        </row>
        <row r="371"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</row>
        <row r="371"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</row>
        <row r="371"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</row>
        <row r="371"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5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</row>
        <row r="371">
          <cell r="BJ371">
            <v>0</v>
          </cell>
        </row>
        <row r="372">
          <cell r="B372" t="str">
            <v>S412030</v>
          </cell>
          <cell r="C372" t="str">
            <v>天津市丰鑫科技发展有限公司</v>
          </cell>
          <cell r="D372" t="str">
            <v>金属件</v>
          </cell>
        </row>
        <row r="372">
          <cell r="F372">
            <v>0</v>
          </cell>
          <cell r="G372" t="str">
            <v>否</v>
          </cell>
        </row>
        <row r="372"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</row>
        <row r="372"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</row>
        <row r="372"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</row>
        <row r="372"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5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</row>
        <row r="372">
          <cell r="BJ372">
            <v>0</v>
          </cell>
        </row>
        <row r="373">
          <cell r="B373" t="str">
            <v>S536005</v>
          </cell>
          <cell r="C373" t="str">
            <v>康硕（江西)智能制造有限公司</v>
          </cell>
          <cell r="D373">
            <v>0</v>
          </cell>
        </row>
        <row r="373">
          <cell r="F373">
            <v>0</v>
          </cell>
          <cell r="G373" t="str">
            <v>否</v>
          </cell>
        </row>
        <row r="373"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</row>
        <row r="373"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3"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</row>
        <row r="373"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5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</row>
        <row r="373">
          <cell r="BJ373">
            <v>0</v>
          </cell>
        </row>
        <row r="374">
          <cell r="B374" t="str">
            <v>S561002</v>
          </cell>
          <cell r="C374" t="str">
            <v>西安嘉怡天恒精密技术股份有限公司</v>
          </cell>
          <cell r="D374">
            <v>0</v>
          </cell>
          <cell r="E374" t="str">
            <v>老账</v>
          </cell>
          <cell r="F374">
            <v>0</v>
          </cell>
          <cell r="G374" t="str">
            <v>是</v>
          </cell>
        </row>
        <row r="374"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</row>
        <row r="374"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</row>
        <row r="374">
          <cell r="AK374">
            <v>8100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</row>
        <row r="374">
          <cell r="AW374">
            <v>0</v>
          </cell>
          <cell r="AX374">
            <v>0</v>
          </cell>
          <cell r="AY374">
            <v>8100</v>
          </cell>
          <cell r="AZ374">
            <v>8100</v>
          </cell>
          <cell r="BA374">
            <v>5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</row>
        <row r="374">
          <cell r="BJ374">
            <v>0</v>
          </cell>
        </row>
        <row r="375">
          <cell r="B375" t="str">
            <v>S513052</v>
          </cell>
          <cell r="C375" t="str">
            <v>黄骅新智环保技术有限公司</v>
          </cell>
          <cell r="D375">
            <v>0</v>
          </cell>
        </row>
        <row r="375">
          <cell r="F375">
            <v>0</v>
          </cell>
          <cell r="G375" t="str">
            <v>否</v>
          </cell>
        </row>
        <row r="375"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</row>
        <row r="375"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</row>
        <row r="375"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</row>
        <row r="375"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5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</row>
        <row r="375">
          <cell r="BJ375">
            <v>0</v>
          </cell>
        </row>
        <row r="376">
          <cell r="B376" t="str">
            <v>S431020</v>
          </cell>
          <cell r="C376" t="str">
            <v>上海鸿扬工贸有限公司</v>
          </cell>
          <cell r="D376" t="str">
            <v>后视镜</v>
          </cell>
          <cell r="E376" t="str">
            <v>老账</v>
          </cell>
          <cell r="F376">
            <v>90</v>
          </cell>
          <cell r="G376" t="str">
            <v>否</v>
          </cell>
        </row>
        <row r="376"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</row>
        <row r="376"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4520</v>
          </cell>
          <cell r="AU376">
            <v>0</v>
          </cell>
        </row>
        <row r="376">
          <cell r="AW376">
            <v>0</v>
          </cell>
          <cell r="AX376">
            <v>4520</v>
          </cell>
          <cell r="AY376">
            <v>9040</v>
          </cell>
          <cell r="AZ376">
            <v>4520</v>
          </cell>
          <cell r="BA376">
            <v>5</v>
          </cell>
          <cell r="BB376">
            <v>0</v>
          </cell>
          <cell r="BC376">
            <v>4520</v>
          </cell>
          <cell r="BD376">
            <v>0</v>
          </cell>
          <cell r="BE376">
            <v>0</v>
          </cell>
          <cell r="BF376">
            <v>0</v>
          </cell>
          <cell r="BG376">
            <v>9040</v>
          </cell>
          <cell r="BH376">
            <v>4520</v>
          </cell>
        </row>
        <row r="376">
          <cell r="BJ376">
            <v>1506.66666666667</v>
          </cell>
        </row>
        <row r="377">
          <cell r="B377" t="str">
            <v>S412002</v>
          </cell>
          <cell r="C377" t="str">
            <v>天津市精美特表面技术有限公司</v>
          </cell>
          <cell r="D377" t="str">
            <v>后视镜</v>
          </cell>
        </row>
        <row r="377">
          <cell r="F377">
            <v>0</v>
          </cell>
          <cell r="G377" t="str">
            <v>否</v>
          </cell>
        </row>
        <row r="377"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</row>
        <row r="377">
          <cell r="AF377">
            <v>0</v>
          </cell>
          <cell r="AG377">
            <v>0</v>
          </cell>
          <cell r="AH377">
            <v>0</v>
          </cell>
        </row>
        <row r="377"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</row>
        <row r="377"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5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</row>
        <row r="377">
          <cell r="BJ377">
            <v>0</v>
          </cell>
        </row>
        <row r="378">
          <cell r="B378" t="str">
            <v>S412006</v>
          </cell>
          <cell r="C378" t="str">
            <v>天津市天龙得冷成型部品有限公司</v>
          </cell>
          <cell r="D378">
            <v>0</v>
          </cell>
        </row>
        <row r="378">
          <cell r="F378">
            <v>0</v>
          </cell>
          <cell r="G378" t="str">
            <v>否</v>
          </cell>
          <cell r="H378">
            <v>90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</row>
        <row r="378">
          <cell r="AE378">
            <v>0</v>
          </cell>
          <cell r="AF378">
            <v>0</v>
          </cell>
          <cell r="AG378">
            <v>0</v>
          </cell>
          <cell r="AH378">
            <v>0</v>
          </cell>
        </row>
        <row r="378"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4731.88</v>
          </cell>
          <cell r="AS378">
            <v>0</v>
          </cell>
          <cell r="AT378">
            <v>0</v>
          </cell>
          <cell r="AU378">
            <v>0</v>
          </cell>
        </row>
        <row r="378">
          <cell r="AW378">
            <v>0</v>
          </cell>
          <cell r="AX378">
            <v>0</v>
          </cell>
          <cell r="AY378">
            <v>4731.88</v>
          </cell>
          <cell r="AZ378">
            <v>4731.88</v>
          </cell>
          <cell r="BA378">
            <v>5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</row>
        <row r="378">
          <cell r="BJ378">
            <v>0</v>
          </cell>
        </row>
        <row r="379">
          <cell r="B379" t="str">
            <v>S412026</v>
          </cell>
          <cell r="C379" t="str">
            <v>天津腾达永恒科技发展有限公司</v>
          </cell>
          <cell r="D379" t="str">
            <v>后视镜</v>
          </cell>
          <cell r="E379" t="str">
            <v>老账</v>
          </cell>
          <cell r="F379">
            <v>30</v>
          </cell>
          <cell r="G379" t="str">
            <v>否</v>
          </cell>
        </row>
        <row r="379"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</row>
        <row r="379"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</row>
        <row r="379"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</row>
        <row r="379">
          <cell r="AR379">
            <v>6393.43</v>
          </cell>
          <cell r="AS379">
            <v>0</v>
          </cell>
          <cell r="AT379">
            <v>45372.12</v>
          </cell>
          <cell r="AU379">
            <v>0</v>
          </cell>
          <cell r="AV379">
            <v>17930.03</v>
          </cell>
          <cell r="AW379">
            <v>0</v>
          </cell>
          <cell r="AX379">
            <v>0</v>
          </cell>
          <cell r="AY379">
            <v>69695.58</v>
          </cell>
          <cell r="AZ379">
            <v>69695.58</v>
          </cell>
          <cell r="BA379">
            <v>6</v>
          </cell>
          <cell r="BB379">
            <v>0</v>
          </cell>
          <cell r="BC379">
            <v>17930.03</v>
          </cell>
          <cell r="BD379">
            <v>0</v>
          </cell>
          <cell r="BE379">
            <v>45372.12</v>
          </cell>
          <cell r="BF379">
            <v>0</v>
          </cell>
          <cell r="BG379">
            <v>63302.15</v>
          </cell>
          <cell r="BH379">
            <v>0</v>
          </cell>
        </row>
        <row r="379">
          <cell r="BJ379">
            <v>10550.3583333333</v>
          </cell>
        </row>
        <row r="380">
          <cell r="B380" t="str">
            <v>S413024</v>
          </cell>
          <cell r="C380" t="str">
            <v>南皮县国名冲压件厂</v>
          </cell>
          <cell r="D380" t="str">
            <v>后视镜</v>
          </cell>
        </row>
        <row r="380">
          <cell r="F380">
            <v>0</v>
          </cell>
          <cell r="G380" t="str">
            <v>否</v>
          </cell>
        </row>
        <row r="380"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</row>
        <row r="380"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</row>
        <row r="380"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5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</row>
        <row r="380">
          <cell r="BJ380">
            <v>0</v>
          </cell>
        </row>
        <row r="381">
          <cell r="B381" t="str">
            <v>S413109</v>
          </cell>
          <cell r="C381" t="str">
            <v>河北盛德燃气有限公司</v>
          </cell>
          <cell r="D381">
            <v>0</v>
          </cell>
          <cell r="E381" t="str">
            <v>管理</v>
          </cell>
          <cell r="F381">
            <v>0</v>
          </cell>
          <cell r="G381" t="str">
            <v>否</v>
          </cell>
        </row>
        <row r="381"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</row>
        <row r="381">
          <cell r="AE381">
            <v>0</v>
          </cell>
          <cell r="AF381">
            <v>0</v>
          </cell>
          <cell r="AG381">
            <v>0</v>
          </cell>
          <cell r="AH381">
            <v>0</v>
          </cell>
        </row>
        <row r="381"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6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</row>
        <row r="381">
          <cell r="BJ381">
            <v>0</v>
          </cell>
        </row>
        <row r="382">
          <cell r="B382" t="str">
            <v>S413111</v>
          </cell>
          <cell r="C382" t="str">
            <v>国网河北省电力有限公司沧州供电分公司</v>
          </cell>
          <cell r="D382">
            <v>0</v>
          </cell>
        </row>
        <row r="382">
          <cell r="F382">
            <v>0</v>
          </cell>
          <cell r="G382" t="str">
            <v>否</v>
          </cell>
        </row>
        <row r="382"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</row>
        <row r="382">
          <cell r="AE382">
            <v>0</v>
          </cell>
          <cell r="AF382">
            <v>0</v>
          </cell>
          <cell r="AG382">
            <v>0</v>
          </cell>
          <cell r="AH382">
            <v>0</v>
          </cell>
        </row>
        <row r="382"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6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</row>
        <row r="382">
          <cell r="BJ382">
            <v>0</v>
          </cell>
        </row>
        <row r="383">
          <cell r="B383" t="str">
            <v>S413154</v>
          </cell>
          <cell r="C383" t="str">
            <v>文安县众盛塑料制品厂</v>
          </cell>
          <cell r="D383" t="str">
            <v>座椅</v>
          </cell>
        </row>
        <row r="383">
          <cell r="F383">
            <v>0</v>
          </cell>
          <cell r="G383" t="str">
            <v>否</v>
          </cell>
        </row>
        <row r="383"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</row>
        <row r="383"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</row>
        <row r="383"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</row>
        <row r="383"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5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</row>
        <row r="383">
          <cell r="BJ383">
            <v>0</v>
          </cell>
        </row>
        <row r="384">
          <cell r="B384" t="str">
            <v>S432005</v>
          </cell>
          <cell r="C384" t="str">
            <v>佛吉亚（无锡）座椅部件有限公司</v>
          </cell>
          <cell r="D384" t="str">
            <v>金属件</v>
          </cell>
          <cell r="E384" t="str">
            <v>正常供货</v>
          </cell>
          <cell r="F384">
            <v>60</v>
          </cell>
          <cell r="G384" t="str">
            <v>否</v>
          </cell>
          <cell r="H384">
            <v>60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</row>
        <row r="384">
          <cell r="AC384">
            <v>0</v>
          </cell>
          <cell r="AD384">
            <v>0</v>
          </cell>
        </row>
        <row r="384">
          <cell r="AL384">
            <v>0</v>
          </cell>
          <cell r="AM384">
            <v>0</v>
          </cell>
        </row>
        <row r="384"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395933.38</v>
          </cell>
          <cell r="AV384">
            <v>897183.84</v>
          </cell>
          <cell r="AW384">
            <v>618173.28</v>
          </cell>
          <cell r="AX384">
            <v>197759.04</v>
          </cell>
          <cell r="AY384">
            <v>2109049.54</v>
          </cell>
          <cell r="AZ384">
            <v>1911290.5</v>
          </cell>
          <cell r="BA384">
            <v>6</v>
          </cell>
          <cell r="BB384">
            <v>897183.84</v>
          </cell>
          <cell r="BC384">
            <v>395933.38</v>
          </cell>
          <cell r="BD384">
            <v>0</v>
          </cell>
          <cell r="BE384">
            <v>0</v>
          </cell>
          <cell r="BF384">
            <v>0</v>
          </cell>
          <cell r="BG384">
            <v>2109049.54</v>
          </cell>
          <cell r="BH384">
            <v>197759.04</v>
          </cell>
        </row>
        <row r="384">
          <cell r="BJ384">
            <v>351508.256666667</v>
          </cell>
        </row>
        <row r="385">
          <cell r="B385" t="str">
            <v>S432026</v>
          </cell>
          <cell r="C385" t="str">
            <v>昆山市鸿毅达精密模具有限公司</v>
          </cell>
          <cell r="D385">
            <v>0</v>
          </cell>
        </row>
        <row r="385">
          <cell r="F385">
            <v>0</v>
          </cell>
          <cell r="G385" t="str">
            <v>否</v>
          </cell>
        </row>
        <row r="385"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</row>
        <row r="385"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</row>
        <row r="385"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</row>
        <row r="385"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5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</row>
        <row r="385">
          <cell r="BJ385">
            <v>0</v>
          </cell>
        </row>
        <row r="386">
          <cell r="B386" t="str">
            <v>S437001</v>
          </cell>
          <cell r="C386" t="str">
            <v>中国重汽集团济南卡车股份有限公司</v>
          </cell>
          <cell r="D386">
            <v>0</v>
          </cell>
        </row>
        <row r="386">
          <cell r="F386">
            <v>0</v>
          </cell>
          <cell r="G386" t="str">
            <v>否</v>
          </cell>
        </row>
        <row r="386"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</row>
        <row r="386"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</row>
        <row r="386"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</row>
        <row r="386"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5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</row>
        <row r="386">
          <cell r="BJ386">
            <v>0</v>
          </cell>
        </row>
        <row r="387">
          <cell r="B387" t="str">
            <v>S437035</v>
          </cell>
          <cell r="C387" t="str">
            <v>诸城市弘和源商贸有限公司</v>
          </cell>
          <cell r="D387" t="str">
            <v>座椅</v>
          </cell>
          <cell r="E387" t="str">
            <v>正常供货</v>
          </cell>
          <cell r="F387">
            <v>0</v>
          </cell>
          <cell r="G387" t="str">
            <v>否</v>
          </cell>
        </row>
        <row r="387"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</row>
        <row r="387"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</row>
        <row r="387"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</row>
        <row r="387">
          <cell r="AO387">
            <v>0</v>
          </cell>
          <cell r="AP387">
            <v>0</v>
          </cell>
          <cell r="AQ387">
            <v>0</v>
          </cell>
          <cell r="AR387">
            <v>0.46</v>
          </cell>
          <cell r="AS387">
            <v>0</v>
          </cell>
          <cell r="AT387">
            <v>0</v>
          </cell>
          <cell r="AU387">
            <v>0</v>
          </cell>
        </row>
        <row r="387">
          <cell r="AW387">
            <v>0</v>
          </cell>
          <cell r="AX387">
            <v>0</v>
          </cell>
          <cell r="AY387">
            <v>0.46</v>
          </cell>
          <cell r="AZ387">
            <v>0.46</v>
          </cell>
          <cell r="BA387">
            <v>5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</row>
        <row r="387">
          <cell r="BJ387">
            <v>0</v>
          </cell>
        </row>
        <row r="388">
          <cell r="B388" t="str">
            <v>S511012</v>
          </cell>
          <cell r="C388" t="str">
            <v>北京京东世纪信息技术有限公司</v>
          </cell>
          <cell r="D388">
            <v>0</v>
          </cell>
          <cell r="E388" t="str">
            <v>管理</v>
          </cell>
          <cell r="F388">
            <v>0</v>
          </cell>
          <cell r="G388" t="str">
            <v>否</v>
          </cell>
        </row>
        <row r="388"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</row>
        <row r="388">
          <cell r="AE388">
            <v>0</v>
          </cell>
          <cell r="AF388">
            <v>0</v>
          </cell>
          <cell r="AG388">
            <v>0</v>
          </cell>
          <cell r="AH388">
            <v>0</v>
          </cell>
        </row>
        <row r="388"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7018.88</v>
          </cell>
          <cell r="AY388">
            <v>7018.88</v>
          </cell>
          <cell r="AZ388">
            <v>7018.88</v>
          </cell>
          <cell r="BA388">
            <v>6</v>
          </cell>
          <cell r="BB388">
            <v>7018.88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7018.88</v>
          </cell>
          <cell r="BH388">
            <v>0</v>
          </cell>
        </row>
        <row r="388">
          <cell r="BJ388">
            <v>1169.81333333333</v>
          </cell>
        </row>
        <row r="389">
          <cell r="B389" t="str">
            <v>S512009</v>
          </cell>
          <cell r="C389" t="str">
            <v>天津克威迩机械设备有限公司</v>
          </cell>
          <cell r="D389">
            <v>0</v>
          </cell>
        </row>
        <row r="389">
          <cell r="F389">
            <v>0</v>
          </cell>
          <cell r="G389" t="str">
            <v>否</v>
          </cell>
        </row>
        <row r="389"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</row>
        <row r="389"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</row>
        <row r="389"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</row>
        <row r="389"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5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</row>
        <row r="389">
          <cell r="BJ389">
            <v>0</v>
          </cell>
        </row>
        <row r="390">
          <cell r="B390" t="str">
            <v>S513002</v>
          </cell>
          <cell r="C390" t="str">
            <v>河北光德精密机械股份有限公司</v>
          </cell>
          <cell r="D390" t="str">
            <v>后视镜</v>
          </cell>
        </row>
        <row r="390">
          <cell r="F390">
            <v>30</v>
          </cell>
          <cell r="G390" t="str">
            <v>否</v>
          </cell>
        </row>
        <row r="390"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</row>
        <row r="390"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</row>
        <row r="390"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</row>
        <row r="390"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5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</row>
        <row r="390">
          <cell r="BJ390">
            <v>0</v>
          </cell>
        </row>
        <row r="391">
          <cell r="B391" t="str">
            <v>S513029</v>
          </cell>
          <cell r="C391" t="str">
            <v>黄骅信誉楼百货集团有限公司黄骅信誉楼商厦</v>
          </cell>
          <cell r="D391">
            <v>0</v>
          </cell>
        </row>
        <row r="391">
          <cell r="F391">
            <v>0</v>
          </cell>
          <cell r="G391" t="str">
            <v>否</v>
          </cell>
        </row>
        <row r="391"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</row>
        <row r="391">
          <cell r="AE391">
            <v>0</v>
          </cell>
          <cell r="AF391">
            <v>0</v>
          </cell>
          <cell r="AG391">
            <v>0</v>
          </cell>
          <cell r="AH391">
            <v>0</v>
          </cell>
        </row>
        <row r="391"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</row>
        <row r="391"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5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</row>
        <row r="391">
          <cell r="BJ391">
            <v>0</v>
          </cell>
        </row>
        <row r="392">
          <cell r="B392" t="str">
            <v>S513054</v>
          </cell>
          <cell r="C392" t="str">
            <v>黄骅市金盾保安服务有限公司</v>
          </cell>
          <cell r="D392">
            <v>0</v>
          </cell>
          <cell r="E392" t="str">
            <v>管理</v>
          </cell>
          <cell r="F392">
            <v>0</v>
          </cell>
          <cell r="G392" t="str">
            <v>否</v>
          </cell>
        </row>
        <row r="392"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2"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2">
          <cell r="AG392">
            <v>0</v>
          </cell>
          <cell r="AH392">
            <v>0</v>
          </cell>
        </row>
        <row r="392"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12500</v>
          </cell>
          <cell r="AY392">
            <v>12500</v>
          </cell>
          <cell r="AZ392">
            <v>12500</v>
          </cell>
          <cell r="BA392">
            <v>6</v>
          </cell>
          <cell r="BB392">
            <v>12500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12500</v>
          </cell>
          <cell r="BH392">
            <v>0</v>
          </cell>
        </row>
        <row r="392">
          <cell r="BJ392">
            <v>2083.33333333333</v>
          </cell>
        </row>
        <row r="393">
          <cell r="B393" t="str">
            <v>S513079</v>
          </cell>
          <cell r="C393" t="str">
            <v>泊头市兴东高温油泵制造有限责任公司</v>
          </cell>
          <cell r="D393">
            <v>0</v>
          </cell>
        </row>
        <row r="393">
          <cell r="F393">
            <v>0</v>
          </cell>
          <cell r="G393" t="str">
            <v>否</v>
          </cell>
        </row>
        <row r="393"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</row>
        <row r="393"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</row>
        <row r="393"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</row>
        <row r="393"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5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</row>
        <row r="393">
          <cell r="BJ393">
            <v>0</v>
          </cell>
        </row>
        <row r="394">
          <cell r="B394" t="str">
            <v>S513080</v>
          </cell>
          <cell r="C394" t="str">
            <v>霸州市宏达五金塑料制品厂</v>
          </cell>
          <cell r="D394">
            <v>0</v>
          </cell>
        </row>
        <row r="394">
          <cell r="F394">
            <v>0</v>
          </cell>
          <cell r="G394" t="str">
            <v>否</v>
          </cell>
        </row>
        <row r="394"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</row>
        <row r="394"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</row>
        <row r="394"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</row>
        <row r="394"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5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</row>
        <row r="394">
          <cell r="BJ394">
            <v>0</v>
          </cell>
        </row>
        <row r="395">
          <cell r="B395" t="str">
            <v>S513081</v>
          </cell>
          <cell r="C395" t="str">
            <v>石家庄跨越物流有限公司</v>
          </cell>
          <cell r="D395" t="str">
            <v>金属件/座椅/后视镜</v>
          </cell>
          <cell r="E395" t="str">
            <v>销售（运输）</v>
          </cell>
          <cell r="F395">
            <v>60</v>
          </cell>
          <cell r="G395" t="str">
            <v>否</v>
          </cell>
          <cell r="H395">
            <v>60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</row>
        <row r="395">
          <cell r="AE395">
            <v>0</v>
          </cell>
          <cell r="AF395">
            <v>0</v>
          </cell>
        </row>
        <row r="395">
          <cell r="AI395">
            <v>0</v>
          </cell>
          <cell r="AJ395">
            <v>0</v>
          </cell>
        </row>
        <row r="395"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</row>
        <row r="395"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5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</row>
        <row r="395">
          <cell r="BJ395">
            <v>0</v>
          </cell>
        </row>
        <row r="396">
          <cell r="B396" t="str">
            <v>S513108</v>
          </cell>
          <cell r="C396" t="str">
            <v>河北德邦物流有限公司</v>
          </cell>
          <cell r="D396">
            <v>0</v>
          </cell>
        </row>
        <row r="396">
          <cell r="F396">
            <v>0</v>
          </cell>
          <cell r="G396" t="str">
            <v>否</v>
          </cell>
        </row>
        <row r="396"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</row>
        <row r="396"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</row>
        <row r="396"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24345</v>
          </cell>
          <cell r="AY396">
            <v>24345</v>
          </cell>
          <cell r="AZ396">
            <v>24345</v>
          </cell>
          <cell r="BA396">
            <v>6</v>
          </cell>
          <cell r="BB396">
            <v>24345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24345</v>
          </cell>
          <cell r="BH396">
            <v>0</v>
          </cell>
        </row>
        <row r="396">
          <cell r="BJ396">
            <v>4057.5</v>
          </cell>
        </row>
        <row r="397">
          <cell r="B397" t="str">
            <v>S513109</v>
          </cell>
          <cell r="C397" t="str">
            <v>沙河市博泰汽车销售有限公司</v>
          </cell>
          <cell r="D397">
            <v>0</v>
          </cell>
        </row>
        <row r="397">
          <cell r="F397">
            <v>0</v>
          </cell>
          <cell r="G397" t="str">
            <v>否</v>
          </cell>
        </row>
        <row r="397"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</row>
        <row r="397"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</row>
        <row r="397"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</row>
        <row r="397"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5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</row>
        <row r="397">
          <cell r="BJ397">
            <v>0</v>
          </cell>
        </row>
        <row r="398">
          <cell r="B398" t="str">
            <v>S513110</v>
          </cell>
          <cell r="C398" t="str">
            <v>曲阳县润杨汽车贸易有限公司</v>
          </cell>
          <cell r="D398">
            <v>0</v>
          </cell>
        </row>
        <row r="398">
          <cell r="F398">
            <v>0</v>
          </cell>
          <cell r="G398" t="str">
            <v>否</v>
          </cell>
        </row>
        <row r="398"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</row>
        <row r="398"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</row>
        <row r="398"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</row>
        <row r="398"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5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</row>
        <row r="398">
          <cell r="BJ398">
            <v>0</v>
          </cell>
        </row>
        <row r="399">
          <cell r="B399" t="str">
            <v>S532007</v>
          </cell>
          <cell r="C399" t="str">
            <v>和和机械（张家港）有限公司</v>
          </cell>
          <cell r="D399">
            <v>0</v>
          </cell>
        </row>
        <row r="399">
          <cell r="F399">
            <v>0</v>
          </cell>
          <cell r="G399" t="str">
            <v>否</v>
          </cell>
        </row>
        <row r="399"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</row>
        <row r="399"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</row>
        <row r="399"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</row>
        <row r="399"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5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</row>
        <row r="399">
          <cell r="BJ399">
            <v>0</v>
          </cell>
        </row>
        <row r="400">
          <cell r="B400" t="str">
            <v>S532012</v>
          </cell>
          <cell r="C400" t="str">
            <v>苏州市跃进汽车修配厂</v>
          </cell>
          <cell r="D400">
            <v>0</v>
          </cell>
        </row>
        <row r="400">
          <cell r="F400">
            <v>0</v>
          </cell>
          <cell r="G400" t="str">
            <v>否</v>
          </cell>
        </row>
        <row r="400"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</row>
        <row r="400"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</row>
        <row r="400"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</row>
        <row r="400"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5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</row>
        <row r="400">
          <cell r="BJ400">
            <v>0</v>
          </cell>
        </row>
        <row r="401">
          <cell r="B401" t="str">
            <v>S537005</v>
          </cell>
          <cell r="C401" t="str">
            <v>滨州齐德化工有限公司</v>
          </cell>
          <cell r="D401">
            <v>0</v>
          </cell>
        </row>
        <row r="401">
          <cell r="F401">
            <v>0</v>
          </cell>
          <cell r="G401" t="str">
            <v>否</v>
          </cell>
        </row>
        <row r="401"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</row>
        <row r="401"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</row>
        <row r="401"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</row>
        <row r="401"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5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</row>
        <row r="401">
          <cell r="BJ401">
            <v>0</v>
          </cell>
        </row>
        <row r="402">
          <cell r="B402" t="str">
            <v>S537007</v>
          </cell>
          <cell r="C402" t="str">
            <v>青岛宸屹信息科技有限公司</v>
          </cell>
          <cell r="D402">
            <v>0</v>
          </cell>
        </row>
        <row r="402">
          <cell r="F402">
            <v>0</v>
          </cell>
          <cell r="G402" t="str">
            <v>否</v>
          </cell>
        </row>
        <row r="402"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</row>
        <row r="402"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</row>
        <row r="402"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</row>
        <row r="402"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5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</row>
        <row r="402">
          <cell r="BJ402">
            <v>0</v>
          </cell>
        </row>
        <row r="403">
          <cell r="B403" t="str">
            <v>S543003</v>
          </cell>
          <cell r="C403" t="str">
            <v>郴州铧宇汽车销售服务有限公司</v>
          </cell>
          <cell r="D403">
            <v>0</v>
          </cell>
        </row>
        <row r="403">
          <cell r="F403">
            <v>0</v>
          </cell>
          <cell r="G403" t="str">
            <v>否</v>
          </cell>
        </row>
        <row r="403"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</row>
        <row r="403"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</row>
        <row r="403"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</row>
        <row r="403"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5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</row>
        <row r="403">
          <cell r="BJ403">
            <v>0</v>
          </cell>
        </row>
        <row r="404">
          <cell r="B404" t="str">
            <v>S412007</v>
          </cell>
          <cell r="C404" t="str">
            <v>天津易沃德工业装备有限公司</v>
          </cell>
          <cell r="D404">
            <v>0</v>
          </cell>
        </row>
        <row r="404">
          <cell r="F404">
            <v>0</v>
          </cell>
          <cell r="G404" t="str">
            <v>否</v>
          </cell>
        </row>
        <row r="404"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</row>
        <row r="404"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</row>
        <row r="404"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</row>
        <row r="404"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5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</row>
        <row r="404">
          <cell r="BJ404">
            <v>0</v>
          </cell>
        </row>
        <row r="405">
          <cell r="B405" t="str">
            <v>S412031</v>
          </cell>
          <cell r="C405" t="str">
            <v>天津正元天成科技发展有限公司</v>
          </cell>
          <cell r="D405">
            <v>0</v>
          </cell>
        </row>
        <row r="405">
          <cell r="F405">
            <v>0</v>
          </cell>
          <cell r="G405" t="str">
            <v>否</v>
          </cell>
        </row>
        <row r="405"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</row>
        <row r="405">
          <cell r="AE405">
            <v>0</v>
          </cell>
          <cell r="AF405">
            <v>0</v>
          </cell>
          <cell r="AG405">
            <v>0</v>
          </cell>
          <cell r="AH405">
            <v>0</v>
          </cell>
        </row>
        <row r="405"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</row>
        <row r="405"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5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</row>
        <row r="405">
          <cell r="BJ405">
            <v>0</v>
          </cell>
        </row>
        <row r="406">
          <cell r="B406" t="str">
            <v>S413002</v>
          </cell>
          <cell r="C406" t="str">
            <v>唐山市丰润区报喜坨扁钢厂</v>
          </cell>
          <cell r="D406" t="str">
            <v>金属件</v>
          </cell>
        </row>
        <row r="406">
          <cell r="F406">
            <v>0</v>
          </cell>
          <cell r="G406" t="str">
            <v>否</v>
          </cell>
        </row>
        <row r="406"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</row>
        <row r="406"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</row>
        <row r="406"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</row>
        <row r="406"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5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</row>
        <row r="406">
          <cell r="BJ406">
            <v>0</v>
          </cell>
        </row>
        <row r="407">
          <cell r="B407" t="str">
            <v>S413164</v>
          </cell>
          <cell r="C407" t="str">
            <v>黄骅市国贸物资有限公司</v>
          </cell>
          <cell r="D407" t="str">
            <v>金属件</v>
          </cell>
        </row>
        <row r="407">
          <cell r="F407">
            <v>0</v>
          </cell>
          <cell r="G407" t="str">
            <v>否</v>
          </cell>
        </row>
        <row r="407"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</row>
        <row r="407"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</row>
        <row r="407"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</row>
        <row r="407"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5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</row>
        <row r="407">
          <cell r="BJ407">
            <v>0</v>
          </cell>
        </row>
        <row r="408">
          <cell r="B408" t="str">
            <v>S413165</v>
          </cell>
          <cell r="C408" t="str">
            <v>献县鹏凯金属制品有限公司</v>
          </cell>
          <cell r="D408" t="str">
            <v>后视镜</v>
          </cell>
        </row>
        <row r="408">
          <cell r="F408">
            <v>0</v>
          </cell>
          <cell r="G408" t="str">
            <v>否</v>
          </cell>
        </row>
        <row r="408"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</row>
        <row r="408"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</row>
        <row r="408"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6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</row>
        <row r="408">
          <cell r="BJ408">
            <v>0</v>
          </cell>
        </row>
        <row r="409">
          <cell r="B409" t="str">
            <v>S413166</v>
          </cell>
          <cell r="C409" t="str">
            <v>盐山县大华五金销售有限公司</v>
          </cell>
          <cell r="D409" t="str">
            <v>金属件</v>
          </cell>
        </row>
        <row r="409">
          <cell r="F409">
            <v>0</v>
          </cell>
          <cell r="G409" t="str">
            <v>否</v>
          </cell>
        </row>
        <row r="409"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</row>
        <row r="409"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</row>
        <row r="409"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</row>
        <row r="409"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5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</row>
        <row r="409">
          <cell r="BJ409">
            <v>0</v>
          </cell>
        </row>
        <row r="410">
          <cell r="B410" t="str">
            <v>S432030</v>
          </cell>
          <cell r="C410" t="str">
            <v>无锡市宏伟彩印包装有限公司</v>
          </cell>
          <cell r="D410" t="str">
            <v>后视镜</v>
          </cell>
        </row>
        <row r="410">
          <cell r="F410">
            <v>0</v>
          </cell>
          <cell r="G410" t="str">
            <v>否</v>
          </cell>
        </row>
        <row r="410"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</row>
        <row r="410"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</row>
        <row r="410"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</row>
        <row r="410"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5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</row>
        <row r="410">
          <cell r="BJ410">
            <v>0</v>
          </cell>
        </row>
        <row r="411">
          <cell r="B411" t="str">
            <v>S434007</v>
          </cell>
          <cell r="C411" t="str">
            <v>滁州岳众汽车零部件有限公司</v>
          </cell>
          <cell r="D411">
            <v>0</v>
          </cell>
        </row>
        <row r="411">
          <cell r="F411">
            <v>0</v>
          </cell>
          <cell r="G411" t="str">
            <v>否</v>
          </cell>
        </row>
        <row r="411"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</row>
        <row r="411"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1"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</row>
        <row r="411"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5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</row>
        <row r="411">
          <cell r="BJ411">
            <v>0</v>
          </cell>
        </row>
        <row r="412">
          <cell r="B412" t="str">
            <v>S511023</v>
          </cell>
          <cell r="C412" t="str">
            <v>北京迅捷通物流有限公司</v>
          </cell>
          <cell r="D412">
            <v>0</v>
          </cell>
        </row>
        <row r="412">
          <cell r="F412">
            <v>0</v>
          </cell>
          <cell r="G412" t="str">
            <v>否</v>
          </cell>
        </row>
        <row r="412"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</row>
        <row r="412"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</row>
        <row r="412"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</row>
        <row r="412"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5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</row>
        <row r="412">
          <cell r="BJ412">
            <v>0</v>
          </cell>
        </row>
        <row r="413">
          <cell r="B413" t="str">
            <v>S512002</v>
          </cell>
          <cell r="C413" t="str">
            <v>天津市盛荣欣益科技有限公司</v>
          </cell>
          <cell r="D413" t="str">
            <v>后视镜</v>
          </cell>
        </row>
        <row r="413">
          <cell r="F413">
            <v>0</v>
          </cell>
          <cell r="G413" t="str">
            <v>否</v>
          </cell>
        </row>
        <row r="413"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</row>
        <row r="413"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</row>
        <row r="413"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</row>
        <row r="413"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5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</row>
        <row r="413">
          <cell r="BJ413">
            <v>0</v>
          </cell>
        </row>
        <row r="414">
          <cell r="B414" t="str">
            <v>S512016</v>
          </cell>
          <cell r="C414" t="str">
            <v>同道精英（天津）信息技术有限公司</v>
          </cell>
          <cell r="D414">
            <v>0</v>
          </cell>
        </row>
        <row r="414">
          <cell r="F414">
            <v>0</v>
          </cell>
          <cell r="G414" t="str">
            <v>否</v>
          </cell>
        </row>
        <row r="414"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</row>
        <row r="414"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</row>
        <row r="414"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</row>
        <row r="414"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5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</row>
        <row r="414">
          <cell r="BJ414">
            <v>0</v>
          </cell>
        </row>
        <row r="415">
          <cell r="B415" t="str">
            <v>S513030</v>
          </cell>
          <cell r="C415" t="str">
            <v>中国石油化工股份有限公司河北沧州石油分公司</v>
          </cell>
          <cell r="D415">
            <v>0</v>
          </cell>
        </row>
        <row r="415">
          <cell r="F415">
            <v>0</v>
          </cell>
          <cell r="G415" t="str">
            <v>否</v>
          </cell>
        </row>
        <row r="415"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</row>
        <row r="415"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</row>
        <row r="415"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</row>
        <row r="415"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5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</row>
        <row r="415">
          <cell r="BJ415">
            <v>0</v>
          </cell>
        </row>
        <row r="416">
          <cell r="B416" t="str">
            <v>S513046</v>
          </cell>
          <cell r="C416" t="str">
            <v>黄骅市嘉轩安装工程有限公司</v>
          </cell>
          <cell r="D416">
            <v>0</v>
          </cell>
        </row>
        <row r="416">
          <cell r="F416">
            <v>0</v>
          </cell>
          <cell r="G416" t="str">
            <v>否</v>
          </cell>
        </row>
        <row r="416"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</row>
        <row r="416"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</row>
        <row r="416"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</row>
        <row r="416"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5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</row>
        <row r="416">
          <cell r="BJ416">
            <v>0</v>
          </cell>
        </row>
        <row r="417">
          <cell r="B417" t="str">
            <v>S513078</v>
          </cell>
          <cell r="C417" t="str">
            <v>石家庄海运帆机电设备有限公司</v>
          </cell>
          <cell r="D417">
            <v>0</v>
          </cell>
        </row>
        <row r="417">
          <cell r="F417">
            <v>0</v>
          </cell>
          <cell r="G417" t="str">
            <v>否</v>
          </cell>
        </row>
        <row r="417"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</row>
        <row r="417"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</row>
        <row r="417"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</row>
        <row r="417"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5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</row>
        <row r="417">
          <cell r="BJ417">
            <v>0</v>
          </cell>
        </row>
        <row r="418">
          <cell r="B418" t="str">
            <v>S513092</v>
          </cell>
          <cell r="C418" t="str">
            <v>张家口圣屹汽车销售服务有限公司</v>
          </cell>
          <cell r="D418">
            <v>0</v>
          </cell>
        </row>
        <row r="418">
          <cell r="F418">
            <v>0</v>
          </cell>
          <cell r="G418" t="str">
            <v>否</v>
          </cell>
        </row>
        <row r="418"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</row>
        <row r="418"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</row>
        <row r="418"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</row>
        <row r="418"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5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</row>
        <row r="418">
          <cell r="BJ418">
            <v>0</v>
          </cell>
        </row>
        <row r="419">
          <cell r="B419" t="str">
            <v>S513096</v>
          </cell>
          <cell r="C419" t="str">
            <v>遵化市双益汽车修理厂</v>
          </cell>
          <cell r="D419">
            <v>0</v>
          </cell>
        </row>
        <row r="419">
          <cell r="F419">
            <v>0</v>
          </cell>
          <cell r="G419" t="str">
            <v>否</v>
          </cell>
        </row>
        <row r="419"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</row>
        <row r="419"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</row>
        <row r="419"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</row>
        <row r="419"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5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</row>
        <row r="419">
          <cell r="BJ419">
            <v>0</v>
          </cell>
        </row>
        <row r="420">
          <cell r="B420" t="str">
            <v>S513097</v>
          </cell>
          <cell r="C420" t="str">
            <v>乐亭县剑锋汽车维修服务有限公司</v>
          </cell>
          <cell r="D420">
            <v>0</v>
          </cell>
        </row>
        <row r="420">
          <cell r="F420">
            <v>0</v>
          </cell>
          <cell r="G420" t="str">
            <v>否</v>
          </cell>
        </row>
        <row r="420"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</row>
        <row r="420"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</row>
        <row r="420"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</row>
        <row r="420"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5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</row>
        <row r="420">
          <cell r="BJ420">
            <v>0</v>
          </cell>
        </row>
        <row r="421">
          <cell r="B421" t="str">
            <v>S513106</v>
          </cell>
          <cell r="C421" t="str">
            <v>玉田县利华汽车修理厂</v>
          </cell>
          <cell r="D421">
            <v>0</v>
          </cell>
        </row>
        <row r="421">
          <cell r="F421">
            <v>0</v>
          </cell>
          <cell r="G421" t="str">
            <v>否</v>
          </cell>
        </row>
        <row r="421"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</row>
        <row r="421"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</row>
        <row r="421"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</row>
        <row r="421"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5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</row>
        <row r="421">
          <cell r="BJ421">
            <v>0</v>
          </cell>
        </row>
        <row r="422">
          <cell r="B422" t="str">
            <v>S513112</v>
          </cell>
          <cell r="C422" t="str">
            <v>唐山市丰南区昱安汽车销售服务有限公司</v>
          </cell>
          <cell r="D422">
            <v>0</v>
          </cell>
        </row>
        <row r="422">
          <cell r="F422">
            <v>0</v>
          </cell>
          <cell r="G422" t="str">
            <v>否</v>
          </cell>
        </row>
        <row r="422"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</row>
        <row r="422"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</row>
        <row r="422"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</row>
        <row r="422"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5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</row>
        <row r="422">
          <cell r="BJ422">
            <v>0</v>
          </cell>
        </row>
        <row r="423">
          <cell r="B423" t="str">
            <v>S513114</v>
          </cell>
          <cell r="C423" t="str">
            <v>黄骅市未来信息技术有限公司</v>
          </cell>
          <cell r="D423">
            <v>0</v>
          </cell>
        </row>
        <row r="423">
          <cell r="F423">
            <v>0</v>
          </cell>
          <cell r="G423" t="str">
            <v>否</v>
          </cell>
        </row>
        <row r="423"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</row>
        <row r="423"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</row>
        <row r="423"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</row>
        <row r="423"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5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</row>
        <row r="423">
          <cell r="BJ423">
            <v>0</v>
          </cell>
        </row>
        <row r="424">
          <cell r="B424" t="str">
            <v>S513115</v>
          </cell>
          <cell r="C424" t="str">
            <v>黄骅市博元农业科技有限公司</v>
          </cell>
          <cell r="D424">
            <v>0</v>
          </cell>
        </row>
        <row r="424">
          <cell r="F424">
            <v>0</v>
          </cell>
          <cell r="G424" t="str">
            <v>否</v>
          </cell>
        </row>
        <row r="424"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</row>
        <row r="424"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</row>
        <row r="424"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</row>
        <row r="424"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5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</row>
        <row r="424">
          <cell r="BJ424">
            <v>0</v>
          </cell>
        </row>
        <row r="425">
          <cell r="B425" t="str">
            <v>S513116</v>
          </cell>
          <cell r="C425" t="str">
            <v>黄骅市渤海路理想照像服务部</v>
          </cell>
          <cell r="D425">
            <v>0</v>
          </cell>
        </row>
        <row r="425">
          <cell r="F425">
            <v>0</v>
          </cell>
          <cell r="G425" t="str">
            <v>否</v>
          </cell>
        </row>
        <row r="425"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</row>
        <row r="425"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</row>
        <row r="425"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</row>
        <row r="425"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5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</row>
        <row r="425">
          <cell r="BJ425">
            <v>0</v>
          </cell>
        </row>
        <row r="426">
          <cell r="B426" t="str">
            <v>S513118</v>
          </cell>
          <cell r="C426" t="str">
            <v>衡水鑫磊劳务派遣有限公司</v>
          </cell>
          <cell r="D426">
            <v>0</v>
          </cell>
        </row>
        <row r="426">
          <cell r="F426">
            <v>0</v>
          </cell>
          <cell r="G426" t="str">
            <v>否</v>
          </cell>
        </row>
        <row r="426"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</row>
        <row r="426">
          <cell r="AE426">
            <v>0</v>
          </cell>
          <cell r="AF426">
            <v>0</v>
          </cell>
          <cell r="AG426">
            <v>0</v>
          </cell>
          <cell r="AH426">
            <v>0</v>
          </cell>
        </row>
        <row r="426"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</row>
        <row r="426"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5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</row>
        <row r="426">
          <cell r="BJ426">
            <v>0</v>
          </cell>
        </row>
        <row r="427">
          <cell r="B427" t="str">
            <v>S514005</v>
          </cell>
          <cell r="C427" t="str">
            <v>山西驰鹏汽车销售有限公司</v>
          </cell>
          <cell r="D427">
            <v>0</v>
          </cell>
        </row>
        <row r="427">
          <cell r="F427">
            <v>0</v>
          </cell>
          <cell r="G427" t="str">
            <v>否</v>
          </cell>
        </row>
        <row r="427"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</row>
        <row r="427"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</row>
        <row r="427"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</row>
        <row r="427"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5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</row>
        <row r="427">
          <cell r="BJ427">
            <v>0</v>
          </cell>
        </row>
        <row r="428">
          <cell r="B428" t="str">
            <v>S531009</v>
          </cell>
          <cell r="C428" t="str">
            <v>上海鸿安锦翔汽车服务有限公司</v>
          </cell>
          <cell r="D428">
            <v>0</v>
          </cell>
        </row>
        <row r="428">
          <cell r="F428">
            <v>0</v>
          </cell>
          <cell r="G428" t="str">
            <v>否</v>
          </cell>
        </row>
        <row r="428"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</row>
        <row r="428"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</row>
        <row r="428"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</row>
        <row r="428"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5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</row>
        <row r="428">
          <cell r="BJ428">
            <v>0</v>
          </cell>
        </row>
        <row r="429">
          <cell r="B429" t="str">
            <v>S532010</v>
          </cell>
          <cell r="C429" t="str">
            <v>南通易人汽车贸易服务有限公司</v>
          </cell>
          <cell r="D429">
            <v>0</v>
          </cell>
        </row>
        <row r="429">
          <cell r="F429">
            <v>0</v>
          </cell>
          <cell r="G429" t="str">
            <v>否</v>
          </cell>
        </row>
        <row r="429"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</row>
        <row r="429"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</row>
        <row r="429"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</row>
        <row r="429"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5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</row>
        <row r="429">
          <cell r="BJ429">
            <v>0</v>
          </cell>
        </row>
        <row r="430">
          <cell r="B430" t="str">
            <v>S532013</v>
          </cell>
          <cell r="C430" t="str">
            <v>武汉华天博亿工贸有限公司</v>
          </cell>
          <cell r="D430">
            <v>0</v>
          </cell>
        </row>
        <row r="430">
          <cell r="F430">
            <v>0</v>
          </cell>
          <cell r="G430" t="str">
            <v>否</v>
          </cell>
        </row>
        <row r="430"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</row>
        <row r="430"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</row>
        <row r="430"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</row>
        <row r="430"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5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</row>
        <row r="430">
          <cell r="BJ430">
            <v>0</v>
          </cell>
        </row>
        <row r="431">
          <cell r="B431" t="str">
            <v>S533009</v>
          </cell>
          <cell r="C431" t="str">
            <v>嘉兴市金禾汽车维修服务有限公司</v>
          </cell>
          <cell r="D431">
            <v>0</v>
          </cell>
        </row>
        <row r="431">
          <cell r="F431">
            <v>0</v>
          </cell>
          <cell r="G431" t="str">
            <v>否</v>
          </cell>
        </row>
        <row r="431"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</row>
        <row r="431"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</row>
        <row r="431"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</row>
        <row r="431"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5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</row>
        <row r="431">
          <cell r="BJ431">
            <v>0</v>
          </cell>
        </row>
        <row r="432">
          <cell r="B432" t="str">
            <v>S534003</v>
          </cell>
          <cell r="C432" t="str">
            <v>芜湖市仁和富通汽车修理厂</v>
          </cell>
          <cell r="D432">
            <v>0</v>
          </cell>
        </row>
        <row r="432">
          <cell r="F432">
            <v>0</v>
          </cell>
          <cell r="G432" t="str">
            <v>否</v>
          </cell>
        </row>
        <row r="432"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</row>
        <row r="432"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</row>
        <row r="432"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</row>
        <row r="432"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5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</row>
        <row r="432">
          <cell r="BJ432">
            <v>0</v>
          </cell>
        </row>
        <row r="433">
          <cell r="B433" t="str">
            <v>S534006</v>
          </cell>
          <cell r="C433" t="str">
            <v>六安安瑞汽车销售有限公司</v>
          </cell>
          <cell r="D433">
            <v>0</v>
          </cell>
        </row>
        <row r="433">
          <cell r="F433">
            <v>0</v>
          </cell>
          <cell r="G433" t="str">
            <v>否</v>
          </cell>
        </row>
        <row r="433"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</row>
        <row r="433"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</row>
        <row r="433"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</row>
        <row r="433"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5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</row>
        <row r="433">
          <cell r="BJ433">
            <v>0</v>
          </cell>
        </row>
        <row r="434">
          <cell r="B434" t="str">
            <v>S535003</v>
          </cell>
          <cell r="C434" t="str">
            <v>漳浦天泽塑胶制品有限公司</v>
          </cell>
          <cell r="D434">
            <v>0</v>
          </cell>
        </row>
        <row r="434">
          <cell r="F434">
            <v>0</v>
          </cell>
          <cell r="G434" t="str">
            <v>否</v>
          </cell>
        </row>
        <row r="434"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</row>
        <row r="434"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</row>
        <row r="434"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</row>
        <row r="434"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5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</row>
        <row r="434">
          <cell r="BJ434">
            <v>0</v>
          </cell>
        </row>
        <row r="435">
          <cell r="B435" t="str">
            <v>S537006</v>
          </cell>
          <cell r="C435" t="str">
            <v>潍坊众乐邦人力资源有限公司</v>
          </cell>
          <cell r="D435">
            <v>0</v>
          </cell>
        </row>
        <row r="435">
          <cell r="F435">
            <v>0</v>
          </cell>
          <cell r="G435" t="str">
            <v>否</v>
          </cell>
        </row>
        <row r="435"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</row>
        <row r="435">
          <cell r="AE435">
            <v>0</v>
          </cell>
          <cell r="AF435">
            <v>0</v>
          </cell>
          <cell r="AG435">
            <v>0</v>
          </cell>
          <cell r="AH435">
            <v>0</v>
          </cell>
        </row>
        <row r="435"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</row>
        <row r="435"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5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</row>
        <row r="435">
          <cell r="BJ435">
            <v>0</v>
          </cell>
        </row>
        <row r="436">
          <cell r="B436" t="str">
            <v>S537013</v>
          </cell>
          <cell r="C436" t="str">
            <v>文登区康泰汽车修理部</v>
          </cell>
          <cell r="D436">
            <v>0</v>
          </cell>
        </row>
        <row r="436">
          <cell r="F436">
            <v>0</v>
          </cell>
          <cell r="G436" t="str">
            <v>否</v>
          </cell>
        </row>
        <row r="436"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</row>
        <row r="436"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</row>
        <row r="436"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</row>
        <row r="436"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5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</row>
        <row r="436">
          <cell r="BJ436">
            <v>0</v>
          </cell>
        </row>
        <row r="437">
          <cell r="B437" t="str">
            <v>S537014</v>
          </cell>
          <cell r="C437" t="str">
            <v>山东原和人力资源有限公司</v>
          </cell>
          <cell r="D437">
            <v>0</v>
          </cell>
        </row>
        <row r="437">
          <cell r="F437">
            <v>0</v>
          </cell>
          <cell r="G437" t="str">
            <v>否</v>
          </cell>
        </row>
        <row r="437"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</row>
        <row r="437"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</row>
        <row r="437"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</row>
        <row r="437"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5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</row>
        <row r="437">
          <cell r="BJ437">
            <v>0</v>
          </cell>
        </row>
        <row r="438">
          <cell r="B438" t="str">
            <v>S543004</v>
          </cell>
          <cell r="C438" t="str">
            <v>西峡县德赢汽车销售服务有限公司</v>
          </cell>
          <cell r="D438">
            <v>0</v>
          </cell>
        </row>
        <row r="438">
          <cell r="F438">
            <v>0</v>
          </cell>
          <cell r="G438" t="str">
            <v>否</v>
          </cell>
        </row>
        <row r="438"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</row>
        <row r="438"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</row>
        <row r="438"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</row>
        <row r="438"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5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</row>
        <row r="438">
          <cell r="BJ438">
            <v>0</v>
          </cell>
        </row>
        <row r="439">
          <cell r="B439" t="str">
            <v>S545001</v>
          </cell>
          <cell r="C439" t="str">
            <v>柳州凡天汽车销售服务有限公司</v>
          </cell>
          <cell r="D439">
            <v>0</v>
          </cell>
        </row>
        <row r="439">
          <cell r="F439">
            <v>0</v>
          </cell>
          <cell r="G439" t="str">
            <v>否</v>
          </cell>
        </row>
        <row r="439"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</row>
        <row r="439"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</row>
        <row r="439"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</row>
        <row r="439"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5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</row>
        <row r="439">
          <cell r="BJ439">
            <v>0</v>
          </cell>
        </row>
        <row r="440">
          <cell r="B440" t="str">
            <v>S561005</v>
          </cell>
          <cell r="C440" t="str">
            <v>西安汉信自动识别技术有限公司</v>
          </cell>
          <cell r="D440">
            <v>0</v>
          </cell>
        </row>
        <row r="440">
          <cell r="F440">
            <v>0</v>
          </cell>
          <cell r="G440" t="str">
            <v>否</v>
          </cell>
        </row>
        <row r="440"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</row>
        <row r="440"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</row>
        <row r="440"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</row>
        <row r="440"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5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</row>
        <row r="440">
          <cell r="BJ440">
            <v>0</v>
          </cell>
        </row>
        <row r="441">
          <cell r="B441" t="str">
            <v>S412035</v>
          </cell>
          <cell r="C441" t="str">
            <v>天津海纳钢铁有限公司</v>
          </cell>
          <cell r="D441" t="str">
            <v>金属件</v>
          </cell>
        </row>
        <row r="441">
          <cell r="F441">
            <v>0</v>
          </cell>
          <cell r="G441" t="str">
            <v>否</v>
          </cell>
        </row>
        <row r="441"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</row>
        <row r="441"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</row>
        <row r="441"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</row>
        <row r="441"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5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</row>
        <row r="441">
          <cell r="BJ441">
            <v>0</v>
          </cell>
        </row>
        <row r="442">
          <cell r="B442" t="str">
            <v>S413145</v>
          </cell>
          <cell r="C442" t="str">
            <v>霸州市霸州镇鑫创五金塑料厂</v>
          </cell>
          <cell r="D442" t="str">
            <v>座椅</v>
          </cell>
          <cell r="E442" t="str">
            <v>正常供货</v>
          </cell>
          <cell r="F442">
            <v>60</v>
          </cell>
          <cell r="G442" t="str">
            <v>是</v>
          </cell>
          <cell r="H442">
            <v>60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</row>
        <row r="442"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466.6</v>
          </cell>
          <cell r="AN442">
            <v>17727.84</v>
          </cell>
          <cell r="AO442">
            <v>20300</v>
          </cell>
          <cell r="AP442">
            <v>17400</v>
          </cell>
          <cell r="AQ442">
            <v>43147.86</v>
          </cell>
          <cell r="AR442">
            <v>29919.32</v>
          </cell>
          <cell r="AS442">
            <v>15318.49</v>
          </cell>
          <cell r="AT442">
            <v>10943.34</v>
          </cell>
          <cell r="AU442">
            <v>0</v>
          </cell>
          <cell r="AV442">
            <v>61089.79</v>
          </cell>
          <cell r="AW442">
            <v>13600</v>
          </cell>
          <cell r="AX442">
            <v>17356.8</v>
          </cell>
          <cell r="AY442">
            <v>247270.04</v>
          </cell>
          <cell r="AZ442">
            <v>216313.24</v>
          </cell>
          <cell r="BA442">
            <v>6</v>
          </cell>
          <cell r="BB442">
            <v>61089.79</v>
          </cell>
          <cell r="BC442">
            <v>0</v>
          </cell>
          <cell r="BD442">
            <v>10943.34</v>
          </cell>
          <cell r="BE442">
            <v>15318.49</v>
          </cell>
          <cell r="BF442">
            <v>29919.32</v>
          </cell>
          <cell r="BG442">
            <v>118308.42</v>
          </cell>
          <cell r="BH442">
            <v>30956.8</v>
          </cell>
        </row>
        <row r="442">
          <cell r="BJ442">
            <v>19718.07</v>
          </cell>
        </row>
        <row r="443">
          <cell r="B443" t="str">
            <v>S511019</v>
          </cell>
          <cell r="C443" t="str">
            <v>中企永联数据交换技术(北京)有限公司</v>
          </cell>
          <cell r="D443">
            <v>0</v>
          </cell>
        </row>
        <row r="443">
          <cell r="F443">
            <v>0</v>
          </cell>
          <cell r="G443" t="str">
            <v>否</v>
          </cell>
        </row>
        <row r="443"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</row>
        <row r="443">
          <cell r="AE443">
            <v>0</v>
          </cell>
          <cell r="AF443">
            <v>0</v>
          </cell>
          <cell r="AG443">
            <v>0</v>
          </cell>
          <cell r="AH443">
            <v>0</v>
          </cell>
        </row>
        <row r="443"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</row>
        <row r="443"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5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</row>
        <row r="443">
          <cell r="BJ443">
            <v>0</v>
          </cell>
        </row>
        <row r="444">
          <cell r="B444" t="str">
            <v>S511021</v>
          </cell>
          <cell r="C444" t="str">
            <v>平安养老保险股份有限公司北京分公司</v>
          </cell>
          <cell r="D444">
            <v>0</v>
          </cell>
        </row>
        <row r="444">
          <cell r="F444">
            <v>0</v>
          </cell>
          <cell r="G444" t="str">
            <v>否</v>
          </cell>
        </row>
        <row r="444"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</row>
        <row r="444"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</row>
        <row r="444"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</row>
        <row r="444"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5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</row>
        <row r="444">
          <cell r="BJ444">
            <v>0</v>
          </cell>
        </row>
        <row r="445">
          <cell r="B445" t="str">
            <v>S511022</v>
          </cell>
          <cell r="C445" t="str">
            <v>北京华德世纪科技发展有限公司</v>
          </cell>
          <cell r="D445">
            <v>0</v>
          </cell>
        </row>
        <row r="445">
          <cell r="F445">
            <v>0</v>
          </cell>
          <cell r="G445" t="str">
            <v>否</v>
          </cell>
        </row>
        <row r="445"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</row>
        <row r="445"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</row>
        <row r="445"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</row>
        <row r="445"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5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</row>
        <row r="445">
          <cell r="BJ445">
            <v>0</v>
          </cell>
        </row>
        <row r="446">
          <cell r="B446" t="str">
            <v>S511024</v>
          </cell>
          <cell r="C446" t="str">
            <v>北京市长安律师事务所</v>
          </cell>
          <cell r="D446">
            <v>0</v>
          </cell>
        </row>
        <row r="446">
          <cell r="F446">
            <v>0</v>
          </cell>
          <cell r="G446" t="str">
            <v>否</v>
          </cell>
        </row>
        <row r="446"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</row>
        <row r="446"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</row>
        <row r="446"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</row>
        <row r="446"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5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</row>
        <row r="446">
          <cell r="BJ446">
            <v>0</v>
          </cell>
        </row>
        <row r="447">
          <cell r="B447" t="str">
            <v>S513100</v>
          </cell>
          <cell r="C447" t="str">
            <v>保定中汇汽车贸易有限公司</v>
          </cell>
          <cell r="D447">
            <v>0</v>
          </cell>
        </row>
        <row r="447">
          <cell r="F447">
            <v>0</v>
          </cell>
          <cell r="G447" t="str">
            <v>否</v>
          </cell>
        </row>
        <row r="447"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</row>
        <row r="447"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</row>
        <row r="447"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</row>
        <row r="447"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5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</row>
        <row r="447">
          <cell r="BJ447">
            <v>0</v>
          </cell>
        </row>
        <row r="448">
          <cell r="B448" t="str">
            <v>S513103</v>
          </cell>
          <cell r="C448" t="str">
            <v>邢台市鼎力恒汽车销售有限公司</v>
          </cell>
          <cell r="D448">
            <v>0</v>
          </cell>
        </row>
        <row r="448">
          <cell r="F448">
            <v>0</v>
          </cell>
          <cell r="G448" t="str">
            <v>否</v>
          </cell>
        </row>
        <row r="448"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</row>
        <row r="448"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</row>
        <row r="448"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</row>
        <row r="448"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5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</row>
        <row r="448">
          <cell r="BJ448">
            <v>0</v>
          </cell>
        </row>
        <row r="449">
          <cell r="B449" t="str">
            <v>S513119</v>
          </cell>
          <cell r="C449" t="str">
            <v>黄骅市英强装卸搬运队</v>
          </cell>
          <cell r="D449">
            <v>0</v>
          </cell>
        </row>
        <row r="449">
          <cell r="F449">
            <v>0</v>
          </cell>
          <cell r="G449" t="str">
            <v>否</v>
          </cell>
        </row>
        <row r="449"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</row>
        <row r="449"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</row>
        <row r="449"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</row>
        <row r="449"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5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</row>
        <row r="449">
          <cell r="BJ449">
            <v>0</v>
          </cell>
        </row>
        <row r="450">
          <cell r="B450" t="str">
            <v>S513120</v>
          </cell>
          <cell r="C450" t="str">
            <v>黄骅市大强商贸有限公司</v>
          </cell>
          <cell r="D450">
            <v>0</v>
          </cell>
        </row>
        <row r="450">
          <cell r="F450">
            <v>0</v>
          </cell>
          <cell r="G450" t="str">
            <v>否</v>
          </cell>
        </row>
        <row r="450"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</row>
        <row r="450"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</row>
        <row r="450"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</row>
        <row r="450"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5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</row>
        <row r="450">
          <cell r="BJ450">
            <v>0</v>
          </cell>
        </row>
        <row r="451">
          <cell r="B451" t="str">
            <v>S513123</v>
          </cell>
          <cell r="C451" t="str">
            <v>黄骅市奇润运输队</v>
          </cell>
          <cell r="D451">
            <v>0</v>
          </cell>
        </row>
        <row r="451">
          <cell r="F451">
            <v>0</v>
          </cell>
          <cell r="G451" t="str">
            <v>否</v>
          </cell>
        </row>
        <row r="451"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</row>
        <row r="451"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</row>
        <row r="451"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6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</row>
        <row r="451">
          <cell r="BJ451">
            <v>0</v>
          </cell>
        </row>
        <row r="452">
          <cell r="B452" t="str">
            <v>S513124</v>
          </cell>
          <cell r="C452" t="str">
            <v>河北凯昌祥汽车销售服务有限公司</v>
          </cell>
          <cell r="D452">
            <v>0</v>
          </cell>
        </row>
        <row r="452">
          <cell r="F452">
            <v>0</v>
          </cell>
          <cell r="G452" t="str">
            <v>否</v>
          </cell>
        </row>
        <row r="452"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</row>
        <row r="452"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</row>
        <row r="452"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</row>
        <row r="452"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5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</row>
        <row r="452">
          <cell r="BJ452">
            <v>0</v>
          </cell>
        </row>
        <row r="453">
          <cell r="B453" t="str">
            <v>S513125</v>
          </cell>
          <cell r="C453" t="str">
            <v>黄骅市壹本文化传媒有限公司</v>
          </cell>
          <cell r="D453">
            <v>0</v>
          </cell>
        </row>
        <row r="453">
          <cell r="F453">
            <v>0</v>
          </cell>
          <cell r="G453" t="str">
            <v>否</v>
          </cell>
        </row>
        <row r="453"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</row>
        <row r="453"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</row>
        <row r="453"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</row>
        <row r="453"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5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</row>
        <row r="453">
          <cell r="BJ453">
            <v>0</v>
          </cell>
        </row>
        <row r="454">
          <cell r="B454" t="str">
            <v>S513126</v>
          </cell>
          <cell r="C454" t="str">
            <v>河北荣华吉运汽车销售服务有限公司</v>
          </cell>
          <cell r="D454">
            <v>0</v>
          </cell>
        </row>
        <row r="454">
          <cell r="F454">
            <v>0</v>
          </cell>
          <cell r="G454" t="str">
            <v>否</v>
          </cell>
        </row>
        <row r="454"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</row>
        <row r="454"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</row>
        <row r="454"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</row>
        <row r="454"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5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</row>
        <row r="454">
          <cell r="BJ454">
            <v>0</v>
          </cell>
        </row>
        <row r="455">
          <cell r="B455" t="str">
            <v>S513128</v>
          </cell>
          <cell r="C455" t="str">
            <v>黄骅市兴骏汽车维修门市部</v>
          </cell>
          <cell r="D455">
            <v>0</v>
          </cell>
        </row>
        <row r="455">
          <cell r="F455">
            <v>0</v>
          </cell>
          <cell r="G455" t="str">
            <v>否</v>
          </cell>
        </row>
        <row r="455"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</row>
        <row r="455"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</row>
        <row r="455"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</row>
        <row r="455"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5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</row>
        <row r="455">
          <cell r="BJ455">
            <v>0</v>
          </cell>
        </row>
        <row r="456">
          <cell r="B456" t="str">
            <v>S514010</v>
          </cell>
          <cell r="C456" t="str">
            <v>山西汇瑞达汽车销售服务有限公司</v>
          </cell>
          <cell r="D456">
            <v>0</v>
          </cell>
        </row>
        <row r="456">
          <cell r="F456">
            <v>0</v>
          </cell>
          <cell r="G456" t="str">
            <v>否</v>
          </cell>
        </row>
        <row r="456"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</row>
        <row r="456"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</row>
        <row r="456"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</row>
        <row r="456"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5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</row>
        <row r="456">
          <cell r="BJ456">
            <v>0</v>
          </cell>
        </row>
        <row r="457">
          <cell r="B457" t="str">
            <v>S521004</v>
          </cell>
          <cell r="C457" t="str">
            <v>辽阳奥德新重型汽车修配厂</v>
          </cell>
          <cell r="D457">
            <v>0</v>
          </cell>
        </row>
        <row r="457">
          <cell r="F457">
            <v>0</v>
          </cell>
          <cell r="G457" t="str">
            <v>否</v>
          </cell>
        </row>
        <row r="457"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</row>
        <row r="457"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</row>
        <row r="457"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</row>
        <row r="457"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5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</row>
        <row r="457">
          <cell r="BJ457">
            <v>0</v>
          </cell>
        </row>
        <row r="458">
          <cell r="B458" t="str">
            <v>S521005</v>
          </cell>
          <cell r="C458" t="str">
            <v>盘锦圣翔汽车销售服务有限公司</v>
          </cell>
          <cell r="D458">
            <v>0</v>
          </cell>
        </row>
        <row r="458">
          <cell r="F458">
            <v>0</v>
          </cell>
          <cell r="G458" t="str">
            <v>否</v>
          </cell>
        </row>
        <row r="458"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</row>
        <row r="458"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</row>
        <row r="458"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</row>
        <row r="458"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5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</row>
        <row r="458">
          <cell r="BJ458">
            <v>0</v>
          </cell>
        </row>
        <row r="459">
          <cell r="B459" t="str">
            <v>S521007</v>
          </cell>
          <cell r="C459" t="str">
            <v>鞍山沈动重工有限公司</v>
          </cell>
          <cell r="D459">
            <v>0</v>
          </cell>
        </row>
        <row r="459">
          <cell r="F459">
            <v>0</v>
          </cell>
          <cell r="G459" t="str">
            <v>否</v>
          </cell>
        </row>
        <row r="459"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</row>
        <row r="459"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</row>
        <row r="459"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</row>
        <row r="459"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5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</row>
        <row r="459">
          <cell r="BJ459">
            <v>0</v>
          </cell>
        </row>
        <row r="460">
          <cell r="B460" t="str">
            <v>S521008</v>
          </cell>
          <cell r="C460" t="str">
            <v>辽宁动力能源装备集团有限公司</v>
          </cell>
          <cell r="D460">
            <v>0</v>
          </cell>
        </row>
        <row r="460">
          <cell r="F460">
            <v>0</v>
          </cell>
          <cell r="G460" t="str">
            <v>否</v>
          </cell>
        </row>
        <row r="460"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</row>
        <row r="460"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</row>
        <row r="460"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</row>
        <row r="460"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5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</row>
        <row r="460">
          <cell r="BJ460">
            <v>0</v>
          </cell>
        </row>
        <row r="461">
          <cell r="B461" t="str">
            <v>S521009</v>
          </cell>
          <cell r="C461" t="str">
            <v>辽宁星朋科技实业有限公司</v>
          </cell>
          <cell r="D461">
            <v>0</v>
          </cell>
        </row>
        <row r="461">
          <cell r="F461">
            <v>0</v>
          </cell>
          <cell r="G461" t="str">
            <v>否</v>
          </cell>
        </row>
        <row r="461"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</row>
        <row r="461"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</row>
        <row r="461"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</row>
        <row r="461"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5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</row>
        <row r="461">
          <cell r="BJ461">
            <v>0</v>
          </cell>
        </row>
        <row r="462">
          <cell r="B462" t="str">
            <v>S523001</v>
          </cell>
          <cell r="C462" t="str">
            <v>明水鑫隆汽车销售有限公司</v>
          </cell>
          <cell r="D462">
            <v>0</v>
          </cell>
        </row>
        <row r="462">
          <cell r="F462">
            <v>0</v>
          </cell>
          <cell r="G462" t="str">
            <v>否</v>
          </cell>
        </row>
        <row r="462"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</row>
        <row r="462"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</row>
        <row r="462"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</row>
        <row r="462"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5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</row>
        <row r="462">
          <cell r="BJ462">
            <v>0</v>
          </cell>
        </row>
        <row r="463">
          <cell r="B463" t="str">
            <v>S532008</v>
          </cell>
          <cell r="C463" t="str">
            <v>无锡市西运汽车修配厂</v>
          </cell>
          <cell r="D463">
            <v>0</v>
          </cell>
        </row>
        <row r="463">
          <cell r="F463">
            <v>0</v>
          </cell>
          <cell r="G463" t="str">
            <v>否</v>
          </cell>
        </row>
        <row r="463"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</row>
        <row r="463"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</row>
        <row r="463"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</row>
        <row r="463"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5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</row>
        <row r="463">
          <cell r="BJ463">
            <v>0</v>
          </cell>
        </row>
        <row r="464">
          <cell r="B464" t="str">
            <v>S532015</v>
          </cell>
          <cell r="C464" t="str">
            <v>镇江市中亚汽车销售服务有限公司镇江中亚</v>
          </cell>
          <cell r="D464">
            <v>0</v>
          </cell>
        </row>
        <row r="464">
          <cell r="F464">
            <v>0</v>
          </cell>
          <cell r="G464" t="str">
            <v>否</v>
          </cell>
        </row>
        <row r="464"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</row>
        <row r="464"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</row>
        <row r="464"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</row>
        <row r="464"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5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</row>
        <row r="464">
          <cell r="BJ464">
            <v>0</v>
          </cell>
        </row>
        <row r="465">
          <cell r="B465" t="str">
            <v>S532018</v>
          </cell>
          <cell r="C465" t="str">
            <v>扬州市佑名汽车服务有限公司</v>
          </cell>
          <cell r="D465">
            <v>0</v>
          </cell>
        </row>
        <row r="465">
          <cell r="F465">
            <v>0</v>
          </cell>
          <cell r="G465" t="str">
            <v>否</v>
          </cell>
        </row>
        <row r="465"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</row>
        <row r="465"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</row>
        <row r="465"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</row>
        <row r="465"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5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</row>
        <row r="465">
          <cell r="BJ465">
            <v>0</v>
          </cell>
        </row>
        <row r="466">
          <cell r="B466" t="str">
            <v>S532019</v>
          </cell>
          <cell r="C466" t="str">
            <v>泗洪胜安汽车修理有限公司</v>
          </cell>
          <cell r="D466">
            <v>0</v>
          </cell>
        </row>
        <row r="466">
          <cell r="F466">
            <v>0</v>
          </cell>
          <cell r="G466" t="str">
            <v>否</v>
          </cell>
        </row>
        <row r="466"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</row>
        <row r="466"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</row>
        <row r="466"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</row>
        <row r="466"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5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</row>
        <row r="466">
          <cell r="BJ466">
            <v>0</v>
          </cell>
        </row>
        <row r="467">
          <cell r="B467" t="str">
            <v>S533008</v>
          </cell>
          <cell r="C467" t="str">
            <v>台州市路桥胜盟汽车服务有限公司</v>
          </cell>
          <cell r="D467">
            <v>0</v>
          </cell>
        </row>
        <row r="467">
          <cell r="F467">
            <v>0</v>
          </cell>
          <cell r="G467" t="str">
            <v>否</v>
          </cell>
        </row>
        <row r="467"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</row>
        <row r="467"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</row>
        <row r="467"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</row>
        <row r="467"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5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</row>
        <row r="467">
          <cell r="BJ467">
            <v>0</v>
          </cell>
        </row>
        <row r="468">
          <cell r="B468" t="str">
            <v>S534005</v>
          </cell>
          <cell r="C468" t="str">
            <v>合肥志达汽车配件有限责任公司</v>
          </cell>
          <cell r="D468">
            <v>0</v>
          </cell>
        </row>
        <row r="468">
          <cell r="F468">
            <v>0</v>
          </cell>
          <cell r="G468" t="str">
            <v>否</v>
          </cell>
        </row>
        <row r="468"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</row>
        <row r="468"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</row>
        <row r="468"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</row>
        <row r="468"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5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</row>
        <row r="468">
          <cell r="BJ468">
            <v>0</v>
          </cell>
        </row>
        <row r="469">
          <cell r="B469" t="str">
            <v>S534008</v>
          </cell>
          <cell r="C469" t="str">
            <v>蚌埠市通利汽车销售有限公司</v>
          </cell>
          <cell r="D469">
            <v>0</v>
          </cell>
        </row>
        <row r="469">
          <cell r="F469">
            <v>0</v>
          </cell>
          <cell r="G469" t="str">
            <v>否</v>
          </cell>
        </row>
        <row r="469"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</row>
        <row r="469"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</row>
        <row r="469"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</row>
        <row r="469"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5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</row>
        <row r="469">
          <cell r="BJ469">
            <v>0</v>
          </cell>
        </row>
        <row r="470">
          <cell r="B470" t="str">
            <v>S535004</v>
          </cell>
          <cell r="C470" t="str">
            <v>厦门市驰宇汽车维修有限公司</v>
          </cell>
          <cell r="D470">
            <v>0</v>
          </cell>
        </row>
        <row r="470">
          <cell r="F470">
            <v>0</v>
          </cell>
          <cell r="G470" t="str">
            <v>否</v>
          </cell>
        </row>
        <row r="470"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</row>
        <row r="470"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</row>
        <row r="470"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</row>
        <row r="470"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5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</row>
        <row r="470">
          <cell r="BJ470">
            <v>0</v>
          </cell>
        </row>
        <row r="471">
          <cell r="B471" t="str">
            <v>S535005</v>
          </cell>
          <cell r="C471" t="str">
            <v>厦门锋润汽车服务有限公司</v>
          </cell>
          <cell r="D471">
            <v>0</v>
          </cell>
        </row>
        <row r="471">
          <cell r="F471">
            <v>0</v>
          </cell>
          <cell r="G471" t="str">
            <v>否</v>
          </cell>
        </row>
        <row r="471"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</row>
        <row r="471"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</row>
        <row r="471"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</row>
        <row r="471"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5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</row>
        <row r="471">
          <cell r="BJ471">
            <v>0</v>
          </cell>
        </row>
        <row r="472">
          <cell r="B472" t="str">
            <v>S536006</v>
          </cell>
          <cell r="C472" t="str">
            <v>南城县恒通汽车服务有限公司</v>
          </cell>
          <cell r="D472">
            <v>0</v>
          </cell>
        </row>
        <row r="472">
          <cell r="F472">
            <v>0</v>
          </cell>
          <cell r="G472" t="str">
            <v>否</v>
          </cell>
        </row>
        <row r="472"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</row>
        <row r="472"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</row>
        <row r="472"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</row>
        <row r="472"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5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</row>
        <row r="472">
          <cell r="BJ472">
            <v>0</v>
          </cell>
        </row>
        <row r="473">
          <cell r="B473" t="str">
            <v>S537010</v>
          </cell>
          <cell r="C473" t="str">
            <v>临沂瑞启汽车销售服务有限公司</v>
          </cell>
          <cell r="D473">
            <v>0</v>
          </cell>
        </row>
        <row r="473">
          <cell r="F473">
            <v>0</v>
          </cell>
          <cell r="G473" t="str">
            <v>否</v>
          </cell>
        </row>
        <row r="473"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</row>
        <row r="473"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</row>
        <row r="473"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</row>
        <row r="473"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5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</row>
        <row r="473">
          <cell r="BJ473">
            <v>0</v>
          </cell>
        </row>
        <row r="474">
          <cell r="B474" t="str">
            <v>S537011</v>
          </cell>
          <cell r="C474" t="str">
            <v>金乡县众鑫汽车维修服务有限公司</v>
          </cell>
          <cell r="D474">
            <v>0</v>
          </cell>
        </row>
        <row r="474">
          <cell r="F474">
            <v>0</v>
          </cell>
          <cell r="G474" t="str">
            <v>否</v>
          </cell>
        </row>
        <row r="474"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</row>
        <row r="474"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</row>
        <row r="474"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</row>
        <row r="474"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5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</row>
        <row r="474">
          <cell r="BJ474">
            <v>0</v>
          </cell>
        </row>
        <row r="475">
          <cell r="B475" t="str">
            <v>S537017</v>
          </cell>
          <cell r="C475" t="str">
            <v>潍坊鑫腾物流有限公司</v>
          </cell>
          <cell r="D475">
            <v>0</v>
          </cell>
        </row>
        <row r="475">
          <cell r="F475">
            <v>0</v>
          </cell>
          <cell r="G475" t="str">
            <v>否</v>
          </cell>
        </row>
        <row r="475"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</row>
        <row r="475"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</row>
        <row r="475"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</row>
        <row r="475"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5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</row>
        <row r="475">
          <cell r="BJ475">
            <v>0</v>
          </cell>
        </row>
        <row r="476">
          <cell r="B476" t="str">
            <v>S537018</v>
          </cell>
          <cell r="C476" t="str">
            <v>济宁盛鑫汽车销售有限公司</v>
          </cell>
          <cell r="D476">
            <v>0</v>
          </cell>
        </row>
        <row r="476">
          <cell r="F476">
            <v>0</v>
          </cell>
          <cell r="G476" t="str">
            <v>否</v>
          </cell>
        </row>
        <row r="476"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</row>
        <row r="476"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</row>
        <row r="476"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</row>
        <row r="476"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5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</row>
        <row r="476">
          <cell r="BJ476">
            <v>0</v>
          </cell>
        </row>
        <row r="477">
          <cell r="B477" t="str">
            <v>S537019</v>
          </cell>
          <cell r="C477" t="str">
            <v>潍坊市汇众汽车销售服务有限公司汽车修理厂</v>
          </cell>
          <cell r="D477">
            <v>0</v>
          </cell>
        </row>
        <row r="477">
          <cell r="F477">
            <v>0</v>
          </cell>
          <cell r="G477" t="str">
            <v>否</v>
          </cell>
        </row>
        <row r="477"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</row>
        <row r="477"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</row>
        <row r="477"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</row>
        <row r="477"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5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</row>
        <row r="477">
          <cell r="BJ477">
            <v>0</v>
          </cell>
        </row>
        <row r="478">
          <cell r="B478" t="str">
            <v>S537020</v>
          </cell>
          <cell r="C478" t="str">
            <v>章丘思锐佳顺物流有限公司</v>
          </cell>
          <cell r="D478">
            <v>0</v>
          </cell>
        </row>
        <row r="478">
          <cell r="F478">
            <v>0</v>
          </cell>
          <cell r="G478" t="str">
            <v>否</v>
          </cell>
        </row>
        <row r="478"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</row>
        <row r="478"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</row>
        <row r="478"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</row>
        <row r="478"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5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</row>
        <row r="478">
          <cell r="BJ478">
            <v>0</v>
          </cell>
        </row>
        <row r="479">
          <cell r="B479" t="str">
            <v>S537023</v>
          </cell>
          <cell r="C479" t="str">
            <v>梁山县一通汽车维修服务有限公司</v>
          </cell>
          <cell r="D479">
            <v>0</v>
          </cell>
        </row>
        <row r="479">
          <cell r="F479">
            <v>0</v>
          </cell>
          <cell r="G479" t="str">
            <v>否</v>
          </cell>
        </row>
        <row r="479"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</row>
        <row r="479"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</row>
        <row r="479"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</row>
        <row r="479"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5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</row>
        <row r="479">
          <cell r="BJ479">
            <v>0</v>
          </cell>
        </row>
        <row r="480">
          <cell r="B480" t="str">
            <v>S541004</v>
          </cell>
          <cell r="C480" t="str">
            <v>沁阳市鑫达汽车修理有限公司</v>
          </cell>
          <cell r="D480">
            <v>0</v>
          </cell>
        </row>
        <row r="480">
          <cell r="F480">
            <v>0</v>
          </cell>
          <cell r="G480" t="str">
            <v>否</v>
          </cell>
        </row>
        <row r="480"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</row>
        <row r="480"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</row>
        <row r="480"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</row>
        <row r="480"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5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</row>
        <row r="480">
          <cell r="BJ480">
            <v>0</v>
          </cell>
        </row>
        <row r="481">
          <cell r="B481" t="str">
            <v>S541008</v>
          </cell>
          <cell r="C481" t="str">
            <v>驻马店天翔机电有限公司</v>
          </cell>
          <cell r="D481">
            <v>0</v>
          </cell>
        </row>
        <row r="481">
          <cell r="F481">
            <v>0</v>
          </cell>
          <cell r="G481" t="str">
            <v>否</v>
          </cell>
        </row>
        <row r="481"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</row>
        <row r="481"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</row>
        <row r="481"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</row>
        <row r="481"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5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</row>
        <row r="481">
          <cell r="BJ481">
            <v>0</v>
          </cell>
        </row>
        <row r="482">
          <cell r="B482" t="str">
            <v>S541010</v>
          </cell>
          <cell r="C482" t="str">
            <v>平顶山市永惠汽车维修服务有限公司</v>
          </cell>
          <cell r="D482">
            <v>0</v>
          </cell>
        </row>
        <row r="482">
          <cell r="F482">
            <v>0</v>
          </cell>
          <cell r="G482" t="str">
            <v>否</v>
          </cell>
        </row>
        <row r="482"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</row>
        <row r="482"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</row>
        <row r="482"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</row>
        <row r="482"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5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</row>
        <row r="482">
          <cell r="BJ482">
            <v>0</v>
          </cell>
        </row>
        <row r="483">
          <cell r="B483" t="str">
            <v>S541011</v>
          </cell>
          <cell r="C483" t="str">
            <v>河南正聚明汽车贸易有限公司</v>
          </cell>
          <cell r="D483">
            <v>0</v>
          </cell>
        </row>
        <row r="483">
          <cell r="F483">
            <v>0</v>
          </cell>
          <cell r="G483" t="str">
            <v>否</v>
          </cell>
        </row>
        <row r="483"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</row>
        <row r="483"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</row>
        <row r="483"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</row>
        <row r="483"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5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</row>
        <row r="483">
          <cell r="BJ483">
            <v>0</v>
          </cell>
        </row>
        <row r="484">
          <cell r="B484" t="str">
            <v>S542002</v>
          </cell>
          <cell r="C484" t="str">
            <v>武汉万坚汽车服务有限公司</v>
          </cell>
          <cell r="D484">
            <v>0</v>
          </cell>
        </row>
        <row r="484">
          <cell r="F484">
            <v>0</v>
          </cell>
          <cell r="G484" t="str">
            <v>否</v>
          </cell>
        </row>
        <row r="484"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</row>
        <row r="484"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</row>
        <row r="484"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</row>
        <row r="484"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5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</row>
        <row r="484">
          <cell r="BJ484">
            <v>0</v>
          </cell>
        </row>
        <row r="485">
          <cell r="B485" t="str">
            <v>S551004</v>
          </cell>
          <cell r="C485" t="str">
            <v>攀枝花市京福汽车销售服务有限公司</v>
          </cell>
          <cell r="D485">
            <v>0</v>
          </cell>
        </row>
        <row r="485">
          <cell r="F485">
            <v>0</v>
          </cell>
          <cell r="G485" t="str">
            <v>否</v>
          </cell>
        </row>
        <row r="485"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</row>
        <row r="485"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</row>
        <row r="485"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</row>
        <row r="485"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5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</row>
        <row r="485">
          <cell r="BJ485">
            <v>0</v>
          </cell>
        </row>
        <row r="486">
          <cell r="B486" t="str">
            <v>S551006</v>
          </cell>
          <cell r="C486" t="str">
            <v>冕宁县泸沽海侠汽车修理厂</v>
          </cell>
          <cell r="D486">
            <v>0</v>
          </cell>
        </row>
        <row r="486">
          <cell r="F486">
            <v>0</v>
          </cell>
          <cell r="G486" t="str">
            <v>否</v>
          </cell>
        </row>
        <row r="486"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</row>
        <row r="486"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</row>
        <row r="486"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</row>
        <row r="486"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5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</row>
        <row r="486">
          <cell r="BJ486">
            <v>0</v>
          </cell>
        </row>
        <row r="487">
          <cell r="B487" t="str">
            <v>S551007</v>
          </cell>
          <cell r="C487" t="str">
            <v>荥经县颐顺汽车贸易服务有限公司</v>
          </cell>
          <cell r="D487">
            <v>0</v>
          </cell>
        </row>
        <row r="487">
          <cell r="F487">
            <v>0</v>
          </cell>
          <cell r="G487" t="str">
            <v>否</v>
          </cell>
        </row>
        <row r="487"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</row>
        <row r="487"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</row>
        <row r="487"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</row>
        <row r="487"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5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</row>
        <row r="487">
          <cell r="BJ487">
            <v>0</v>
          </cell>
        </row>
        <row r="488">
          <cell r="B488" t="str">
            <v>S562005</v>
          </cell>
          <cell r="C488" t="str">
            <v>甘肃德晟汽车贸易有限公司</v>
          </cell>
          <cell r="D488">
            <v>0</v>
          </cell>
        </row>
        <row r="488">
          <cell r="F488">
            <v>0</v>
          </cell>
          <cell r="G488" t="str">
            <v>否</v>
          </cell>
        </row>
        <row r="488"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</row>
        <row r="488">
          <cell r="AD488">
            <v>0</v>
          </cell>
          <cell r="AE488">
            <v>0</v>
          </cell>
        </row>
        <row r="488">
          <cell r="AG488">
            <v>0</v>
          </cell>
          <cell r="AH488">
            <v>0</v>
          </cell>
        </row>
        <row r="488"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</row>
        <row r="488"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5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</row>
        <row r="488">
          <cell r="BJ488">
            <v>0</v>
          </cell>
        </row>
        <row r="489">
          <cell r="B489" t="str">
            <v>S563001</v>
          </cell>
          <cell r="C489" t="str">
            <v>青海荣雄汽车销售服务有限公司</v>
          </cell>
          <cell r="D489">
            <v>0</v>
          </cell>
        </row>
        <row r="489">
          <cell r="F489">
            <v>0</v>
          </cell>
          <cell r="G489" t="str">
            <v>否</v>
          </cell>
        </row>
        <row r="489"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</row>
        <row r="489">
          <cell r="AD489">
            <v>0</v>
          </cell>
          <cell r="AE489">
            <v>0</v>
          </cell>
        </row>
        <row r="489">
          <cell r="AG489">
            <v>0</v>
          </cell>
          <cell r="AH489">
            <v>0</v>
          </cell>
        </row>
        <row r="489"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</row>
        <row r="489"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5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</row>
        <row r="489">
          <cell r="BJ489">
            <v>0</v>
          </cell>
        </row>
        <row r="490">
          <cell r="B490" t="str">
            <v>S565002</v>
          </cell>
          <cell r="C490" t="str">
            <v>伊宁市兴杨汽修厂</v>
          </cell>
          <cell r="D490">
            <v>0</v>
          </cell>
        </row>
        <row r="490">
          <cell r="F490">
            <v>0</v>
          </cell>
          <cell r="G490" t="str">
            <v>否</v>
          </cell>
        </row>
        <row r="490"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</row>
        <row r="490">
          <cell r="AD490">
            <v>0</v>
          </cell>
          <cell r="AE490">
            <v>0</v>
          </cell>
        </row>
        <row r="490">
          <cell r="AG490">
            <v>0</v>
          </cell>
          <cell r="AH490">
            <v>0</v>
          </cell>
        </row>
        <row r="490"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</row>
        <row r="490"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5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</row>
        <row r="490">
          <cell r="BJ490">
            <v>0</v>
          </cell>
        </row>
        <row r="491">
          <cell r="B491" t="str">
            <v>S411032</v>
          </cell>
          <cell r="C491" t="str">
            <v>国家知识产权局专利局</v>
          </cell>
          <cell r="D491">
            <v>0</v>
          </cell>
        </row>
        <row r="491">
          <cell r="F491">
            <v>0</v>
          </cell>
          <cell r="G491" t="str">
            <v>否</v>
          </cell>
        </row>
        <row r="491"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</row>
        <row r="491"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</row>
        <row r="491"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</row>
        <row r="491"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5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</row>
        <row r="491">
          <cell r="BJ491">
            <v>0</v>
          </cell>
        </row>
        <row r="492">
          <cell r="B492" t="str">
            <v>S412034</v>
          </cell>
          <cell r="C492" t="str">
            <v>天津市鑫晟亨通商贸有限公司</v>
          </cell>
          <cell r="D492" t="str">
            <v>金属件</v>
          </cell>
        </row>
        <row r="492">
          <cell r="F492">
            <v>0</v>
          </cell>
          <cell r="G492" t="str">
            <v>否</v>
          </cell>
        </row>
        <row r="492"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</row>
        <row r="492"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</row>
        <row r="492"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</row>
        <row r="492"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5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</row>
        <row r="492">
          <cell r="BJ492">
            <v>0</v>
          </cell>
        </row>
        <row r="493">
          <cell r="B493" t="str">
            <v>S413137</v>
          </cell>
          <cell r="C493" t="str">
            <v>河北秦安安全科技股份有限公司</v>
          </cell>
          <cell r="D493">
            <v>0</v>
          </cell>
        </row>
        <row r="493">
          <cell r="F493">
            <v>0</v>
          </cell>
          <cell r="G493" t="str">
            <v>否</v>
          </cell>
        </row>
        <row r="493"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</row>
        <row r="493"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</row>
        <row r="493"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</row>
        <row r="493"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5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</row>
        <row r="493">
          <cell r="BJ493">
            <v>0</v>
          </cell>
        </row>
        <row r="494">
          <cell r="B494" t="str">
            <v>S431028</v>
          </cell>
          <cell r="C494" t="str">
            <v>上海越航启塑化有限公司</v>
          </cell>
          <cell r="D494" t="str">
            <v>后视镜</v>
          </cell>
        </row>
        <row r="494">
          <cell r="F494">
            <v>0</v>
          </cell>
          <cell r="G494" t="str">
            <v>否</v>
          </cell>
        </row>
        <row r="494"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</row>
        <row r="494"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</row>
        <row r="494">
          <cell r="AL494">
            <v>0</v>
          </cell>
        </row>
        <row r="494"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6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</row>
        <row r="494">
          <cell r="BJ494">
            <v>0</v>
          </cell>
        </row>
        <row r="495">
          <cell r="B495" t="str">
            <v>S437047</v>
          </cell>
          <cell r="C495" t="str">
            <v>青岛美泰塑胶有限公司</v>
          </cell>
          <cell r="D495">
            <v>0</v>
          </cell>
        </row>
        <row r="495">
          <cell r="F495">
            <v>0</v>
          </cell>
          <cell r="G495" t="str">
            <v>否</v>
          </cell>
        </row>
        <row r="495"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</row>
        <row r="495"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</row>
        <row r="495"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</row>
        <row r="495"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5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</row>
        <row r="495">
          <cell r="BJ495">
            <v>0</v>
          </cell>
        </row>
        <row r="496">
          <cell r="B496" t="str">
            <v>S511025</v>
          </cell>
          <cell r="C496" t="str">
            <v>北京泰纳特斯汽车零部件有限公司</v>
          </cell>
          <cell r="D496">
            <v>0</v>
          </cell>
          <cell r="E496" t="str">
            <v>老账</v>
          </cell>
          <cell r="F496">
            <v>0</v>
          </cell>
          <cell r="G496" t="str">
            <v>否</v>
          </cell>
        </row>
        <row r="496"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</row>
        <row r="496"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</row>
        <row r="496"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</row>
        <row r="496"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5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</row>
        <row r="496">
          <cell r="BJ496">
            <v>0</v>
          </cell>
        </row>
        <row r="497">
          <cell r="B497" t="str">
            <v>S512011</v>
          </cell>
          <cell r="C497" t="str">
            <v>天津市启光科技有限公司</v>
          </cell>
          <cell r="D497">
            <v>0</v>
          </cell>
        </row>
        <row r="497">
          <cell r="F497">
            <v>0</v>
          </cell>
          <cell r="G497" t="str">
            <v>否</v>
          </cell>
        </row>
        <row r="497"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</row>
        <row r="497"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</row>
        <row r="497"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</row>
        <row r="497"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5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</row>
        <row r="497">
          <cell r="BJ497">
            <v>0</v>
          </cell>
        </row>
        <row r="498">
          <cell r="B498" t="str">
            <v>S513088</v>
          </cell>
          <cell r="C498" t="str">
            <v>邢台上联汽车销售有限公司</v>
          </cell>
          <cell r="D498">
            <v>0</v>
          </cell>
        </row>
        <row r="498">
          <cell r="F498">
            <v>0</v>
          </cell>
          <cell r="G498" t="str">
            <v>否</v>
          </cell>
        </row>
        <row r="498"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</row>
        <row r="498"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</row>
        <row r="498"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</row>
        <row r="498"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5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</row>
        <row r="498">
          <cell r="BJ498">
            <v>0</v>
          </cell>
        </row>
        <row r="499">
          <cell r="B499" t="str">
            <v>S513099</v>
          </cell>
          <cell r="C499" t="str">
            <v>涉县昌鑫汽车销售服务有限公司</v>
          </cell>
          <cell r="D499">
            <v>0</v>
          </cell>
        </row>
        <row r="499">
          <cell r="F499">
            <v>0</v>
          </cell>
          <cell r="G499" t="str">
            <v>否</v>
          </cell>
        </row>
        <row r="499"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</row>
        <row r="499"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</row>
        <row r="499"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</row>
        <row r="499"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5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</row>
        <row r="499">
          <cell r="BJ499">
            <v>0</v>
          </cell>
        </row>
        <row r="500">
          <cell r="B500" t="str">
            <v>S513101</v>
          </cell>
          <cell r="C500" t="str">
            <v>河北创伟物贸有限公司</v>
          </cell>
          <cell r="D500">
            <v>0</v>
          </cell>
        </row>
        <row r="500">
          <cell r="F500">
            <v>0</v>
          </cell>
          <cell r="G500" t="str">
            <v>否</v>
          </cell>
        </row>
        <row r="500"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</row>
        <row r="500"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</row>
        <row r="500"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</row>
        <row r="500"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5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</row>
        <row r="500">
          <cell r="BJ500">
            <v>0</v>
          </cell>
        </row>
        <row r="501">
          <cell r="B501" t="str">
            <v>S513105</v>
          </cell>
          <cell r="C501" t="str">
            <v>昌黎县驰丰汽车销售有限公司</v>
          </cell>
          <cell r="D501">
            <v>0</v>
          </cell>
        </row>
        <row r="501">
          <cell r="F501">
            <v>0</v>
          </cell>
          <cell r="G501" t="str">
            <v>否</v>
          </cell>
        </row>
        <row r="501"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</row>
        <row r="501"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</row>
        <row r="501"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</row>
        <row r="501"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5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</row>
        <row r="501">
          <cell r="BJ501">
            <v>0</v>
          </cell>
        </row>
        <row r="502">
          <cell r="B502" t="str">
            <v>S513107</v>
          </cell>
          <cell r="C502" t="str">
            <v>秦皇岛市重汽汽车配件有限公司汽车维护厂</v>
          </cell>
          <cell r="D502">
            <v>0</v>
          </cell>
        </row>
        <row r="502">
          <cell r="F502">
            <v>0</v>
          </cell>
          <cell r="G502" t="str">
            <v>否</v>
          </cell>
        </row>
        <row r="502"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</row>
        <row r="502"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</row>
        <row r="502"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</row>
        <row r="502"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5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</row>
        <row r="502">
          <cell r="BJ502">
            <v>0</v>
          </cell>
        </row>
        <row r="503">
          <cell r="B503" t="str">
            <v>S513127</v>
          </cell>
          <cell r="C503" t="str">
            <v>馆陶县广丰汽车贸易有限公司</v>
          </cell>
          <cell r="D503">
            <v>0</v>
          </cell>
        </row>
        <row r="503">
          <cell r="F503">
            <v>0</v>
          </cell>
          <cell r="G503" t="str">
            <v>否</v>
          </cell>
        </row>
        <row r="503"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</row>
        <row r="503"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</row>
        <row r="503"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</row>
        <row r="503"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5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</row>
        <row r="503">
          <cell r="BJ503">
            <v>0</v>
          </cell>
        </row>
        <row r="504">
          <cell r="B504" t="str">
            <v>S513132</v>
          </cell>
          <cell r="C504" t="str">
            <v>临城县志云汽车维修服务有限公司</v>
          </cell>
          <cell r="D504">
            <v>0</v>
          </cell>
        </row>
        <row r="504">
          <cell r="F504">
            <v>0</v>
          </cell>
          <cell r="G504" t="str">
            <v>否</v>
          </cell>
        </row>
        <row r="504"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</row>
        <row r="504"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</row>
        <row r="504"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</row>
        <row r="504"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5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</row>
        <row r="504">
          <cell r="BJ504">
            <v>0</v>
          </cell>
        </row>
        <row r="505">
          <cell r="B505" t="str">
            <v>S513133</v>
          </cell>
          <cell r="C505" t="str">
            <v>邯郸市永年区现方汽车修理厂</v>
          </cell>
          <cell r="D505">
            <v>0</v>
          </cell>
        </row>
        <row r="505">
          <cell r="F505">
            <v>0</v>
          </cell>
          <cell r="G505" t="str">
            <v>否</v>
          </cell>
        </row>
        <row r="505"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</row>
        <row r="505"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</row>
        <row r="505"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</row>
        <row r="505"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5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</row>
        <row r="505">
          <cell r="BJ505">
            <v>0</v>
          </cell>
        </row>
        <row r="506">
          <cell r="B506" t="str">
            <v>S513134</v>
          </cell>
          <cell r="C506" t="str">
            <v>黄骅市东风仪器仪表经销处</v>
          </cell>
          <cell r="D506">
            <v>0</v>
          </cell>
        </row>
        <row r="506">
          <cell r="F506">
            <v>0</v>
          </cell>
          <cell r="G506" t="str">
            <v>否</v>
          </cell>
        </row>
        <row r="506"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</row>
        <row r="506"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</row>
        <row r="506"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</row>
        <row r="506"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5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</row>
        <row r="506">
          <cell r="BJ506">
            <v>0</v>
          </cell>
        </row>
        <row r="507">
          <cell r="B507" t="str">
            <v>S513136</v>
          </cell>
          <cell r="C507" t="str">
            <v>河北新林坡孵化器股份有限公司</v>
          </cell>
          <cell r="D507">
            <v>0</v>
          </cell>
        </row>
        <row r="507">
          <cell r="F507">
            <v>0</v>
          </cell>
          <cell r="G507" t="str">
            <v>否</v>
          </cell>
        </row>
        <row r="507"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</row>
        <row r="507"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</row>
        <row r="507"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</row>
        <row r="507"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5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</row>
        <row r="507">
          <cell r="BJ507">
            <v>0</v>
          </cell>
        </row>
        <row r="508">
          <cell r="B508" t="str">
            <v>S513140</v>
          </cell>
          <cell r="C508" t="str">
            <v>黄骅市祥海废品回收有限公司</v>
          </cell>
          <cell r="D508">
            <v>0</v>
          </cell>
        </row>
        <row r="508">
          <cell r="F508">
            <v>0</v>
          </cell>
          <cell r="G508" t="str">
            <v>否</v>
          </cell>
        </row>
        <row r="508"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</row>
        <row r="508"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</row>
        <row r="508"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</row>
        <row r="508"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5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</row>
        <row r="508">
          <cell r="BJ508">
            <v>0</v>
          </cell>
        </row>
        <row r="509">
          <cell r="B509" t="str">
            <v>S513141</v>
          </cell>
          <cell r="C509" t="str">
            <v>黄骅市众泰模具厂</v>
          </cell>
          <cell r="D509">
            <v>0</v>
          </cell>
        </row>
        <row r="509">
          <cell r="F509">
            <v>0</v>
          </cell>
          <cell r="G509" t="str">
            <v>否</v>
          </cell>
        </row>
        <row r="509"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</row>
        <row r="509"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</row>
        <row r="509"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</row>
        <row r="509"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5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</row>
        <row r="509">
          <cell r="BJ509">
            <v>0</v>
          </cell>
        </row>
        <row r="510">
          <cell r="B510" t="str">
            <v>S513142</v>
          </cell>
          <cell r="C510" t="str">
            <v>黄骅市双骏模具有限公司</v>
          </cell>
          <cell r="D510">
            <v>0</v>
          </cell>
        </row>
        <row r="510">
          <cell r="F510">
            <v>0</v>
          </cell>
          <cell r="G510" t="str">
            <v>否</v>
          </cell>
        </row>
        <row r="510"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</row>
        <row r="510"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</row>
        <row r="510"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</row>
        <row r="510"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5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</row>
        <row r="510">
          <cell r="BJ510">
            <v>0</v>
          </cell>
        </row>
        <row r="511">
          <cell r="B511" t="str">
            <v>S514002</v>
          </cell>
          <cell r="C511" t="str">
            <v>曲沃重义汽车服务有限公司</v>
          </cell>
          <cell r="D511">
            <v>0</v>
          </cell>
        </row>
        <row r="511">
          <cell r="F511">
            <v>0</v>
          </cell>
          <cell r="G511" t="str">
            <v>否</v>
          </cell>
        </row>
        <row r="511"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</row>
        <row r="511"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</row>
        <row r="511"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</row>
        <row r="511"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5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</row>
        <row r="511">
          <cell r="BJ511">
            <v>0</v>
          </cell>
        </row>
        <row r="512">
          <cell r="B512" t="str">
            <v>S531010</v>
          </cell>
          <cell r="C512" t="str">
            <v>上海钢联电子商务股份有限公司</v>
          </cell>
          <cell r="D512">
            <v>0</v>
          </cell>
        </row>
        <row r="512">
          <cell r="F512">
            <v>0</v>
          </cell>
          <cell r="G512" t="str">
            <v>否</v>
          </cell>
        </row>
        <row r="512"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</row>
        <row r="512"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</row>
        <row r="512"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</row>
        <row r="512"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5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</row>
        <row r="512">
          <cell r="BJ512">
            <v>0</v>
          </cell>
        </row>
        <row r="513">
          <cell r="B513" t="str">
            <v>S532006</v>
          </cell>
          <cell r="C513" t="str">
            <v>唐兴压缩技术(昆山)有限公司</v>
          </cell>
          <cell r="D513">
            <v>0</v>
          </cell>
          <cell r="E513" t="str">
            <v>老账</v>
          </cell>
          <cell r="F513">
            <v>0</v>
          </cell>
          <cell r="G513" t="str">
            <v>是</v>
          </cell>
        </row>
        <row r="513"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</row>
        <row r="513">
          <cell r="AD513">
            <v>0</v>
          </cell>
          <cell r="AE513">
            <v>0</v>
          </cell>
          <cell r="AF513">
            <v>0</v>
          </cell>
          <cell r="AG513">
            <v>13980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</row>
        <row r="513">
          <cell r="AW513">
            <v>0</v>
          </cell>
          <cell r="AX513">
            <v>0</v>
          </cell>
          <cell r="AY513">
            <v>13980</v>
          </cell>
          <cell r="AZ513">
            <v>13980</v>
          </cell>
          <cell r="BA513">
            <v>5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</row>
        <row r="513">
          <cell r="BJ513">
            <v>0</v>
          </cell>
        </row>
        <row r="514">
          <cell r="B514" t="str">
            <v>S532014</v>
          </cell>
          <cell r="C514" t="str">
            <v>扬州顺汇机械有限公司</v>
          </cell>
          <cell r="D514">
            <v>0</v>
          </cell>
        </row>
        <row r="514">
          <cell r="F514">
            <v>0</v>
          </cell>
          <cell r="G514" t="str">
            <v>否</v>
          </cell>
        </row>
        <row r="514"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</row>
        <row r="514"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</row>
        <row r="514"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</row>
        <row r="514"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5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</row>
        <row r="514">
          <cell r="BJ514">
            <v>0</v>
          </cell>
        </row>
        <row r="515">
          <cell r="B515" t="str">
            <v>S532016</v>
          </cell>
          <cell r="C515" t="str">
            <v>宁波奥启精密温控技术有限公司</v>
          </cell>
          <cell r="D515">
            <v>0</v>
          </cell>
        </row>
        <row r="515">
          <cell r="F515">
            <v>0</v>
          </cell>
          <cell r="G515" t="str">
            <v>否</v>
          </cell>
        </row>
        <row r="515"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</row>
        <row r="515"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</row>
        <row r="515"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</row>
        <row r="515"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5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</row>
        <row r="515">
          <cell r="BJ515">
            <v>0</v>
          </cell>
        </row>
        <row r="516">
          <cell r="B516" t="str">
            <v>S532017</v>
          </cell>
          <cell r="C516" t="str">
            <v>苏州尚氏数控科技有限公司</v>
          </cell>
          <cell r="D516">
            <v>0</v>
          </cell>
        </row>
        <row r="516">
          <cell r="F516">
            <v>0</v>
          </cell>
          <cell r="G516" t="str">
            <v>否</v>
          </cell>
        </row>
        <row r="516"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</row>
        <row r="516"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</row>
        <row r="516"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</row>
        <row r="516"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5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</row>
        <row r="516">
          <cell r="BJ516">
            <v>0</v>
          </cell>
        </row>
        <row r="517">
          <cell r="B517" t="str">
            <v>S534002</v>
          </cell>
          <cell r="C517" t="str">
            <v>凤阳县金鹰汽车修理有限公司</v>
          </cell>
          <cell r="D517">
            <v>0</v>
          </cell>
        </row>
        <row r="517">
          <cell r="F517">
            <v>0</v>
          </cell>
          <cell r="G517" t="str">
            <v>否</v>
          </cell>
        </row>
        <row r="517"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</row>
        <row r="517"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</row>
        <row r="517"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</row>
        <row r="517"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5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</row>
        <row r="517">
          <cell r="BJ517">
            <v>0</v>
          </cell>
        </row>
        <row r="518">
          <cell r="B518" t="str">
            <v>S537015</v>
          </cell>
          <cell r="C518" t="str">
            <v>潍坊光升人力资源有限公司</v>
          </cell>
          <cell r="D518">
            <v>0</v>
          </cell>
        </row>
        <row r="518">
          <cell r="F518">
            <v>0</v>
          </cell>
          <cell r="G518" t="str">
            <v>否</v>
          </cell>
        </row>
        <row r="518"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</row>
        <row r="518"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</row>
        <row r="518"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</row>
        <row r="518"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5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</row>
        <row r="518">
          <cell r="BJ518">
            <v>0</v>
          </cell>
        </row>
        <row r="519">
          <cell r="B519" t="str">
            <v>S537022</v>
          </cell>
          <cell r="C519" t="str">
            <v>山东亿豪汽车销售服务有限公司</v>
          </cell>
          <cell r="D519">
            <v>0</v>
          </cell>
        </row>
        <row r="519">
          <cell r="F519">
            <v>0</v>
          </cell>
          <cell r="G519" t="str">
            <v>否</v>
          </cell>
        </row>
        <row r="519"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</row>
        <row r="519"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</row>
        <row r="519"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</row>
        <row r="519"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5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</row>
        <row r="519">
          <cell r="BJ519">
            <v>0</v>
          </cell>
        </row>
        <row r="520">
          <cell r="B520" t="str">
            <v>S537024</v>
          </cell>
          <cell r="C520" t="str">
            <v>枣庄同鑫源汽车销售有限公司</v>
          </cell>
          <cell r="D520">
            <v>0</v>
          </cell>
        </row>
        <row r="520">
          <cell r="F520">
            <v>0</v>
          </cell>
          <cell r="G520" t="str">
            <v>否</v>
          </cell>
        </row>
        <row r="520"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</row>
        <row r="520"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</row>
        <row r="520"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</row>
        <row r="520"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5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</row>
        <row r="520">
          <cell r="BJ520">
            <v>0</v>
          </cell>
        </row>
        <row r="521">
          <cell r="B521" t="str">
            <v>S537025</v>
          </cell>
          <cell r="C521" t="str">
            <v>山东捷曼机械贸易有限公司</v>
          </cell>
          <cell r="D521">
            <v>0</v>
          </cell>
        </row>
        <row r="521">
          <cell r="F521">
            <v>0</v>
          </cell>
          <cell r="G521" t="str">
            <v>否</v>
          </cell>
        </row>
        <row r="521"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</row>
        <row r="521"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</row>
        <row r="521"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</row>
        <row r="521"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5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</row>
        <row r="521">
          <cell r="BJ521">
            <v>0</v>
          </cell>
        </row>
        <row r="522">
          <cell r="B522" t="str">
            <v>S537027</v>
          </cell>
          <cell r="C522" t="str">
            <v>山东隆众信息技术有限公司</v>
          </cell>
          <cell r="D522">
            <v>0</v>
          </cell>
        </row>
        <row r="522">
          <cell r="F522">
            <v>0</v>
          </cell>
          <cell r="G522" t="str">
            <v>否</v>
          </cell>
        </row>
        <row r="522"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</row>
        <row r="522"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</row>
        <row r="522"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</row>
        <row r="522"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5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</row>
        <row r="522">
          <cell r="BJ522">
            <v>0</v>
          </cell>
        </row>
        <row r="523">
          <cell r="B523" t="str">
            <v>S541002</v>
          </cell>
          <cell r="C523" t="str">
            <v>林州市万通汽车贸易有限责任公司</v>
          </cell>
          <cell r="D523">
            <v>0</v>
          </cell>
        </row>
        <row r="523">
          <cell r="F523">
            <v>0</v>
          </cell>
          <cell r="G523" t="str">
            <v>否</v>
          </cell>
        </row>
        <row r="523"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</row>
        <row r="523"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</row>
        <row r="523"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</row>
        <row r="523"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5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</row>
        <row r="523">
          <cell r="BJ523">
            <v>0</v>
          </cell>
        </row>
        <row r="524">
          <cell r="B524" t="str">
            <v>S541007</v>
          </cell>
          <cell r="C524" t="str">
            <v>博爱县凯达汽车修理厂</v>
          </cell>
          <cell r="D524">
            <v>0</v>
          </cell>
        </row>
        <row r="524">
          <cell r="F524">
            <v>0</v>
          </cell>
          <cell r="G524" t="str">
            <v>否</v>
          </cell>
        </row>
        <row r="524"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</row>
        <row r="524"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</row>
        <row r="524"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</row>
        <row r="524"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5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</row>
        <row r="524">
          <cell r="BJ524">
            <v>0</v>
          </cell>
        </row>
        <row r="525">
          <cell r="B525" t="str">
            <v>S541012</v>
          </cell>
          <cell r="C525" t="str">
            <v>开封市南关区凯伟汽车特约维修站</v>
          </cell>
          <cell r="D525">
            <v>0</v>
          </cell>
        </row>
        <row r="525">
          <cell r="F525">
            <v>0</v>
          </cell>
          <cell r="G525" t="str">
            <v>否</v>
          </cell>
        </row>
        <row r="525"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</row>
        <row r="525"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</row>
        <row r="525"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</row>
        <row r="525"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5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</row>
        <row r="525">
          <cell r="BJ525">
            <v>0</v>
          </cell>
        </row>
        <row r="526">
          <cell r="B526" t="str">
            <v>S544008</v>
          </cell>
          <cell r="C526" t="str">
            <v>广州四达电气科技有限公司</v>
          </cell>
          <cell r="D526">
            <v>0</v>
          </cell>
        </row>
        <row r="526">
          <cell r="F526">
            <v>0</v>
          </cell>
          <cell r="G526" t="str">
            <v>否</v>
          </cell>
        </row>
        <row r="526"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</row>
        <row r="526"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</row>
        <row r="526"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</row>
        <row r="526"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5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</row>
        <row r="526">
          <cell r="BJ526">
            <v>0</v>
          </cell>
        </row>
        <row r="527">
          <cell r="B527" t="str">
            <v>S552001</v>
          </cell>
          <cell r="C527" t="str">
            <v>贵州亿福汽车销售服务有限公司</v>
          </cell>
          <cell r="D527">
            <v>0</v>
          </cell>
        </row>
        <row r="527">
          <cell r="F527">
            <v>0</v>
          </cell>
          <cell r="G527" t="str">
            <v>否</v>
          </cell>
        </row>
        <row r="527"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</row>
        <row r="527"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</row>
        <row r="527"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</row>
        <row r="527"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5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</row>
        <row r="527">
          <cell r="BJ527">
            <v>0</v>
          </cell>
        </row>
        <row r="528">
          <cell r="B528" t="str">
            <v>S553002</v>
          </cell>
          <cell r="C528" t="str">
            <v>昆明博海汽车服务有限公司</v>
          </cell>
          <cell r="D528">
            <v>0</v>
          </cell>
        </row>
        <row r="528">
          <cell r="F528">
            <v>0</v>
          </cell>
          <cell r="G528" t="str">
            <v>否</v>
          </cell>
        </row>
        <row r="528"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</row>
        <row r="528"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</row>
        <row r="528"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</row>
        <row r="528"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5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</row>
        <row r="528">
          <cell r="BJ528">
            <v>0</v>
          </cell>
        </row>
        <row r="529">
          <cell r="B529" t="str">
            <v>S565001</v>
          </cell>
          <cell r="C529" t="str">
            <v>新疆德聚欣汽车服务有限公司</v>
          </cell>
          <cell r="D529">
            <v>0</v>
          </cell>
        </row>
        <row r="529">
          <cell r="F529">
            <v>0</v>
          </cell>
          <cell r="G529" t="str">
            <v>否</v>
          </cell>
        </row>
        <row r="529"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</row>
        <row r="529">
          <cell r="AD529">
            <v>0</v>
          </cell>
          <cell r="AE529">
            <v>0</v>
          </cell>
        </row>
        <row r="529">
          <cell r="AG529">
            <v>0</v>
          </cell>
          <cell r="AH529">
            <v>0</v>
          </cell>
        </row>
        <row r="529"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</row>
        <row r="529"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5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</row>
        <row r="529">
          <cell r="BJ529">
            <v>0</v>
          </cell>
        </row>
        <row r="530">
          <cell r="B530" t="str">
            <v>S512014</v>
          </cell>
          <cell r="C530" t="str">
            <v>天津市勃辉模具有限公司</v>
          </cell>
          <cell r="D530">
            <v>0</v>
          </cell>
          <cell r="E530" t="str">
            <v>固定资产</v>
          </cell>
          <cell r="F530">
            <v>0</v>
          </cell>
          <cell r="G530" t="str">
            <v>否</v>
          </cell>
        </row>
        <row r="530"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</row>
        <row r="530"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</row>
        <row r="530"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5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</row>
        <row r="530">
          <cell r="BJ530">
            <v>0</v>
          </cell>
        </row>
        <row r="531">
          <cell r="B531" t="str">
            <v>S544010</v>
          </cell>
          <cell r="C531" t="str">
            <v>深圳市速杰精密模型有限公司</v>
          </cell>
          <cell r="D531">
            <v>0</v>
          </cell>
        </row>
        <row r="531">
          <cell r="F531">
            <v>0</v>
          </cell>
          <cell r="G531" t="str">
            <v>否</v>
          </cell>
        </row>
        <row r="531"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</row>
        <row r="531"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</row>
        <row r="531"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</row>
        <row r="531"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5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</row>
        <row r="531">
          <cell r="BJ531">
            <v>0</v>
          </cell>
        </row>
        <row r="532">
          <cell r="B532" t="str">
            <v>S513161</v>
          </cell>
          <cell r="C532" t="str">
            <v>黄骅市优农麦品商贸有限公司</v>
          </cell>
          <cell r="D532">
            <v>0</v>
          </cell>
        </row>
        <row r="532">
          <cell r="F532">
            <v>0</v>
          </cell>
          <cell r="G532" t="str">
            <v>否</v>
          </cell>
        </row>
        <row r="532"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</row>
        <row r="532">
          <cell r="AH532">
            <v>0</v>
          </cell>
        </row>
        <row r="532"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</row>
        <row r="532"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5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</row>
        <row r="532">
          <cell r="BJ532">
            <v>0</v>
          </cell>
        </row>
        <row r="533">
          <cell r="B533" t="str">
            <v>S413176</v>
          </cell>
          <cell r="C533" t="str">
            <v>黄骅市华盛五金机电有限公司</v>
          </cell>
          <cell r="D533" t="str">
            <v>金属件</v>
          </cell>
        </row>
        <row r="533">
          <cell r="F533">
            <v>0</v>
          </cell>
          <cell r="G533" t="str">
            <v>否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</row>
        <row r="533"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</row>
        <row r="533"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5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</row>
        <row r="533">
          <cell r="BJ533">
            <v>0</v>
          </cell>
        </row>
        <row r="534">
          <cell r="B534" t="str">
            <v>S432039</v>
          </cell>
          <cell r="C534" t="str">
            <v>吴江市拓研电子材料有限公司</v>
          </cell>
          <cell r="D534" t="str">
            <v>金属件/座椅</v>
          </cell>
          <cell r="E534" t="str">
            <v>正常供货</v>
          </cell>
          <cell r="F534">
            <v>0</v>
          </cell>
          <cell r="G534" t="str">
            <v>否</v>
          </cell>
        </row>
        <row r="534">
          <cell r="AH534">
            <v>0</v>
          </cell>
        </row>
        <row r="534"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</row>
        <row r="534"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5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</row>
        <row r="534">
          <cell r="BJ534">
            <v>0</v>
          </cell>
        </row>
        <row r="535">
          <cell r="B535" t="str">
            <v>S461001</v>
          </cell>
          <cell r="C535" t="str">
            <v>西安海容塑料制品有限责任公司</v>
          </cell>
          <cell r="D535" t="str">
            <v>金属件/座椅</v>
          </cell>
        </row>
        <row r="535">
          <cell r="F535">
            <v>0</v>
          </cell>
          <cell r="G535" t="str">
            <v>否</v>
          </cell>
        </row>
        <row r="535">
          <cell r="AH535">
            <v>0</v>
          </cell>
        </row>
        <row r="535"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</row>
        <row r="535">
          <cell r="AW535">
            <v>0</v>
          </cell>
          <cell r="AX535">
            <v>0.04</v>
          </cell>
          <cell r="AY535">
            <v>0.04</v>
          </cell>
          <cell r="AZ535">
            <v>0.04</v>
          </cell>
          <cell r="BA535">
            <v>5</v>
          </cell>
          <cell r="BB535">
            <v>0.04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0.04</v>
          </cell>
          <cell r="BH535">
            <v>0</v>
          </cell>
        </row>
        <row r="535">
          <cell r="BJ535">
            <v>0.00666666666666667</v>
          </cell>
        </row>
        <row r="536">
          <cell r="B536" t="str">
            <v>S513151</v>
          </cell>
          <cell r="C536" t="str">
            <v>沧州啸宇模具科技有限公司</v>
          </cell>
          <cell r="D536">
            <v>0</v>
          </cell>
        </row>
        <row r="536">
          <cell r="F536">
            <v>0</v>
          </cell>
          <cell r="G536" t="str">
            <v>否</v>
          </cell>
        </row>
        <row r="536"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</row>
        <row r="536"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140700</v>
          </cell>
          <cell r="AU536">
            <v>0</v>
          </cell>
        </row>
        <row r="536">
          <cell r="AW536">
            <v>0</v>
          </cell>
          <cell r="AX536">
            <v>0</v>
          </cell>
          <cell r="AY536">
            <v>140700</v>
          </cell>
          <cell r="AZ536">
            <v>140700</v>
          </cell>
          <cell r="BA536">
            <v>5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140700</v>
          </cell>
          <cell r="BG536">
            <v>140700</v>
          </cell>
          <cell r="BH536">
            <v>0</v>
          </cell>
        </row>
        <row r="536">
          <cell r="BJ536">
            <v>23450</v>
          </cell>
        </row>
        <row r="537">
          <cell r="B537" t="str">
            <v>S511030</v>
          </cell>
          <cell r="C537" t="str">
            <v>中汽认证中心有限公司</v>
          </cell>
          <cell r="D537">
            <v>0</v>
          </cell>
        </row>
        <row r="537">
          <cell r="F537">
            <v>0</v>
          </cell>
          <cell r="G537" t="str">
            <v>否</v>
          </cell>
        </row>
        <row r="537">
          <cell r="AH537">
            <v>0</v>
          </cell>
        </row>
        <row r="537"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</row>
        <row r="537"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5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</row>
        <row r="537">
          <cell r="BJ537">
            <v>0</v>
          </cell>
        </row>
        <row r="538">
          <cell r="B538" t="str">
            <v>S513003</v>
          </cell>
          <cell r="C538" t="str">
            <v>沧州市鑫发缝纫机有限公司</v>
          </cell>
          <cell r="D538">
            <v>0</v>
          </cell>
          <cell r="E538" t="str">
            <v>零采</v>
          </cell>
          <cell r="F538">
            <v>0</v>
          </cell>
          <cell r="G538" t="str">
            <v>是</v>
          </cell>
        </row>
        <row r="538">
          <cell r="AH538">
            <v>0</v>
          </cell>
        </row>
        <row r="538">
          <cell r="AJ538">
            <v>18873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</row>
        <row r="538">
          <cell r="AW538">
            <v>0</v>
          </cell>
          <cell r="AX538">
            <v>4736</v>
          </cell>
          <cell r="AY538">
            <v>23609</v>
          </cell>
          <cell r="AZ538">
            <v>23609</v>
          </cell>
          <cell r="BA538">
            <v>5</v>
          </cell>
          <cell r="BB538">
            <v>4736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4736</v>
          </cell>
          <cell r="BH538">
            <v>0</v>
          </cell>
        </row>
        <row r="538">
          <cell r="BJ538">
            <v>789.333333333333</v>
          </cell>
        </row>
        <row r="539">
          <cell r="B539" t="str">
            <v>S513182</v>
          </cell>
          <cell r="C539" t="str">
            <v>沧州渤海新区南大港升宏建筑工程队</v>
          </cell>
          <cell r="D539">
            <v>0</v>
          </cell>
        </row>
        <row r="539">
          <cell r="F539">
            <v>0</v>
          </cell>
          <cell r="G539" t="str">
            <v>否</v>
          </cell>
        </row>
        <row r="539">
          <cell r="AH539">
            <v>0</v>
          </cell>
        </row>
        <row r="539"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</row>
        <row r="539"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5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</row>
        <row r="539">
          <cell r="BJ539">
            <v>0</v>
          </cell>
        </row>
        <row r="540">
          <cell r="B540" t="str">
            <v>S413178</v>
          </cell>
          <cell r="C540" t="str">
            <v>廊坊市东平汽车零配件有限公司</v>
          </cell>
          <cell r="D540" t="str">
            <v>座椅</v>
          </cell>
          <cell r="E540" t="str">
            <v>正常供货</v>
          </cell>
          <cell r="F540">
            <v>90</v>
          </cell>
          <cell r="G540" t="str">
            <v>是</v>
          </cell>
        </row>
        <row r="540">
          <cell r="AG540">
            <v>0</v>
          </cell>
          <cell r="AH540">
            <v>0</v>
          </cell>
          <cell r="AI540">
            <v>0</v>
          </cell>
        </row>
        <row r="540">
          <cell r="AM540">
            <v>0</v>
          </cell>
          <cell r="AN540">
            <v>47816.78</v>
          </cell>
          <cell r="AO540">
            <v>75000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</row>
        <row r="540">
          <cell r="AW540">
            <v>0</v>
          </cell>
          <cell r="AX540">
            <v>0</v>
          </cell>
          <cell r="AY540">
            <v>122816.78</v>
          </cell>
          <cell r="AZ540">
            <v>122816.78</v>
          </cell>
          <cell r="BA540">
            <v>5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</row>
        <row r="540">
          <cell r="BJ540">
            <v>0</v>
          </cell>
        </row>
        <row r="541">
          <cell r="B541" t="str">
            <v>S431029</v>
          </cell>
          <cell r="C541" t="str">
            <v>上海永协机械配件有限公司</v>
          </cell>
          <cell r="D541" t="str">
            <v>后视镜</v>
          </cell>
          <cell r="E541" t="str">
            <v>正常供货</v>
          </cell>
          <cell r="F541">
            <v>0</v>
          </cell>
          <cell r="G541" t="str">
            <v>是</v>
          </cell>
          <cell r="H541">
            <v>90</v>
          </cell>
        </row>
        <row r="541">
          <cell r="AG541">
            <v>117946.3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</row>
        <row r="541">
          <cell r="AW541">
            <v>0</v>
          </cell>
          <cell r="AX541">
            <v>0</v>
          </cell>
          <cell r="AY541">
            <v>117946.3</v>
          </cell>
          <cell r="AZ541">
            <v>117946.3</v>
          </cell>
          <cell r="BA541">
            <v>5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</row>
        <row r="541">
          <cell r="BJ541">
            <v>0</v>
          </cell>
        </row>
        <row r="542">
          <cell r="B542" t="str">
            <v>S432001</v>
          </cell>
          <cell r="C542" t="str">
            <v>南京奥托立夫汽车安全系统有限公司</v>
          </cell>
          <cell r="D542" t="str">
            <v>座椅</v>
          </cell>
          <cell r="E542" t="str">
            <v>正常供货</v>
          </cell>
          <cell r="F542">
            <v>60</v>
          </cell>
          <cell r="G542" t="str">
            <v>否</v>
          </cell>
          <cell r="H542">
            <v>60</v>
          </cell>
        </row>
        <row r="542"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116875.45</v>
          </cell>
          <cell r="AR542">
            <v>257452.98</v>
          </cell>
          <cell r="AS542">
            <v>311568.13</v>
          </cell>
          <cell r="AT542">
            <v>226607.23</v>
          </cell>
          <cell r="AU542">
            <v>0</v>
          </cell>
        </row>
        <row r="542">
          <cell r="AW542">
            <v>0</v>
          </cell>
          <cell r="AX542">
            <v>0</v>
          </cell>
          <cell r="AY542">
            <v>912503.79</v>
          </cell>
          <cell r="AZ542">
            <v>912503.79</v>
          </cell>
          <cell r="BA542">
            <v>5</v>
          </cell>
          <cell r="BB542">
            <v>0</v>
          </cell>
          <cell r="BC542">
            <v>0</v>
          </cell>
          <cell r="BD542">
            <v>226607.23</v>
          </cell>
          <cell r="BE542">
            <v>311568.13</v>
          </cell>
          <cell r="BF542">
            <v>257452.98</v>
          </cell>
          <cell r="BG542">
            <v>538175.36</v>
          </cell>
          <cell r="BH542">
            <v>0</v>
          </cell>
        </row>
        <row r="542">
          <cell r="BJ542">
            <v>89695.8933333333</v>
          </cell>
        </row>
        <row r="543">
          <cell r="B543" t="str">
            <v>S513174</v>
          </cell>
          <cell r="C543" t="str">
            <v>黄骅市杭合叉车配件经营部</v>
          </cell>
          <cell r="D543">
            <v>0</v>
          </cell>
        </row>
        <row r="543">
          <cell r="F543">
            <v>0</v>
          </cell>
          <cell r="G543" t="str">
            <v>否</v>
          </cell>
        </row>
        <row r="543">
          <cell r="AH543">
            <v>0</v>
          </cell>
        </row>
        <row r="543"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12870</v>
          </cell>
          <cell r="AS543">
            <v>0</v>
          </cell>
          <cell r="AT543">
            <v>0</v>
          </cell>
          <cell r="AU543">
            <v>0</v>
          </cell>
          <cell r="AV543">
            <v>22370</v>
          </cell>
          <cell r="AW543">
            <v>0</v>
          </cell>
          <cell r="AX543">
            <v>0</v>
          </cell>
          <cell r="AY543">
            <v>35240</v>
          </cell>
          <cell r="AZ543">
            <v>35240</v>
          </cell>
          <cell r="BA543">
            <v>6</v>
          </cell>
          <cell r="BB543">
            <v>0</v>
          </cell>
          <cell r="BC543">
            <v>0</v>
          </cell>
          <cell r="BD543">
            <v>22370</v>
          </cell>
          <cell r="BE543">
            <v>0</v>
          </cell>
          <cell r="BF543">
            <v>0</v>
          </cell>
          <cell r="BG543">
            <v>22370</v>
          </cell>
          <cell r="BH543">
            <v>0</v>
          </cell>
        </row>
        <row r="543">
          <cell r="BJ543">
            <v>3728.33333333333</v>
          </cell>
        </row>
        <row r="544">
          <cell r="B544" t="str">
            <v>S413076</v>
          </cell>
          <cell r="C544" t="str">
            <v>埃意(廊坊)电子工程有限公司</v>
          </cell>
          <cell r="D544" t="str">
            <v>座椅</v>
          </cell>
          <cell r="E544" t="str">
            <v>正常供货</v>
          </cell>
          <cell r="F544">
            <v>60</v>
          </cell>
          <cell r="G544" t="str">
            <v>否</v>
          </cell>
          <cell r="H544">
            <v>60</v>
          </cell>
        </row>
        <row r="544">
          <cell r="AI544">
            <v>0</v>
          </cell>
        </row>
        <row r="544"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169.6</v>
          </cell>
          <cell r="AR544">
            <v>0</v>
          </cell>
          <cell r="AS544">
            <v>0</v>
          </cell>
          <cell r="AT544">
            <v>0</v>
          </cell>
          <cell r="AU544">
            <v>50765.91</v>
          </cell>
        </row>
        <row r="544">
          <cell r="AW544">
            <v>0</v>
          </cell>
          <cell r="AX544">
            <v>0</v>
          </cell>
          <cell r="AY544">
            <v>50935.51</v>
          </cell>
          <cell r="AZ544">
            <v>50935.51</v>
          </cell>
          <cell r="BA544">
            <v>5</v>
          </cell>
          <cell r="BB544">
            <v>0</v>
          </cell>
          <cell r="BC544">
            <v>50765.91</v>
          </cell>
          <cell r="BD544">
            <v>0</v>
          </cell>
          <cell r="BE544">
            <v>0</v>
          </cell>
          <cell r="BF544">
            <v>0</v>
          </cell>
          <cell r="BG544">
            <v>50765.91</v>
          </cell>
          <cell r="BH544">
            <v>0</v>
          </cell>
        </row>
        <row r="544">
          <cell r="BJ544">
            <v>8460.985</v>
          </cell>
        </row>
        <row r="545">
          <cell r="B545" t="str">
            <v>S413182</v>
          </cell>
          <cell r="C545" t="str">
            <v>黄骅市盈辉汽车配件有限公司</v>
          </cell>
          <cell r="D545" t="str">
            <v>后视镜</v>
          </cell>
          <cell r="E545" t="str">
            <v>正常供货</v>
          </cell>
          <cell r="F545">
            <v>0</v>
          </cell>
          <cell r="G545" t="str">
            <v>是</v>
          </cell>
          <cell r="H545">
            <v>90</v>
          </cell>
        </row>
        <row r="545"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15946.6</v>
          </cell>
          <cell r="AC545">
            <v>56016.21</v>
          </cell>
          <cell r="AD545">
            <v>24203.92</v>
          </cell>
          <cell r="AE545">
            <v>13100.64</v>
          </cell>
          <cell r="AF545">
            <v>0</v>
          </cell>
          <cell r="AG545">
            <v>14583.61</v>
          </cell>
          <cell r="AH545">
            <v>16503.87</v>
          </cell>
          <cell r="AI545">
            <v>25047.34</v>
          </cell>
          <cell r="AJ545">
            <v>0</v>
          </cell>
          <cell r="AK545">
            <v>36858.27</v>
          </cell>
          <cell r="AL545">
            <v>5425.88</v>
          </cell>
          <cell r="AM545">
            <v>7573.38</v>
          </cell>
          <cell r="AN545">
            <v>8853.46</v>
          </cell>
          <cell r="AO545">
            <v>0</v>
          </cell>
          <cell r="AP545">
            <v>10300</v>
          </cell>
          <cell r="AQ545">
            <v>9447.58</v>
          </cell>
          <cell r="AR545">
            <v>10052.76</v>
          </cell>
          <cell r="AS545">
            <v>6630.91</v>
          </cell>
          <cell r="AT545">
            <v>13566.77</v>
          </cell>
          <cell r="AU545">
            <v>3522.21</v>
          </cell>
          <cell r="AV545">
            <v>12236.2</v>
          </cell>
          <cell r="AW545">
            <v>0</v>
          </cell>
          <cell r="AX545">
            <v>8261.72</v>
          </cell>
          <cell r="AY545">
            <v>298131.33</v>
          </cell>
          <cell r="AZ545">
            <v>298131.33</v>
          </cell>
          <cell r="BA545">
            <v>6</v>
          </cell>
          <cell r="BB545">
            <v>8261.72</v>
          </cell>
          <cell r="BC545">
            <v>0</v>
          </cell>
          <cell r="BD545">
            <v>12236.2</v>
          </cell>
          <cell r="BE545">
            <v>3522.21</v>
          </cell>
          <cell r="BF545">
            <v>13566.77</v>
          </cell>
          <cell r="BG545">
            <v>44217.81</v>
          </cell>
          <cell r="BH545">
            <v>0</v>
          </cell>
        </row>
        <row r="545">
          <cell r="BJ545">
            <v>7369.635</v>
          </cell>
        </row>
        <row r="546">
          <cell r="B546" t="str">
            <v>S421001</v>
          </cell>
          <cell r="C546" t="str">
            <v>沈阳金杯锦恒汽车安全系统有限公司</v>
          </cell>
          <cell r="D546" t="str">
            <v>座椅</v>
          </cell>
          <cell r="E546" t="str">
            <v>正常供货</v>
          </cell>
          <cell r="F546">
            <v>90</v>
          </cell>
          <cell r="G546" t="str">
            <v>否</v>
          </cell>
          <cell r="H546">
            <v>90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</row>
        <row r="546"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</row>
        <row r="546"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5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</row>
        <row r="546">
          <cell r="BJ546">
            <v>0</v>
          </cell>
        </row>
        <row r="547">
          <cell r="B547" t="str">
            <v>S411041</v>
          </cell>
          <cell r="C547" t="str">
            <v>北京嘉度科贸有限公司</v>
          </cell>
          <cell r="D547" t="str">
            <v>金属件/座椅</v>
          </cell>
          <cell r="E547" t="str">
            <v>正常供货</v>
          </cell>
          <cell r="F547">
            <v>90</v>
          </cell>
          <cell r="G547" t="str">
            <v>否</v>
          </cell>
          <cell r="H547">
            <v>90</v>
          </cell>
        </row>
        <row r="547"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</row>
        <row r="547"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5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</row>
        <row r="547">
          <cell r="BJ547">
            <v>0</v>
          </cell>
        </row>
        <row r="548">
          <cell r="B548" t="str">
            <v>S413156</v>
          </cell>
          <cell r="C548" t="str">
            <v>黄骅市天硕汽车部件有限公司</v>
          </cell>
          <cell r="D548" t="str">
            <v>座椅</v>
          </cell>
          <cell r="E548" t="str">
            <v>正常供货</v>
          </cell>
          <cell r="F548">
            <v>30</v>
          </cell>
          <cell r="G548" t="str">
            <v>否</v>
          </cell>
          <cell r="H548">
            <v>30</v>
          </cell>
        </row>
        <row r="548"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40239.08</v>
          </cell>
          <cell r="AS548">
            <v>0</v>
          </cell>
          <cell r="AT548">
            <v>0</v>
          </cell>
          <cell r="AU548">
            <v>0</v>
          </cell>
        </row>
        <row r="548">
          <cell r="AW548">
            <v>0</v>
          </cell>
          <cell r="AX548">
            <v>0</v>
          </cell>
          <cell r="AY548">
            <v>40239.08</v>
          </cell>
          <cell r="AZ548">
            <v>40239.08</v>
          </cell>
          <cell r="BA548">
            <v>5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</row>
        <row r="548">
          <cell r="BJ548">
            <v>0</v>
          </cell>
        </row>
        <row r="549">
          <cell r="B549" t="str">
            <v>S413175</v>
          </cell>
          <cell r="C549" t="str">
            <v>河北莫特美橡塑科技有限公司</v>
          </cell>
          <cell r="D549" t="str">
            <v>座椅/后视镜</v>
          </cell>
          <cell r="E549" t="str">
            <v>正常供货</v>
          </cell>
          <cell r="F549">
            <v>90</v>
          </cell>
          <cell r="G549" t="str">
            <v>否</v>
          </cell>
          <cell r="H549">
            <v>90</v>
          </cell>
        </row>
        <row r="549"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180736.58</v>
          </cell>
          <cell r="AS549">
            <v>50133.7</v>
          </cell>
          <cell r="AT549">
            <v>215688.75</v>
          </cell>
          <cell r="AU549">
            <v>0</v>
          </cell>
          <cell r="AV549">
            <v>71489.45</v>
          </cell>
          <cell r="AW549">
            <v>0</v>
          </cell>
          <cell r="AX549">
            <v>36496.74</v>
          </cell>
          <cell r="AY549">
            <v>554545.22</v>
          </cell>
          <cell r="AZ549">
            <v>446559.03</v>
          </cell>
          <cell r="BA549">
            <v>6</v>
          </cell>
          <cell r="BB549">
            <v>0</v>
          </cell>
          <cell r="BC549">
            <v>215688.75</v>
          </cell>
          <cell r="BD549">
            <v>50133.7</v>
          </cell>
          <cell r="BE549">
            <v>180736.58</v>
          </cell>
          <cell r="BF549">
            <v>0</v>
          </cell>
          <cell r="BG549">
            <v>373808.64</v>
          </cell>
          <cell r="BH549">
            <v>107986.19</v>
          </cell>
        </row>
        <row r="549">
          <cell r="BJ549">
            <v>62301.44</v>
          </cell>
        </row>
        <row r="550">
          <cell r="B550" t="str">
            <v>S411046</v>
          </cell>
          <cell r="C550" t="str">
            <v>北京宇喆科技有限公司</v>
          </cell>
          <cell r="D550" t="str">
            <v>座椅</v>
          </cell>
          <cell r="E550" t="str">
            <v>正常供货</v>
          </cell>
          <cell r="F550">
            <v>60</v>
          </cell>
          <cell r="G550" t="str">
            <v>否</v>
          </cell>
          <cell r="H550">
            <v>60</v>
          </cell>
        </row>
        <row r="550">
          <cell r="AJ550">
            <v>0</v>
          </cell>
          <cell r="AK550">
            <v>0</v>
          </cell>
          <cell r="AL550">
            <v>0</v>
          </cell>
          <cell r="AM550">
            <v>0</v>
          </cell>
        </row>
        <row r="550"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137504.17</v>
          </cell>
          <cell r="AU550">
            <v>92519.32</v>
          </cell>
          <cell r="AV550">
            <v>183851.58</v>
          </cell>
          <cell r="AW550">
            <v>194850.16</v>
          </cell>
          <cell r="AX550">
            <v>171769.9</v>
          </cell>
          <cell r="AY550">
            <v>780495.13</v>
          </cell>
          <cell r="AZ550">
            <v>413875.07</v>
          </cell>
          <cell r="BA550">
            <v>6</v>
          </cell>
          <cell r="BB550">
            <v>183851.58</v>
          </cell>
          <cell r="BC550">
            <v>92519.32</v>
          </cell>
          <cell r="BD550">
            <v>137504.17</v>
          </cell>
          <cell r="BE550">
            <v>0</v>
          </cell>
          <cell r="BF550">
            <v>0</v>
          </cell>
          <cell r="BG550">
            <v>780495.13</v>
          </cell>
          <cell r="BH550">
            <v>366620.06</v>
          </cell>
        </row>
        <row r="550">
          <cell r="BJ550">
            <v>130082.521666667</v>
          </cell>
        </row>
        <row r="551">
          <cell r="B551" t="str">
            <v>S412041</v>
          </cell>
          <cell r="C551" t="str">
            <v>天津力登维汽车部件有限公司</v>
          </cell>
        </row>
        <row r="551">
          <cell r="E551" t="str">
            <v>正常供货（李尔）</v>
          </cell>
          <cell r="F551">
            <v>30</v>
          </cell>
          <cell r="G551" t="str">
            <v>否</v>
          </cell>
          <cell r="H551">
            <v>30</v>
          </cell>
        </row>
        <row r="551"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</row>
        <row r="551"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5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</row>
        <row r="551">
          <cell r="BJ551">
            <v>0</v>
          </cell>
        </row>
        <row r="552">
          <cell r="B552" t="str">
            <v>S412042</v>
          </cell>
          <cell r="C552" t="str">
            <v>天津锦程新材料科技有限公司</v>
          </cell>
        </row>
        <row r="552">
          <cell r="F552">
            <v>30</v>
          </cell>
          <cell r="G552" t="str">
            <v>否</v>
          </cell>
        </row>
        <row r="552"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18604.32</v>
          </cell>
          <cell r="AX552">
            <v>32557.56</v>
          </cell>
          <cell r="AY552">
            <v>51161.88</v>
          </cell>
          <cell r="AZ552">
            <v>18604.32</v>
          </cell>
          <cell r="BA552">
            <v>6</v>
          </cell>
          <cell r="BB552">
            <v>18604.32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51161.88</v>
          </cell>
          <cell r="BH552">
            <v>32557.56</v>
          </cell>
        </row>
        <row r="552">
          <cell r="BJ552">
            <v>8526.98</v>
          </cell>
        </row>
        <row r="553">
          <cell r="B553" t="str">
            <v>S413183</v>
          </cell>
          <cell r="C553" t="str">
            <v>河北方基恒达汽车部件有限公司</v>
          </cell>
        </row>
        <row r="553">
          <cell r="E553" t="str">
            <v>正常供货（李尔）</v>
          </cell>
          <cell r="F553">
            <v>90</v>
          </cell>
          <cell r="G553" t="str">
            <v>是</v>
          </cell>
          <cell r="H553">
            <v>90</v>
          </cell>
        </row>
        <row r="553">
          <cell r="AJ553">
            <v>83950.98</v>
          </cell>
          <cell r="AK553">
            <v>0</v>
          </cell>
          <cell r="AL553">
            <v>66514.74</v>
          </cell>
          <cell r="AM553">
            <v>0</v>
          </cell>
          <cell r="AN553">
            <v>369701.79</v>
          </cell>
          <cell r="AO553">
            <v>232200</v>
          </cell>
          <cell r="AP553">
            <v>156400</v>
          </cell>
          <cell r="AQ553">
            <v>191406.93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</row>
        <row r="553">
          <cell r="AW553">
            <v>0</v>
          </cell>
          <cell r="AX553">
            <v>0</v>
          </cell>
          <cell r="AY553">
            <v>1100174.44</v>
          </cell>
          <cell r="AZ553">
            <v>1100174.44</v>
          </cell>
          <cell r="BA553">
            <v>5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191406.93</v>
          </cell>
          <cell r="BG553">
            <v>0</v>
          </cell>
          <cell r="BH553">
            <v>0</v>
          </cell>
        </row>
        <row r="553">
          <cell r="BJ553">
            <v>0</v>
          </cell>
        </row>
        <row r="554">
          <cell r="B554" t="str">
            <v>S413185</v>
          </cell>
          <cell r="C554" t="str">
            <v>海兴县越达弹簧制造有限公司</v>
          </cell>
        </row>
        <row r="554">
          <cell r="E554" t="str">
            <v>正常供货（李尔）</v>
          </cell>
          <cell r="F554">
            <v>60</v>
          </cell>
          <cell r="G554" t="str">
            <v>否</v>
          </cell>
          <cell r="H554">
            <v>60</v>
          </cell>
        </row>
        <row r="554">
          <cell r="AJ554">
            <v>0</v>
          </cell>
          <cell r="AK554">
            <v>0</v>
          </cell>
        </row>
        <row r="554">
          <cell r="AM554">
            <v>0</v>
          </cell>
          <cell r="AN554">
            <v>0</v>
          </cell>
          <cell r="AO554">
            <v>0</v>
          </cell>
        </row>
        <row r="554"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107302.99</v>
          </cell>
          <cell r="AW554">
            <v>52306.79</v>
          </cell>
          <cell r="AX554">
            <v>39086.93</v>
          </cell>
          <cell r="AY554">
            <v>198696.71</v>
          </cell>
          <cell r="AZ554">
            <v>107302.99</v>
          </cell>
          <cell r="BA554">
            <v>6</v>
          </cell>
          <cell r="BB554">
            <v>107302.99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198696.71</v>
          </cell>
          <cell r="BH554">
            <v>91393.72</v>
          </cell>
        </row>
        <row r="554">
          <cell r="BJ554">
            <v>33116.1183333333</v>
          </cell>
        </row>
        <row r="555">
          <cell r="B555" t="str">
            <v>S413197</v>
          </cell>
          <cell r="C555" t="str">
            <v>保定市宏腾科技有限公司</v>
          </cell>
        </row>
        <row r="555">
          <cell r="E555" t="str">
            <v>零采</v>
          </cell>
          <cell r="F555">
            <v>30</v>
          </cell>
          <cell r="G555" t="str">
            <v>否</v>
          </cell>
          <cell r="H555">
            <v>30</v>
          </cell>
        </row>
        <row r="555"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</row>
        <row r="555"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5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</row>
        <row r="555">
          <cell r="BJ555">
            <v>0</v>
          </cell>
        </row>
        <row r="556">
          <cell r="B556" t="str">
            <v>S437053</v>
          </cell>
          <cell r="C556" t="str">
            <v>临沂方中新材料科技有限公司</v>
          </cell>
        </row>
        <row r="556">
          <cell r="E556" t="str">
            <v>大宗物料</v>
          </cell>
          <cell r="F556">
            <v>30</v>
          </cell>
          <cell r="G556" t="str">
            <v>否</v>
          </cell>
          <cell r="H556">
            <v>30</v>
          </cell>
        </row>
        <row r="556">
          <cell r="AJ556">
            <v>0</v>
          </cell>
          <cell r="AK556">
            <v>0</v>
          </cell>
        </row>
        <row r="556"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</row>
        <row r="556">
          <cell r="AU556">
            <v>0</v>
          </cell>
          <cell r="AV556">
            <v>97000</v>
          </cell>
          <cell r="AW556">
            <v>0</v>
          </cell>
          <cell r="AX556">
            <v>211950</v>
          </cell>
          <cell r="AY556">
            <v>308950</v>
          </cell>
          <cell r="AZ556">
            <v>97000</v>
          </cell>
          <cell r="BA556">
            <v>4</v>
          </cell>
          <cell r="BB556">
            <v>0</v>
          </cell>
          <cell r="BC556">
            <v>97000</v>
          </cell>
          <cell r="BD556">
            <v>0</v>
          </cell>
          <cell r="BE556">
            <v>0</v>
          </cell>
          <cell r="BF556">
            <v>0</v>
          </cell>
          <cell r="BG556">
            <v>308950</v>
          </cell>
          <cell r="BH556">
            <v>211950</v>
          </cell>
        </row>
        <row r="556">
          <cell r="BJ556">
            <v>51491.6666666667</v>
          </cell>
        </row>
        <row r="557">
          <cell r="B557" t="str">
            <v>S444015</v>
          </cell>
          <cell r="C557" t="str">
            <v>欣瑞联电子（肇庆）有限公司</v>
          </cell>
        </row>
        <row r="557">
          <cell r="E557" t="str">
            <v>正常供货</v>
          </cell>
          <cell r="F557">
            <v>90</v>
          </cell>
          <cell r="G557" t="str">
            <v>否</v>
          </cell>
          <cell r="H557">
            <v>90</v>
          </cell>
        </row>
        <row r="557"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</row>
        <row r="557"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5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</row>
        <row r="557">
          <cell r="BJ557">
            <v>0</v>
          </cell>
        </row>
        <row r="558">
          <cell r="B558" t="str">
            <v>S511013</v>
          </cell>
          <cell r="C558" t="str">
            <v>北京场景智能科技有限公司</v>
          </cell>
        </row>
        <row r="558">
          <cell r="F558">
            <v>60</v>
          </cell>
          <cell r="G558" t="str">
            <v>是</v>
          </cell>
        </row>
        <row r="558">
          <cell r="AL558">
            <v>0</v>
          </cell>
          <cell r="AM558">
            <v>0</v>
          </cell>
          <cell r="AN558">
            <v>6000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</row>
        <row r="558">
          <cell r="AW558">
            <v>0</v>
          </cell>
          <cell r="AX558">
            <v>0</v>
          </cell>
          <cell r="AY558">
            <v>6000</v>
          </cell>
          <cell r="AZ558">
            <v>6000</v>
          </cell>
          <cell r="BA558">
            <v>5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</row>
        <row r="558">
          <cell r="BJ558">
            <v>0</v>
          </cell>
        </row>
        <row r="559">
          <cell r="B559" t="str">
            <v>S512028</v>
          </cell>
          <cell r="C559" t="str">
            <v>天津林宇机械制造有限公司</v>
          </cell>
        </row>
        <row r="559">
          <cell r="E559" t="str">
            <v>零采</v>
          </cell>
          <cell r="F559" t="str">
            <v>预付</v>
          </cell>
          <cell r="G559" t="str">
            <v>是</v>
          </cell>
        </row>
        <row r="559">
          <cell r="AJ559">
            <v>0</v>
          </cell>
          <cell r="AK559">
            <v>0</v>
          </cell>
          <cell r="AL559">
            <v>0</v>
          </cell>
          <cell r="AM559">
            <v>1750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</row>
        <row r="559">
          <cell r="AW559">
            <v>0</v>
          </cell>
          <cell r="AX559">
            <v>0</v>
          </cell>
          <cell r="AY559">
            <v>1750</v>
          </cell>
          <cell r="AZ559">
            <v>1750</v>
          </cell>
          <cell r="BA559">
            <v>5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</row>
        <row r="559">
          <cell r="BJ559">
            <v>0</v>
          </cell>
        </row>
        <row r="560">
          <cell r="B560" t="str">
            <v>S512031</v>
          </cell>
          <cell r="C560" t="str">
            <v>天津合心亿商贸有限公司</v>
          </cell>
        </row>
        <row r="560">
          <cell r="E560" t="str">
            <v>固定资产-要诉讼</v>
          </cell>
          <cell r="F560" t="str">
            <v>预付</v>
          </cell>
          <cell r="G560" t="str">
            <v>否</v>
          </cell>
        </row>
        <row r="560"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</row>
        <row r="560"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5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</row>
        <row r="560">
          <cell r="BJ560">
            <v>0</v>
          </cell>
        </row>
        <row r="561">
          <cell r="B561" t="str">
            <v>S513164</v>
          </cell>
          <cell r="C561" t="str">
            <v>沧州圣玺装饰装修工程有限公司</v>
          </cell>
        </row>
        <row r="561">
          <cell r="E561" t="str">
            <v>管理</v>
          </cell>
          <cell r="F561">
            <v>0</v>
          </cell>
          <cell r="G561" t="str">
            <v>是</v>
          </cell>
        </row>
        <row r="561">
          <cell r="AI561">
            <v>1663.7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</row>
        <row r="561">
          <cell r="AW561">
            <v>0</v>
          </cell>
          <cell r="AX561">
            <v>0</v>
          </cell>
          <cell r="AY561">
            <v>1663.7</v>
          </cell>
          <cell r="AZ561">
            <v>1663.7</v>
          </cell>
          <cell r="BA561">
            <v>5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</row>
        <row r="561">
          <cell r="BJ561">
            <v>0</v>
          </cell>
        </row>
        <row r="562">
          <cell r="B562" t="str">
            <v>S513168</v>
          </cell>
          <cell r="C562" t="str">
            <v>河北嘉雄建筑安装工程有限公司</v>
          </cell>
        </row>
        <row r="562">
          <cell r="E562" t="str">
            <v>管理</v>
          </cell>
          <cell r="F562">
            <v>0</v>
          </cell>
          <cell r="G562" t="str">
            <v>否</v>
          </cell>
        </row>
        <row r="562"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</row>
        <row r="562"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5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</row>
        <row r="562">
          <cell r="BJ562">
            <v>0</v>
          </cell>
        </row>
        <row r="563">
          <cell r="B563" t="str">
            <v>S513189</v>
          </cell>
          <cell r="C563" t="str">
            <v>黄骅市嘉哲电脑经营部</v>
          </cell>
        </row>
        <row r="563">
          <cell r="F563">
            <v>0</v>
          </cell>
          <cell r="G563" t="str">
            <v>否</v>
          </cell>
        </row>
        <row r="563">
          <cell r="AG563">
            <v>0</v>
          </cell>
        </row>
        <row r="563"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</row>
        <row r="563"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5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</row>
        <row r="563">
          <cell r="BJ563">
            <v>0</v>
          </cell>
        </row>
        <row r="564">
          <cell r="B564" t="str">
            <v>S513199</v>
          </cell>
          <cell r="C564" t="str">
            <v>黄骅市翼华工程机械租赁有限公司</v>
          </cell>
        </row>
        <row r="564">
          <cell r="E564" t="str">
            <v>管理</v>
          </cell>
          <cell r="F564">
            <v>0</v>
          </cell>
          <cell r="G564" t="str">
            <v>否</v>
          </cell>
        </row>
        <row r="564"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</row>
        <row r="564"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5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</row>
        <row r="564">
          <cell r="BJ564">
            <v>0</v>
          </cell>
        </row>
        <row r="565">
          <cell r="B565" t="str">
            <v>S513200</v>
          </cell>
          <cell r="C565" t="str">
            <v>沧州烽源人力资源服务有限公司</v>
          </cell>
        </row>
        <row r="565">
          <cell r="F565">
            <v>0</v>
          </cell>
          <cell r="G565" t="str">
            <v>否</v>
          </cell>
        </row>
        <row r="565"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</row>
        <row r="565"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4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</row>
        <row r="565">
          <cell r="BJ565">
            <v>0</v>
          </cell>
        </row>
        <row r="566">
          <cell r="B566" t="str">
            <v>S411049</v>
          </cell>
          <cell r="C566" t="str">
            <v>北京来一桶金科技有限公司</v>
          </cell>
        </row>
        <row r="566">
          <cell r="E566" t="str">
            <v>大宗物料</v>
          </cell>
          <cell r="F566">
            <v>30</v>
          </cell>
          <cell r="G566" t="str">
            <v>否</v>
          </cell>
          <cell r="H566">
            <v>30</v>
          </cell>
        </row>
        <row r="566"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36233.1</v>
          </cell>
          <cell r="AU566">
            <v>0</v>
          </cell>
        </row>
        <row r="566">
          <cell r="AW566">
            <v>0</v>
          </cell>
          <cell r="AX566">
            <v>0</v>
          </cell>
          <cell r="AY566">
            <v>36233.1</v>
          </cell>
          <cell r="AZ566">
            <v>36233.1</v>
          </cell>
          <cell r="BA566">
            <v>5</v>
          </cell>
          <cell r="BB566">
            <v>0</v>
          </cell>
          <cell r="BC566">
            <v>0</v>
          </cell>
          <cell r="BD566">
            <v>0</v>
          </cell>
          <cell r="BE566">
            <v>36233.1</v>
          </cell>
          <cell r="BF566">
            <v>0</v>
          </cell>
          <cell r="BG566">
            <v>36233.1</v>
          </cell>
          <cell r="BH566">
            <v>0</v>
          </cell>
        </row>
        <row r="566">
          <cell r="BJ566">
            <v>6038.85</v>
          </cell>
        </row>
        <row r="567">
          <cell r="B567" t="str">
            <v>S412044</v>
          </cell>
          <cell r="C567" t="str">
            <v>天津沛衡五金弹簧有限公司</v>
          </cell>
        </row>
        <row r="567">
          <cell r="E567" t="str">
            <v>正常供货</v>
          </cell>
          <cell r="F567">
            <v>90</v>
          </cell>
          <cell r="G567" t="str">
            <v>否</v>
          </cell>
          <cell r="H567">
            <v>90</v>
          </cell>
        </row>
        <row r="567">
          <cell r="AL567">
            <v>0</v>
          </cell>
          <cell r="AM567">
            <v>0</v>
          </cell>
          <cell r="AN567">
            <v>0</v>
          </cell>
          <cell r="AO567">
            <v>2012.28</v>
          </cell>
          <cell r="AP567">
            <v>19900</v>
          </cell>
          <cell r="AQ567">
            <v>0</v>
          </cell>
          <cell r="AR567">
            <v>0</v>
          </cell>
          <cell r="AS567">
            <v>39233.6</v>
          </cell>
          <cell r="AT567">
            <v>22068.9</v>
          </cell>
          <cell r="AU567">
            <v>13609.16</v>
          </cell>
        </row>
        <row r="567">
          <cell r="AW567">
            <v>0</v>
          </cell>
          <cell r="AX567">
            <v>0</v>
          </cell>
          <cell r="AY567">
            <v>96823.94</v>
          </cell>
          <cell r="AZ567">
            <v>96823.94</v>
          </cell>
          <cell r="BA567">
            <v>5</v>
          </cell>
          <cell r="BB567">
            <v>13609.16</v>
          </cell>
          <cell r="BC567">
            <v>22068.9</v>
          </cell>
          <cell r="BD567">
            <v>39233.6</v>
          </cell>
          <cell r="BE567">
            <v>0</v>
          </cell>
          <cell r="BF567">
            <v>0</v>
          </cell>
          <cell r="BG567">
            <v>74911.66</v>
          </cell>
          <cell r="BH567">
            <v>0</v>
          </cell>
        </row>
        <row r="567">
          <cell r="BJ567">
            <v>12485.2766666667</v>
          </cell>
        </row>
        <row r="568">
          <cell r="B568" t="str">
            <v>S413139</v>
          </cell>
          <cell r="C568" t="str">
            <v>河北定国紧固件制造有限公司</v>
          </cell>
        </row>
        <row r="568">
          <cell r="E568" t="str">
            <v>正常供货</v>
          </cell>
          <cell r="F568">
            <v>90</v>
          </cell>
          <cell r="G568" t="str">
            <v>否</v>
          </cell>
          <cell r="H568">
            <v>90</v>
          </cell>
        </row>
        <row r="568"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</row>
        <row r="568"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5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</row>
        <row r="568">
          <cell r="BJ568">
            <v>0</v>
          </cell>
        </row>
        <row r="569">
          <cell r="B569" t="str">
            <v>S431032</v>
          </cell>
          <cell r="C569" t="str">
            <v>上海商发金属材料有限公司</v>
          </cell>
        </row>
        <row r="569">
          <cell r="E569" t="str">
            <v>大宗物料</v>
          </cell>
          <cell r="F569">
            <v>0</v>
          </cell>
          <cell r="G569" t="str">
            <v>否</v>
          </cell>
          <cell r="H569">
            <v>30</v>
          </cell>
        </row>
        <row r="569"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</row>
        <row r="569"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5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</row>
        <row r="569">
          <cell r="BJ569">
            <v>0</v>
          </cell>
        </row>
        <row r="570">
          <cell r="B570" t="str">
            <v>S431034</v>
          </cell>
          <cell r="C570" t="str">
            <v>雅柏利（上海）粘扣带有限公司</v>
          </cell>
        </row>
        <row r="570">
          <cell r="E570" t="str">
            <v>正常供货（李尔）</v>
          </cell>
          <cell r="F570">
            <v>60</v>
          </cell>
          <cell r="G570" t="str">
            <v>否</v>
          </cell>
          <cell r="H570">
            <v>60</v>
          </cell>
        </row>
        <row r="570">
          <cell r="AK570">
            <v>0</v>
          </cell>
          <cell r="AL570">
            <v>0</v>
          </cell>
        </row>
        <row r="570">
          <cell r="AO570">
            <v>0</v>
          </cell>
        </row>
        <row r="570">
          <cell r="AS570">
            <v>0</v>
          </cell>
        </row>
        <row r="570"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3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</row>
        <row r="570">
          <cell r="BJ570">
            <v>0</v>
          </cell>
        </row>
        <row r="571">
          <cell r="B571" t="str">
            <v>S432002</v>
          </cell>
          <cell r="C571" t="str">
            <v>江苏全盛座舱技术股份有限公司</v>
          </cell>
        </row>
        <row r="571">
          <cell r="E571" t="str">
            <v>正常供货</v>
          </cell>
          <cell r="F571">
            <v>90</v>
          </cell>
          <cell r="G571" t="str">
            <v>否</v>
          </cell>
          <cell r="H571">
            <v>90</v>
          </cell>
        </row>
        <row r="571"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</row>
        <row r="571">
          <cell r="AR571">
            <v>20525.91</v>
          </cell>
          <cell r="AS571">
            <v>248116.29</v>
          </cell>
          <cell r="AT571">
            <v>0</v>
          </cell>
          <cell r="AU571">
            <v>1082349.14</v>
          </cell>
          <cell r="AV571">
            <v>957756.32</v>
          </cell>
          <cell r="AW571">
            <v>78457.03</v>
          </cell>
          <cell r="AX571">
            <v>713525.51</v>
          </cell>
          <cell r="AY571">
            <v>3100730.2</v>
          </cell>
          <cell r="AZ571">
            <v>1082991.34</v>
          </cell>
          <cell r="BA571">
            <v>6</v>
          </cell>
          <cell r="BB571">
            <v>1082349.14</v>
          </cell>
          <cell r="BC571">
            <v>0</v>
          </cell>
          <cell r="BD571">
            <v>248116.29</v>
          </cell>
          <cell r="BE571">
            <v>20525.91</v>
          </cell>
          <cell r="BF571">
            <v>0</v>
          </cell>
          <cell r="BG571">
            <v>3080204.29</v>
          </cell>
          <cell r="BH571">
            <v>2017738.86</v>
          </cell>
        </row>
        <row r="571">
          <cell r="BJ571">
            <v>513367.381666667</v>
          </cell>
        </row>
        <row r="572">
          <cell r="B572" t="str">
            <v>S437051</v>
          </cell>
          <cell r="C572" t="str">
            <v>诸城恒信新材料科技有限公司</v>
          </cell>
        </row>
        <row r="572">
          <cell r="E572" t="str">
            <v>正常供货</v>
          </cell>
          <cell r="F572">
            <v>30</v>
          </cell>
          <cell r="G572" t="str">
            <v>否</v>
          </cell>
          <cell r="H572">
            <v>30</v>
          </cell>
        </row>
        <row r="572">
          <cell r="AK572">
            <v>0</v>
          </cell>
          <cell r="AL572">
            <v>0</v>
          </cell>
        </row>
        <row r="572"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71354.42</v>
          </cell>
          <cell r="AW572">
            <v>0</v>
          </cell>
          <cell r="AX572">
            <v>0</v>
          </cell>
          <cell r="AY572">
            <v>71354.42</v>
          </cell>
          <cell r="AZ572">
            <v>71354.42</v>
          </cell>
          <cell r="BA572">
            <v>6</v>
          </cell>
          <cell r="BB572">
            <v>0</v>
          </cell>
          <cell r="BC572">
            <v>71354.42</v>
          </cell>
          <cell r="BD572">
            <v>0</v>
          </cell>
          <cell r="BE572">
            <v>0</v>
          </cell>
          <cell r="BF572">
            <v>0</v>
          </cell>
          <cell r="BG572">
            <v>71354.42</v>
          </cell>
          <cell r="BH572">
            <v>0</v>
          </cell>
        </row>
        <row r="572">
          <cell r="BJ572">
            <v>11892.4033333333</v>
          </cell>
        </row>
        <row r="573">
          <cell r="B573" t="str">
            <v>S511037</v>
          </cell>
          <cell r="C573" t="str">
            <v>北京友联物流有限公司</v>
          </cell>
        </row>
        <row r="573">
          <cell r="E573" t="str">
            <v>销售（三方库）</v>
          </cell>
          <cell r="F573">
            <v>0</v>
          </cell>
          <cell r="G573" t="str">
            <v>是</v>
          </cell>
        </row>
        <row r="573">
          <cell r="AK573">
            <v>0</v>
          </cell>
          <cell r="AL573">
            <v>0</v>
          </cell>
          <cell r="AM573">
            <v>0</v>
          </cell>
          <cell r="AN573">
            <v>15660.55</v>
          </cell>
          <cell r="AO573">
            <v>45000</v>
          </cell>
          <cell r="AP573">
            <v>49600</v>
          </cell>
          <cell r="AQ573">
            <v>55732.5</v>
          </cell>
          <cell r="AR573">
            <v>77666.92</v>
          </cell>
          <cell r="AS573">
            <v>47524.57</v>
          </cell>
          <cell r="AT573">
            <v>53552.79</v>
          </cell>
          <cell r="AU573">
            <v>2398.73</v>
          </cell>
          <cell r="AV573">
            <v>59659.45</v>
          </cell>
          <cell r="AW573">
            <v>55798.93</v>
          </cell>
          <cell r="AX573">
            <v>56358.08</v>
          </cell>
          <cell r="AY573">
            <v>518952.52</v>
          </cell>
          <cell r="AZ573">
            <v>518952.52</v>
          </cell>
          <cell r="BA573">
            <v>6</v>
          </cell>
          <cell r="BB573">
            <v>56358.08</v>
          </cell>
          <cell r="BC573">
            <v>55798.93</v>
          </cell>
          <cell r="BD573">
            <v>59659.45</v>
          </cell>
          <cell r="BE573">
            <v>2398.73</v>
          </cell>
          <cell r="BF573">
            <v>53552.79</v>
          </cell>
          <cell r="BG573">
            <v>275292.55</v>
          </cell>
          <cell r="BH573">
            <v>0</v>
          </cell>
        </row>
        <row r="573">
          <cell r="BJ573">
            <v>45882.0916666667</v>
          </cell>
        </row>
        <row r="574">
          <cell r="B574" t="str">
            <v>S512020</v>
          </cell>
          <cell r="C574" t="str">
            <v>天津中骏机械技术有限公司</v>
          </cell>
        </row>
        <row r="574">
          <cell r="E574" t="str">
            <v>老账</v>
          </cell>
          <cell r="F574">
            <v>0</v>
          </cell>
          <cell r="G574" t="str">
            <v>否</v>
          </cell>
        </row>
        <row r="574"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</row>
        <row r="574"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5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</row>
        <row r="574">
          <cell r="BJ574">
            <v>0</v>
          </cell>
        </row>
        <row r="575">
          <cell r="B575" t="str">
            <v>S512030</v>
          </cell>
          <cell r="C575" t="str">
            <v>天津德润达金属材料销售有限公司</v>
          </cell>
        </row>
        <row r="575">
          <cell r="F575">
            <v>0</v>
          </cell>
          <cell r="G575" t="str">
            <v>否</v>
          </cell>
          <cell r="H575">
            <v>30</v>
          </cell>
        </row>
        <row r="575"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676359.4</v>
          </cell>
          <cell r="AV575">
            <v>81205.68</v>
          </cell>
          <cell r="AW575">
            <v>0</v>
          </cell>
          <cell r="AX575">
            <v>0</v>
          </cell>
          <cell r="AY575">
            <v>757565.08</v>
          </cell>
          <cell r="AZ575">
            <v>757565.08</v>
          </cell>
          <cell r="BA575">
            <v>6</v>
          </cell>
          <cell r="BB575">
            <v>0</v>
          </cell>
          <cell r="BC575">
            <v>0</v>
          </cell>
          <cell r="BD575">
            <v>81205.68</v>
          </cell>
          <cell r="BE575">
            <v>676359.4</v>
          </cell>
          <cell r="BF575">
            <v>0</v>
          </cell>
          <cell r="BG575">
            <v>757565.08</v>
          </cell>
          <cell r="BH575">
            <v>0</v>
          </cell>
        </row>
        <row r="575">
          <cell r="BJ575">
            <v>126260.846666667</v>
          </cell>
        </row>
        <row r="576">
          <cell r="B576" t="str">
            <v>S412045</v>
          </cell>
          <cell r="C576" t="str">
            <v>大悍（天津）汽车零部件有限公司</v>
          </cell>
        </row>
        <row r="576">
          <cell r="E576" t="str">
            <v>正常供货</v>
          </cell>
          <cell r="F576">
            <v>45</v>
          </cell>
          <cell r="G576" t="str">
            <v>否</v>
          </cell>
          <cell r="H576">
            <v>45</v>
          </cell>
        </row>
        <row r="576">
          <cell r="AL576">
            <v>0</v>
          </cell>
        </row>
        <row r="576"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8589.27</v>
          </cell>
          <cell r="AU576">
            <v>0</v>
          </cell>
          <cell r="AV576">
            <v>235386.92</v>
          </cell>
          <cell r="AW576">
            <v>367656.8</v>
          </cell>
          <cell r="AX576">
            <v>88866.03</v>
          </cell>
          <cell r="AY576">
            <v>700499.02</v>
          </cell>
          <cell r="AZ576">
            <v>243976.19</v>
          </cell>
          <cell r="BA576">
            <v>6</v>
          </cell>
          <cell r="BB576">
            <v>367656.8</v>
          </cell>
          <cell r="BC576">
            <v>235386.92</v>
          </cell>
          <cell r="BD576">
            <v>0</v>
          </cell>
          <cell r="BE576">
            <v>8589.27</v>
          </cell>
          <cell r="BF576">
            <v>0</v>
          </cell>
          <cell r="BG576">
            <v>700499.02</v>
          </cell>
          <cell r="BH576">
            <v>456522.83</v>
          </cell>
        </row>
        <row r="576">
          <cell r="BJ576">
            <v>116749.836666667</v>
          </cell>
        </row>
        <row r="577">
          <cell r="B577" t="str">
            <v>S413011</v>
          </cell>
          <cell r="C577" t="str">
            <v>沧州梦依恋商贸有限公司</v>
          </cell>
        </row>
        <row r="577">
          <cell r="F577">
            <v>0</v>
          </cell>
          <cell r="G577" t="str">
            <v>否</v>
          </cell>
        </row>
        <row r="577"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1274</v>
          </cell>
          <cell r="AW577">
            <v>0</v>
          </cell>
          <cell r="AX577">
            <v>0</v>
          </cell>
          <cell r="AY577">
            <v>1274</v>
          </cell>
          <cell r="AZ577">
            <v>1274</v>
          </cell>
          <cell r="BA577">
            <v>6</v>
          </cell>
          <cell r="BB577">
            <v>0</v>
          </cell>
          <cell r="BC577">
            <v>0</v>
          </cell>
          <cell r="BD577">
            <v>1274</v>
          </cell>
          <cell r="BE577">
            <v>0</v>
          </cell>
          <cell r="BF577">
            <v>0</v>
          </cell>
          <cell r="BG577">
            <v>1274</v>
          </cell>
          <cell r="BH577">
            <v>0</v>
          </cell>
        </row>
        <row r="577">
          <cell r="BJ577">
            <v>212.333333333333</v>
          </cell>
        </row>
        <row r="578">
          <cell r="B578" t="str">
            <v>S413122</v>
          </cell>
          <cell r="C578" t="str">
            <v>河北亿泽汽车零部件科技有限公司</v>
          </cell>
        </row>
        <row r="578">
          <cell r="E578" t="str">
            <v>正常供货</v>
          </cell>
          <cell r="F578">
            <v>90</v>
          </cell>
          <cell r="G578" t="str">
            <v>否</v>
          </cell>
          <cell r="H578">
            <v>90</v>
          </cell>
        </row>
        <row r="578"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9241.48</v>
          </cell>
          <cell r="AT578">
            <v>0</v>
          </cell>
          <cell r="AU578">
            <v>0</v>
          </cell>
        </row>
        <row r="578">
          <cell r="AW578">
            <v>0</v>
          </cell>
          <cell r="AX578">
            <v>0</v>
          </cell>
          <cell r="AY578">
            <v>9241.48</v>
          </cell>
          <cell r="AZ578">
            <v>9241.48</v>
          </cell>
          <cell r="BA578">
            <v>5</v>
          </cell>
          <cell r="BB578">
            <v>0</v>
          </cell>
          <cell r="BC578">
            <v>0</v>
          </cell>
          <cell r="BD578">
            <v>9241.48</v>
          </cell>
          <cell r="BE578">
            <v>0</v>
          </cell>
          <cell r="BF578">
            <v>0</v>
          </cell>
          <cell r="BG578">
            <v>9241.48</v>
          </cell>
          <cell r="BH578">
            <v>0</v>
          </cell>
        </row>
        <row r="578">
          <cell r="BJ578">
            <v>1540.24666666667</v>
          </cell>
        </row>
        <row r="579">
          <cell r="B579" t="str">
            <v>S413196</v>
          </cell>
          <cell r="C579" t="str">
            <v>北汽岱摩斯（沧州）汽车系统有限公司</v>
          </cell>
        </row>
        <row r="579">
          <cell r="E579" t="str">
            <v>李尔转移物料</v>
          </cell>
          <cell r="F579">
            <v>30</v>
          </cell>
          <cell r="G579" t="str">
            <v>否</v>
          </cell>
          <cell r="H579">
            <v>30</v>
          </cell>
        </row>
        <row r="579"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</row>
        <row r="579"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5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</row>
        <row r="579">
          <cell r="BJ579">
            <v>0</v>
          </cell>
        </row>
        <row r="580">
          <cell r="B580" t="str">
            <v>S433028</v>
          </cell>
          <cell r="C580" t="str">
            <v>温州鑫锐电器有限公司</v>
          </cell>
        </row>
        <row r="580">
          <cell r="E580" t="str">
            <v>老账</v>
          </cell>
          <cell r="F580">
            <v>90</v>
          </cell>
          <cell r="G580" t="str">
            <v>否</v>
          </cell>
        </row>
        <row r="580">
          <cell r="AL580">
            <v>0</v>
          </cell>
          <cell r="AM580">
            <v>0</v>
          </cell>
          <cell r="AN580">
            <v>0</v>
          </cell>
          <cell r="AO580">
            <v>0</v>
          </cell>
        </row>
        <row r="580">
          <cell r="AR580">
            <v>16697.33</v>
          </cell>
          <cell r="AS580">
            <v>4949.4</v>
          </cell>
          <cell r="AT580">
            <v>59313.7</v>
          </cell>
          <cell r="AU580">
            <v>24865.65</v>
          </cell>
          <cell r="AV580">
            <v>26396.8</v>
          </cell>
          <cell r="AW580">
            <v>0</v>
          </cell>
          <cell r="AX580">
            <v>42894.8</v>
          </cell>
          <cell r="AY580">
            <v>175117.68</v>
          </cell>
          <cell r="AZ580">
            <v>105826.08</v>
          </cell>
          <cell r="BA580">
            <v>6</v>
          </cell>
          <cell r="BB580">
            <v>24865.65</v>
          </cell>
          <cell r="BC580">
            <v>59313.7</v>
          </cell>
          <cell r="BD580">
            <v>4949.4</v>
          </cell>
          <cell r="BE580">
            <v>16697.33</v>
          </cell>
          <cell r="BF580">
            <v>0</v>
          </cell>
          <cell r="BG580">
            <v>158420.35</v>
          </cell>
          <cell r="BH580">
            <v>69291.6</v>
          </cell>
        </row>
        <row r="580">
          <cell r="BJ580">
            <v>26403.3916666667</v>
          </cell>
        </row>
        <row r="581">
          <cell r="B581" t="str">
            <v>S511036</v>
          </cell>
          <cell r="C581" t="str">
            <v>北京恒世通物流有限公司</v>
          </cell>
        </row>
        <row r="581">
          <cell r="E581" t="str">
            <v>销售（三方库）</v>
          </cell>
          <cell r="F581">
            <v>0</v>
          </cell>
          <cell r="G581" t="str">
            <v>否</v>
          </cell>
        </row>
        <row r="581"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</row>
        <row r="581">
          <cell r="AR581">
            <v>191620</v>
          </cell>
          <cell r="AS581">
            <v>173806.4</v>
          </cell>
          <cell r="AT581">
            <v>338859.2</v>
          </cell>
          <cell r="AU581">
            <v>179776</v>
          </cell>
          <cell r="AV581">
            <v>296086.8</v>
          </cell>
          <cell r="AW581">
            <v>201513.2</v>
          </cell>
          <cell r="AX581">
            <v>137340</v>
          </cell>
          <cell r="AY581">
            <v>1519001.6</v>
          </cell>
          <cell r="AZ581">
            <v>1519001.6</v>
          </cell>
          <cell r="BA581">
            <v>6</v>
          </cell>
          <cell r="BB581">
            <v>137340</v>
          </cell>
          <cell r="BC581">
            <v>201513.2</v>
          </cell>
          <cell r="BD581">
            <v>296086.8</v>
          </cell>
          <cell r="BE581">
            <v>179776</v>
          </cell>
          <cell r="BF581">
            <v>338859.2</v>
          </cell>
          <cell r="BG581">
            <v>1327381.6</v>
          </cell>
          <cell r="BH581">
            <v>0</v>
          </cell>
        </row>
        <row r="581">
          <cell r="BJ581">
            <v>221230.266666667</v>
          </cell>
        </row>
        <row r="582">
          <cell r="B582" t="str">
            <v>S411047</v>
          </cell>
          <cell r="C582" t="str">
            <v>大连吉田拉链有限公司北京分公司</v>
          </cell>
        </row>
        <row r="582">
          <cell r="F582">
            <v>60</v>
          </cell>
          <cell r="G582" t="str">
            <v>否</v>
          </cell>
        </row>
        <row r="582"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</row>
        <row r="582"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5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</row>
        <row r="582">
          <cell r="BJ582">
            <v>0</v>
          </cell>
        </row>
        <row r="583">
          <cell r="B583" t="str">
            <v>S411048</v>
          </cell>
          <cell r="C583" t="str">
            <v>致冠沧州汽车部件有限公司</v>
          </cell>
        </row>
        <row r="583">
          <cell r="F583">
            <v>60</v>
          </cell>
          <cell r="G583" t="str">
            <v>否</v>
          </cell>
        </row>
        <row r="583">
          <cell r="AM583">
            <v>0</v>
          </cell>
          <cell r="AN583">
            <v>0</v>
          </cell>
          <cell r="AO583">
            <v>0</v>
          </cell>
          <cell r="AP583">
            <v>46511.12</v>
          </cell>
          <cell r="AQ583">
            <v>140346</v>
          </cell>
          <cell r="AR583">
            <v>0</v>
          </cell>
          <cell r="AS583">
            <v>243474.32</v>
          </cell>
          <cell r="AT583">
            <v>205476.94</v>
          </cell>
          <cell r="AU583">
            <v>37425.6</v>
          </cell>
          <cell r="AV583">
            <v>105883.26</v>
          </cell>
          <cell r="AW583">
            <v>81868.5</v>
          </cell>
          <cell r="AX583">
            <v>60452.74</v>
          </cell>
          <cell r="AY583">
            <v>921438.48</v>
          </cell>
          <cell r="AZ583">
            <v>779117.24</v>
          </cell>
          <cell r="BA583">
            <v>6</v>
          </cell>
          <cell r="BB583">
            <v>105883.26</v>
          </cell>
          <cell r="BC583">
            <v>37425.6</v>
          </cell>
          <cell r="BD583">
            <v>205476.94</v>
          </cell>
          <cell r="BE583">
            <v>243474.32</v>
          </cell>
          <cell r="BF583">
            <v>0</v>
          </cell>
          <cell r="BG583">
            <v>734581.36</v>
          </cell>
          <cell r="BH583">
            <v>142321.24</v>
          </cell>
        </row>
        <row r="583">
          <cell r="BJ583">
            <v>122430.226666667</v>
          </cell>
        </row>
        <row r="584">
          <cell r="B584" t="str">
            <v>S431012</v>
          </cell>
          <cell r="C584" t="str">
            <v>上海明芳汽车零件有限公司</v>
          </cell>
        </row>
        <row r="584">
          <cell r="F584">
            <v>90</v>
          </cell>
          <cell r="G584" t="str">
            <v>否</v>
          </cell>
        </row>
        <row r="584"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</row>
        <row r="584">
          <cell r="AW584">
            <v>0</v>
          </cell>
          <cell r="AX584">
            <v>10108.77</v>
          </cell>
          <cell r="AY584">
            <v>10108.77</v>
          </cell>
          <cell r="AZ584">
            <v>0</v>
          </cell>
          <cell r="BA584">
            <v>5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10108.77</v>
          </cell>
          <cell r="BH584">
            <v>10108.77</v>
          </cell>
        </row>
        <row r="584">
          <cell r="BJ584">
            <v>1684.795</v>
          </cell>
        </row>
        <row r="585">
          <cell r="B585" t="str">
            <v>S431033</v>
          </cell>
          <cell r="C585" t="str">
            <v>上海纳特汽车标准件有限公司</v>
          </cell>
        </row>
        <row r="585">
          <cell r="F585">
            <v>90</v>
          </cell>
          <cell r="G585" t="str">
            <v>是</v>
          </cell>
        </row>
        <row r="585">
          <cell r="AM585">
            <v>1626.28</v>
          </cell>
          <cell r="AN585">
            <v>1068.98</v>
          </cell>
          <cell r="AO585">
            <v>2000</v>
          </cell>
          <cell r="AP585">
            <v>0</v>
          </cell>
          <cell r="AQ585">
            <v>4822.61</v>
          </cell>
          <cell r="AR585">
            <v>2142.48</v>
          </cell>
          <cell r="AS585">
            <v>0</v>
          </cell>
          <cell r="AT585">
            <v>0</v>
          </cell>
          <cell r="AU585">
            <v>0</v>
          </cell>
        </row>
        <row r="585">
          <cell r="AW585">
            <v>0</v>
          </cell>
          <cell r="AX585">
            <v>0</v>
          </cell>
          <cell r="AY585">
            <v>11660.35</v>
          </cell>
          <cell r="AZ585">
            <v>11660.35</v>
          </cell>
          <cell r="BA585">
            <v>5</v>
          </cell>
          <cell r="BB585">
            <v>0</v>
          </cell>
          <cell r="BC585">
            <v>0</v>
          </cell>
          <cell r="BD585">
            <v>0</v>
          </cell>
          <cell r="BE585">
            <v>2142.48</v>
          </cell>
          <cell r="BF585">
            <v>4822.61</v>
          </cell>
          <cell r="BG585">
            <v>0</v>
          </cell>
          <cell r="BH585">
            <v>0</v>
          </cell>
        </row>
        <row r="585">
          <cell r="BJ585">
            <v>0</v>
          </cell>
        </row>
        <row r="586">
          <cell r="B586" t="str">
            <v>S431198</v>
          </cell>
          <cell r="C586" t="str">
            <v>霸州市鑫锐亿科金属制品有限公司</v>
          </cell>
        </row>
        <row r="586">
          <cell r="F586">
            <v>90</v>
          </cell>
          <cell r="G586" t="str">
            <v>否</v>
          </cell>
        </row>
        <row r="586"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</row>
        <row r="586"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5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</row>
        <row r="586">
          <cell r="BJ586">
            <v>0</v>
          </cell>
        </row>
        <row r="587">
          <cell r="B587" t="str">
            <v>s513206</v>
          </cell>
          <cell r="C587" t="str">
            <v>中贵天建（北京）建设集团有限公司黄骅分公司</v>
          </cell>
        </row>
        <row r="587">
          <cell r="F587">
            <v>0</v>
          </cell>
          <cell r="G587" t="str">
            <v>是</v>
          </cell>
        </row>
        <row r="587">
          <cell r="AM587">
            <v>7730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</row>
        <row r="587">
          <cell r="AW587">
            <v>0</v>
          </cell>
          <cell r="AX587">
            <v>0</v>
          </cell>
          <cell r="AY587">
            <v>7730</v>
          </cell>
          <cell r="AZ587">
            <v>7730</v>
          </cell>
          <cell r="BA587">
            <v>5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</row>
        <row r="587">
          <cell r="BJ587">
            <v>0</v>
          </cell>
        </row>
        <row r="588">
          <cell r="B588" t="str">
            <v>S513214</v>
          </cell>
          <cell r="C588" t="str">
            <v>黄骅市渤海路绿林园艺工程部</v>
          </cell>
        </row>
        <row r="588">
          <cell r="F588">
            <v>0</v>
          </cell>
          <cell r="G588" t="str">
            <v>是</v>
          </cell>
        </row>
        <row r="588">
          <cell r="AM588">
            <v>732.5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</row>
        <row r="588">
          <cell r="AW588">
            <v>0</v>
          </cell>
          <cell r="AX588">
            <v>0</v>
          </cell>
          <cell r="AY588">
            <v>732.5</v>
          </cell>
          <cell r="AZ588">
            <v>732.5</v>
          </cell>
          <cell r="BA588">
            <v>5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</row>
        <row r="588">
          <cell r="BJ588">
            <v>0</v>
          </cell>
        </row>
        <row r="589">
          <cell r="B589" t="str">
            <v>S413201</v>
          </cell>
          <cell r="C589" t="str">
            <v>清河县沁园汽车零部件有限公司</v>
          </cell>
        </row>
        <row r="589">
          <cell r="F589">
            <v>90</v>
          </cell>
          <cell r="G589" t="str">
            <v>否</v>
          </cell>
        </row>
        <row r="589">
          <cell r="AN589">
            <v>0</v>
          </cell>
          <cell r="AO589">
            <v>0</v>
          </cell>
          <cell r="AP589">
            <v>0</v>
          </cell>
          <cell r="AQ589">
            <v>0</v>
          </cell>
        </row>
        <row r="589">
          <cell r="AU589">
            <v>323.269999999999</v>
          </cell>
          <cell r="AV589">
            <v>98886.3</v>
          </cell>
          <cell r="AW589">
            <v>113070.74</v>
          </cell>
          <cell r="AX589">
            <v>46058.8</v>
          </cell>
          <cell r="AY589">
            <v>258339.11</v>
          </cell>
          <cell r="AZ589">
            <v>99209.57</v>
          </cell>
          <cell r="BA589">
            <v>4</v>
          </cell>
          <cell r="BB589">
            <v>323.269999999999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258339.11</v>
          </cell>
          <cell r="BH589">
            <v>159129.54</v>
          </cell>
        </row>
        <row r="589">
          <cell r="BJ589">
            <v>43056.5183333333</v>
          </cell>
        </row>
        <row r="590">
          <cell r="B590" t="str">
            <v>S431036</v>
          </cell>
          <cell r="C590" t="str">
            <v>上海尖美贸易发展有限公司</v>
          </cell>
        </row>
        <row r="590">
          <cell r="F590">
            <v>0</v>
          </cell>
          <cell r="G590" t="str">
            <v>否</v>
          </cell>
        </row>
        <row r="590"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58158.03</v>
          </cell>
          <cell r="AT590">
            <v>68555.75</v>
          </cell>
          <cell r="AU590">
            <v>0</v>
          </cell>
          <cell r="AV590">
            <v>42374.2</v>
          </cell>
          <cell r="AW590">
            <v>19635.78</v>
          </cell>
          <cell r="AX590">
            <v>20220.68</v>
          </cell>
          <cell r="AY590">
            <v>208944.44</v>
          </cell>
          <cell r="AZ590">
            <v>208944.44</v>
          </cell>
          <cell r="BA590">
            <v>6</v>
          </cell>
          <cell r="BB590">
            <v>20220.68</v>
          </cell>
          <cell r="BC590">
            <v>19635.78</v>
          </cell>
          <cell r="BD590">
            <v>42374.2</v>
          </cell>
          <cell r="BE590">
            <v>0</v>
          </cell>
          <cell r="BF590">
            <v>68555.75</v>
          </cell>
          <cell r="BG590">
            <v>208944.44</v>
          </cell>
          <cell r="BH590">
            <v>0</v>
          </cell>
        </row>
        <row r="590">
          <cell r="BJ590">
            <v>34824.0733333333</v>
          </cell>
        </row>
        <row r="591">
          <cell r="B591" t="str">
            <v>S433030</v>
          </cell>
          <cell r="C591" t="str">
            <v>宁波华腾首研新材料有限公司</v>
          </cell>
        </row>
        <row r="591">
          <cell r="F591">
            <v>0</v>
          </cell>
          <cell r="G591" t="str">
            <v>否</v>
          </cell>
        </row>
        <row r="591"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</row>
        <row r="591">
          <cell r="AW591">
            <v>16000</v>
          </cell>
          <cell r="AX591">
            <v>0</v>
          </cell>
          <cell r="AY591">
            <v>16000</v>
          </cell>
          <cell r="AZ591">
            <v>16000</v>
          </cell>
          <cell r="BA591">
            <v>5</v>
          </cell>
          <cell r="BB591">
            <v>0</v>
          </cell>
          <cell r="BC591">
            <v>16000</v>
          </cell>
          <cell r="BD591">
            <v>0</v>
          </cell>
          <cell r="BE591">
            <v>0</v>
          </cell>
          <cell r="BF591">
            <v>0</v>
          </cell>
          <cell r="BG591">
            <v>16000</v>
          </cell>
          <cell r="BH591">
            <v>0</v>
          </cell>
        </row>
        <row r="591">
          <cell r="BJ591">
            <v>2666.66666666667</v>
          </cell>
        </row>
        <row r="592">
          <cell r="B592" t="str">
            <v>S437057</v>
          </cell>
          <cell r="C592" t="str">
            <v>青岛柏利美新材料有限公司</v>
          </cell>
        </row>
        <row r="592">
          <cell r="F592">
            <v>0</v>
          </cell>
          <cell r="G592" t="str">
            <v>否</v>
          </cell>
        </row>
        <row r="592"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119630</v>
          </cell>
          <cell r="AW592">
            <v>46500</v>
          </cell>
          <cell r="AX592">
            <v>61650</v>
          </cell>
          <cell r="AY592">
            <v>227780</v>
          </cell>
          <cell r="AZ592">
            <v>227780</v>
          </cell>
          <cell r="BA592">
            <v>6</v>
          </cell>
          <cell r="BB592">
            <v>61650</v>
          </cell>
          <cell r="BC592">
            <v>46500</v>
          </cell>
          <cell r="BD592">
            <v>119630</v>
          </cell>
          <cell r="BE592">
            <v>0</v>
          </cell>
          <cell r="BF592">
            <v>0</v>
          </cell>
          <cell r="BG592">
            <v>227780</v>
          </cell>
          <cell r="BH592">
            <v>0</v>
          </cell>
        </row>
        <row r="592">
          <cell r="BJ592">
            <v>37963.3333333333</v>
          </cell>
        </row>
        <row r="593">
          <cell r="B593" t="str">
            <v>S437058</v>
          </cell>
          <cell r="C593" t="str">
            <v>济南方正物流有限公司</v>
          </cell>
        </row>
        <row r="593">
          <cell r="F593">
            <v>30</v>
          </cell>
          <cell r="G593" t="str">
            <v>否</v>
          </cell>
        </row>
        <row r="593"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</row>
        <row r="593"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5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</row>
        <row r="593">
          <cell r="BJ593">
            <v>0</v>
          </cell>
        </row>
        <row r="594">
          <cell r="B594" t="str">
            <v>S513037</v>
          </cell>
          <cell r="C594" t="str">
            <v>沧州金桥环保科技发展有限公司</v>
          </cell>
        </row>
        <row r="594">
          <cell r="F594">
            <v>60</v>
          </cell>
          <cell r="G594" t="str">
            <v>否</v>
          </cell>
        </row>
        <row r="594"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</row>
        <row r="594"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5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</row>
        <row r="594">
          <cell r="BJ594">
            <v>0</v>
          </cell>
        </row>
        <row r="595">
          <cell r="B595" t="str">
            <v>S513215</v>
          </cell>
          <cell r="C595" t="str">
            <v>黄骅市金诚模具厂</v>
          </cell>
        </row>
        <row r="595">
          <cell r="F595">
            <v>0</v>
          </cell>
          <cell r="G595" t="str">
            <v>否</v>
          </cell>
        </row>
        <row r="595"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6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</row>
        <row r="595">
          <cell r="BJ595">
            <v>0</v>
          </cell>
        </row>
        <row r="596">
          <cell r="B596" t="str">
            <v>S432044</v>
          </cell>
          <cell r="C596" t="str">
            <v>常州市鹏逸汽车附件有限公司</v>
          </cell>
        </row>
        <row r="596">
          <cell r="F596">
            <v>90</v>
          </cell>
          <cell r="G596" t="str">
            <v>否</v>
          </cell>
        </row>
        <row r="596"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11610.75</v>
          </cell>
        </row>
        <row r="596">
          <cell r="AW596">
            <v>0</v>
          </cell>
          <cell r="AX596">
            <v>0</v>
          </cell>
          <cell r="AY596">
            <v>11610.75</v>
          </cell>
          <cell r="AZ596">
            <v>11610.75</v>
          </cell>
          <cell r="BA596">
            <v>5</v>
          </cell>
          <cell r="BB596">
            <v>11610.75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11610.75</v>
          </cell>
          <cell r="BH596">
            <v>0</v>
          </cell>
        </row>
        <row r="596">
          <cell r="BJ596">
            <v>1935.125</v>
          </cell>
        </row>
        <row r="597">
          <cell r="B597" t="str">
            <v>S413203</v>
          </cell>
          <cell r="C597" t="str">
            <v>黄骅市沃孚源包装制品有限公司</v>
          </cell>
        </row>
        <row r="597">
          <cell r="F597">
            <v>90</v>
          </cell>
          <cell r="G597" t="str">
            <v>否</v>
          </cell>
        </row>
        <row r="597">
          <cell r="AN597">
            <v>0</v>
          </cell>
          <cell r="AO597">
            <v>7280</v>
          </cell>
          <cell r="AP597">
            <v>0</v>
          </cell>
          <cell r="AQ597">
            <v>0</v>
          </cell>
          <cell r="AR597">
            <v>0</v>
          </cell>
          <cell r="AS597">
            <v>17400</v>
          </cell>
          <cell r="AT597">
            <v>0</v>
          </cell>
          <cell r="AU597">
            <v>23200</v>
          </cell>
        </row>
        <row r="597">
          <cell r="AW597">
            <v>0</v>
          </cell>
          <cell r="AX597">
            <v>0</v>
          </cell>
          <cell r="AY597">
            <v>47880</v>
          </cell>
          <cell r="AZ597">
            <v>47880</v>
          </cell>
          <cell r="BA597">
            <v>5</v>
          </cell>
          <cell r="BB597">
            <v>23200</v>
          </cell>
          <cell r="BC597">
            <v>0</v>
          </cell>
          <cell r="BD597">
            <v>17400</v>
          </cell>
          <cell r="BE597">
            <v>0</v>
          </cell>
          <cell r="BF597">
            <v>0</v>
          </cell>
          <cell r="BG597">
            <v>40600</v>
          </cell>
          <cell r="BH597">
            <v>0</v>
          </cell>
        </row>
        <row r="597">
          <cell r="BJ597">
            <v>6766.66666666667</v>
          </cell>
        </row>
        <row r="598">
          <cell r="B598" t="str">
            <v>S411044</v>
          </cell>
          <cell r="C598" t="str">
            <v>北京兴盛华丰包装制品有限公司</v>
          </cell>
        </row>
        <row r="598">
          <cell r="F598">
            <v>30</v>
          </cell>
          <cell r="G598" t="str">
            <v>是</v>
          </cell>
        </row>
        <row r="598">
          <cell r="AN598">
            <v>20100</v>
          </cell>
          <cell r="AO598">
            <v>0</v>
          </cell>
          <cell r="AP598">
            <v>0</v>
          </cell>
          <cell r="AQ598">
            <v>5360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</row>
        <row r="598">
          <cell r="AW598">
            <v>0</v>
          </cell>
          <cell r="AX598">
            <v>0</v>
          </cell>
          <cell r="AY598">
            <v>25460</v>
          </cell>
          <cell r="AZ598">
            <v>25460</v>
          </cell>
          <cell r="BA598">
            <v>5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</row>
        <row r="598">
          <cell r="BJ598">
            <v>0</v>
          </cell>
        </row>
        <row r="599">
          <cell r="B599" t="str">
            <v>S531007</v>
          </cell>
          <cell r="C599" t="str">
            <v>米思米（中国）精密机械贸易有限公司</v>
          </cell>
        </row>
        <row r="599">
          <cell r="F599" t="str">
            <v>预付</v>
          </cell>
        </row>
        <row r="599"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6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</row>
        <row r="599">
          <cell r="BJ599">
            <v>0</v>
          </cell>
        </row>
        <row r="600">
          <cell r="B600" t="str">
            <v>S513082</v>
          </cell>
          <cell r="C600" t="str">
            <v>中国人民健康保险股份有限公司沧州中心支公司</v>
          </cell>
        </row>
        <row r="600">
          <cell r="F600" t="str">
            <v>预付</v>
          </cell>
        </row>
        <row r="600"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6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</row>
        <row r="600">
          <cell r="BJ600">
            <v>0</v>
          </cell>
        </row>
        <row r="601">
          <cell r="B601" t="str">
            <v>S437045</v>
          </cell>
          <cell r="C601" t="str">
            <v>曹县亿昌木制品有限公司</v>
          </cell>
        </row>
        <row r="601">
          <cell r="F601" t="str">
            <v>预付</v>
          </cell>
        </row>
        <row r="601"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6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</row>
        <row r="601">
          <cell r="BJ601">
            <v>0</v>
          </cell>
        </row>
        <row r="602">
          <cell r="B602" t="str">
            <v>S513155</v>
          </cell>
          <cell r="C602" t="str">
            <v>黄骅市兴华石油有限责任公司宏坤加油站</v>
          </cell>
        </row>
        <row r="602">
          <cell r="F602" t="str">
            <v>现付</v>
          </cell>
        </row>
        <row r="602"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6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</row>
        <row r="602">
          <cell r="BJ602">
            <v>0</v>
          </cell>
        </row>
        <row r="603">
          <cell r="B603" t="str">
            <v>S412039</v>
          </cell>
          <cell r="C603" t="str">
            <v>天津又进精密部品有限公司</v>
          </cell>
        </row>
        <row r="603">
          <cell r="F603">
            <v>60</v>
          </cell>
        </row>
        <row r="603">
          <cell r="AO603">
            <v>0</v>
          </cell>
          <cell r="AP603">
            <v>0</v>
          </cell>
          <cell r="AQ603">
            <v>0</v>
          </cell>
          <cell r="AR603">
            <v>131875.02</v>
          </cell>
          <cell r="AS603">
            <v>95087.99</v>
          </cell>
          <cell r="AT603">
            <v>100270.38</v>
          </cell>
          <cell r="AU603">
            <v>60975.79</v>
          </cell>
          <cell r="AV603">
            <v>118932.63</v>
          </cell>
          <cell r="AW603">
            <v>63445.8</v>
          </cell>
          <cell r="AX603">
            <v>0</v>
          </cell>
          <cell r="AY603">
            <v>570587.61</v>
          </cell>
          <cell r="AZ603">
            <v>507141.81</v>
          </cell>
          <cell r="BA603">
            <v>6</v>
          </cell>
          <cell r="BB603">
            <v>118932.63</v>
          </cell>
          <cell r="BC603">
            <v>60975.79</v>
          </cell>
          <cell r="BD603">
            <v>100270.38</v>
          </cell>
          <cell r="BE603">
            <v>95087.99</v>
          </cell>
          <cell r="BF603">
            <v>131875.02</v>
          </cell>
          <cell r="BG603">
            <v>438712.59</v>
          </cell>
          <cell r="BH603">
            <v>63445.8</v>
          </cell>
        </row>
        <row r="603">
          <cell r="BJ603">
            <v>73118.765</v>
          </cell>
        </row>
        <row r="604">
          <cell r="B604" t="str">
            <v>S444016</v>
          </cell>
          <cell r="C604" t="str">
            <v>东莞市元将五金有限公司</v>
          </cell>
        </row>
        <row r="604">
          <cell r="F604">
            <v>90</v>
          </cell>
        </row>
        <row r="604"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94072.5</v>
          </cell>
          <cell r="AU604">
            <v>244588.5</v>
          </cell>
        </row>
        <row r="604">
          <cell r="AW604">
            <v>0</v>
          </cell>
          <cell r="AX604">
            <v>0</v>
          </cell>
          <cell r="AY604">
            <v>338661</v>
          </cell>
          <cell r="AZ604">
            <v>338661</v>
          </cell>
          <cell r="BA604">
            <v>5</v>
          </cell>
          <cell r="BB604">
            <v>244588.5</v>
          </cell>
          <cell r="BC604">
            <v>94072.5</v>
          </cell>
          <cell r="BD604">
            <v>0</v>
          </cell>
          <cell r="BE604">
            <v>0</v>
          </cell>
          <cell r="BF604">
            <v>0</v>
          </cell>
          <cell r="BG604">
            <v>338661</v>
          </cell>
          <cell r="BH604">
            <v>0</v>
          </cell>
        </row>
        <row r="604">
          <cell r="BJ604">
            <v>56443.5</v>
          </cell>
        </row>
        <row r="605">
          <cell r="B605" t="str">
            <v>s544021</v>
          </cell>
          <cell r="C605" t="str">
            <v>佛山市顺德区菲斯卡特五金电器有限公司</v>
          </cell>
        </row>
        <row r="605">
          <cell r="F605" t="str">
            <v>预付</v>
          </cell>
        </row>
        <row r="605">
          <cell r="AO605">
            <v>0</v>
          </cell>
          <cell r="AP605">
            <v>0</v>
          </cell>
          <cell r="AQ605">
            <v>8500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</row>
        <row r="605">
          <cell r="AW605">
            <v>0</v>
          </cell>
          <cell r="AX605">
            <v>0</v>
          </cell>
          <cell r="AY605">
            <v>8500</v>
          </cell>
          <cell r="AZ605">
            <v>8500</v>
          </cell>
          <cell r="BA605">
            <v>5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</row>
        <row r="605">
          <cell r="BJ605">
            <v>0</v>
          </cell>
        </row>
        <row r="606">
          <cell r="B606" t="str">
            <v>S412043</v>
          </cell>
          <cell r="C606" t="str">
            <v>天津新起点模具有限公司</v>
          </cell>
        </row>
        <row r="606">
          <cell r="F606" t="str">
            <v>预付</v>
          </cell>
        </row>
        <row r="606"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6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</row>
        <row r="606">
          <cell r="BJ606">
            <v>0</v>
          </cell>
        </row>
        <row r="607">
          <cell r="B607" t="str">
            <v>S413199</v>
          </cell>
          <cell r="C607" t="str">
            <v>廊坊冀杰塑料制品有限公司</v>
          </cell>
        </row>
        <row r="607">
          <cell r="F607" t="str">
            <v>预付</v>
          </cell>
        </row>
        <row r="607"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</row>
        <row r="607"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5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</row>
        <row r="607">
          <cell r="BJ607">
            <v>0</v>
          </cell>
        </row>
        <row r="608">
          <cell r="B608" t="str">
            <v>S511035</v>
          </cell>
          <cell r="C608" t="str">
            <v>北京格兰力士机电技术有限责任公司</v>
          </cell>
        </row>
        <row r="608">
          <cell r="F608" t="str">
            <v>预付</v>
          </cell>
        </row>
        <row r="608"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</row>
        <row r="608"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5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</row>
        <row r="608">
          <cell r="BJ608">
            <v>0</v>
          </cell>
        </row>
        <row r="609">
          <cell r="B609" t="str">
            <v>S413174</v>
          </cell>
          <cell r="C609" t="str">
            <v>沧州美凯精冲产品有限公司</v>
          </cell>
        </row>
        <row r="609">
          <cell r="F609">
            <v>90</v>
          </cell>
        </row>
        <row r="609"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4641.96</v>
          </cell>
          <cell r="AU609">
            <v>0</v>
          </cell>
        </row>
        <row r="609">
          <cell r="AW609">
            <v>4576.5</v>
          </cell>
          <cell r="AX609">
            <v>14922.22</v>
          </cell>
          <cell r="AY609">
            <v>24140.68</v>
          </cell>
          <cell r="AZ609">
            <v>4641.96</v>
          </cell>
          <cell r="BA609">
            <v>5</v>
          </cell>
          <cell r="BB609">
            <v>0</v>
          </cell>
          <cell r="BC609">
            <v>4641.96</v>
          </cell>
          <cell r="BD609">
            <v>0</v>
          </cell>
          <cell r="BE609">
            <v>0</v>
          </cell>
          <cell r="BF609">
            <v>0</v>
          </cell>
          <cell r="BG609">
            <v>24140.68</v>
          </cell>
          <cell r="BH609">
            <v>19498.72</v>
          </cell>
        </row>
        <row r="609">
          <cell r="BJ609">
            <v>4023.44666666667</v>
          </cell>
        </row>
        <row r="610">
          <cell r="B610" t="str">
            <v>S433029</v>
          </cell>
          <cell r="C610" t="str">
            <v>温州华创汽车电器有限公司</v>
          </cell>
        </row>
        <row r="610">
          <cell r="F610">
            <v>90</v>
          </cell>
        </row>
        <row r="610"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</row>
        <row r="610"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5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</row>
        <row r="610">
          <cell r="BJ610">
            <v>0</v>
          </cell>
        </row>
        <row r="611">
          <cell r="B611" t="str">
            <v>S541018</v>
          </cell>
          <cell r="C611" t="str">
            <v>河南九途道路材料科技有限公司</v>
          </cell>
        </row>
        <row r="611">
          <cell r="F611" t="str">
            <v>现付</v>
          </cell>
        </row>
        <row r="611"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</row>
        <row r="611"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5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</row>
        <row r="611">
          <cell r="BJ611">
            <v>0</v>
          </cell>
        </row>
        <row r="612">
          <cell r="B612" t="str">
            <v>S442005</v>
          </cell>
          <cell r="C612" t="str">
            <v>谷城益合泡沫塑胶有限公司</v>
          </cell>
        </row>
        <row r="612">
          <cell r="F612" t="str">
            <v>预付</v>
          </cell>
        </row>
        <row r="612"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34977.6</v>
          </cell>
          <cell r="AU612">
            <v>0</v>
          </cell>
          <cell r="AV612">
            <v>38400</v>
          </cell>
          <cell r="AW612">
            <v>0</v>
          </cell>
          <cell r="AX612">
            <v>0</v>
          </cell>
          <cell r="AY612">
            <v>73377.6</v>
          </cell>
          <cell r="AZ612">
            <v>73377.6</v>
          </cell>
          <cell r="BA612">
            <v>6</v>
          </cell>
          <cell r="BB612">
            <v>0</v>
          </cell>
          <cell r="BC612">
            <v>0</v>
          </cell>
          <cell r="BD612">
            <v>38400</v>
          </cell>
          <cell r="BE612">
            <v>0</v>
          </cell>
          <cell r="BF612">
            <v>34977.6</v>
          </cell>
          <cell r="BG612">
            <v>73377.6</v>
          </cell>
          <cell r="BH612">
            <v>0</v>
          </cell>
        </row>
        <row r="612">
          <cell r="BJ612">
            <v>12229.6</v>
          </cell>
        </row>
        <row r="613">
          <cell r="B613" t="str">
            <v>S513113</v>
          </cell>
          <cell r="C613" t="str">
            <v>沧州智联人力资源服务有限公司</v>
          </cell>
        </row>
        <row r="613">
          <cell r="F613" t="str">
            <v>现付</v>
          </cell>
        </row>
        <row r="613"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</row>
        <row r="613"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5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</row>
        <row r="613">
          <cell r="BJ613">
            <v>0</v>
          </cell>
        </row>
        <row r="614">
          <cell r="B614" t="str">
            <v>S444013</v>
          </cell>
          <cell r="C614" t="str">
            <v>东莞市鑫宝塑胶原料有限公司</v>
          </cell>
        </row>
        <row r="614">
          <cell r="F614" t="str">
            <v>预付</v>
          </cell>
        </row>
        <row r="614"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</row>
        <row r="614"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5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</row>
        <row r="614">
          <cell r="BJ614">
            <v>0</v>
          </cell>
        </row>
        <row r="615">
          <cell r="B615" t="str">
            <v>S513209</v>
          </cell>
          <cell r="C615" t="str">
            <v>黄骅市盛腾广告有限公司</v>
          </cell>
        </row>
        <row r="615">
          <cell r="F615" t="str">
            <v>预付</v>
          </cell>
        </row>
        <row r="615"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</row>
        <row r="615"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5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</row>
        <row r="615">
          <cell r="BJ615">
            <v>0</v>
          </cell>
        </row>
        <row r="616">
          <cell r="B616" t="str">
            <v>S537033</v>
          </cell>
          <cell r="C616" t="str">
            <v>山东集合内建筑设计有限公司</v>
          </cell>
        </row>
        <row r="616">
          <cell r="F616" t="str">
            <v>预付</v>
          </cell>
        </row>
        <row r="616"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</row>
        <row r="616"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5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</row>
        <row r="616">
          <cell r="BJ616">
            <v>0</v>
          </cell>
        </row>
        <row r="617">
          <cell r="B617" t="str">
            <v>S412047</v>
          </cell>
          <cell r="C617" t="str">
            <v>PPG涂料（天津）有限公司</v>
          </cell>
        </row>
        <row r="617">
          <cell r="F617">
            <v>30</v>
          </cell>
        </row>
        <row r="617">
          <cell r="AQ617">
            <v>0</v>
          </cell>
        </row>
        <row r="617"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19308.33</v>
          </cell>
          <cell r="AY617">
            <v>19308.33</v>
          </cell>
          <cell r="AZ617">
            <v>0</v>
          </cell>
          <cell r="BA617">
            <v>5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19308.33</v>
          </cell>
          <cell r="BH617">
            <v>19308.33</v>
          </cell>
        </row>
        <row r="617">
          <cell r="BJ617">
            <v>3218.055</v>
          </cell>
        </row>
        <row r="618">
          <cell r="B618" t="str">
            <v>S412048</v>
          </cell>
          <cell r="C618" t="str">
            <v>天津艾尔特精密机械有限公司</v>
          </cell>
        </row>
        <row r="618">
          <cell r="F618">
            <v>90</v>
          </cell>
        </row>
        <row r="618">
          <cell r="AQ618">
            <v>0</v>
          </cell>
          <cell r="AR618">
            <v>0</v>
          </cell>
          <cell r="AS618">
            <v>0</v>
          </cell>
          <cell r="AT618">
            <v>57100</v>
          </cell>
          <cell r="AU618">
            <v>0</v>
          </cell>
        </row>
        <row r="618">
          <cell r="AW618">
            <v>0</v>
          </cell>
          <cell r="AX618">
            <v>0</v>
          </cell>
          <cell r="AY618">
            <v>57100</v>
          </cell>
          <cell r="AZ618">
            <v>57100</v>
          </cell>
          <cell r="BA618">
            <v>5</v>
          </cell>
          <cell r="BB618">
            <v>0</v>
          </cell>
          <cell r="BC618">
            <v>57100</v>
          </cell>
          <cell r="BD618">
            <v>0</v>
          </cell>
          <cell r="BE618">
            <v>0</v>
          </cell>
          <cell r="BF618">
            <v>0</v>
          </cell>
          <cell r="BG618">
            <v>57100</v>
          </cell>
          <cell r="BH618">
            <v>0</v>
          </cell>
        </row>
        <row r="618">
          <cell r="BJ618">
            <v>9516.66666666667</v>
          </cell>
        </row>
        <row r="619">
          <cell r="B619" t="str">
            <v>S413083</v>
          </cell>
          <cell r="C619" t="str">
            <v>深州市晶立泰(安广顺)机械配件有限公司</v>
          </cell>
        </row>
        <row r="619">
          <cell r="F619">
            <v>60</v>
          </cell>
        </row>
        <row r="619">
          <cell r="AQ619">
            <v>64777.38</v>
          </cell>
          <cell r="AR619">
            <v>6320.64</v>
          </cell>
          <cell r="AS619">
            <v>2810.48</v>
          </cell>
          <cell r="AT619">
            <v>0</v>
          </cell>
          <cell r="AU619">
            <v>13478.49</v>
          </cell>
          <cell r="AV619">
            <v>11663.25</v>
          </cell>
          <cell r="AW619">
            <v>23321.91</v>
          </cell>
          <cell r="AX619">
            <v>0</v>
          </cell>
          <cell r="AY619">
            <v>122372.15</v>
          </cell>
          <cell r="AZ619">
            <v>99050.24</v>
          </cell>
          <cell r="BA619">
            <v>6</v>
          </cell>
          <cell r="BB619">
            <v>11663.25</v>
          </cell>
          <cell r="BC619">
            <v>13478.49</v>
          </cell>
          <cell r="BD619">
            <v>0</v>
          </cell>
          <cell r="BE619">
            <v>2810.48</v>
          </cell>
          <cell r="BF619">
            <v>6320.64</v>
          </cell>
          <cell r="BG619">
            <v>51274.13</v>
          </cell>
          <cell r="BH619">
            <v>23321.91</v>
          </cell>
        </row>
        <row r="619">
          <cell r="BJ619">
            <v>8545.68833333333</v>
          </cell>
        </row>
        <row r="620">
          <cell r="B620" t="str">
            <v>S413184</v>
          </cell>
          <cell r="C620" t="str">
            <v>黄骅市宏达五金厂</v>
          </cell>
        </row>
        <row r="620">
          <cell r="F620">
            <v>90</v>
          </cell>
        </row>
        <row r="620"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</row>
        <row r="620"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5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</row>
        <row r="620">
          <cell r="BJ620">
            <v>0</v>
          </cell>
        </row>
        <row r="621">
          <cell r="B621" t="str">
            <v>S413186</v>
          </cell>
          <cell r="C621" t="str">
            <v>黄骅市富邑金属制品有限公司</v>
          </cell>
        </row>
        <row r="621">
          <cell r="F621">
            <v>90</v>
          </cell>
        </row>
        <row r="621">
          <cell r="AQ621">
            <v>0</v>
          </cell>
          <cell r="AR621">
            <v>0</v>
          </cell>
          <cell r="AS621">
            <v>0</v>
          </cell>
          <cell r="AT621">
            <v>20523.37</v>
          </cell>
          <cell r="AU621">
            <v>0</v>
          </cell>
        </row>
        <row r="621">
          <cell r="AW621">
            <v>0</v>
          </cell>
          <cell r="AX621">
            <v>0</v>
          </cell>
          <cell r="AY621">
            <v>20523.37</v>
          </cell>
          <cell r="AZ621">
            <v>20523.37</v>
          </cell>
          <cell r="BA621">
            <v>5</v>
          </cell>
          <cell r="BB621">
            <v>0</v>
          </cell>
          <cell r="BC621">
            <v>20523.37</v>
          </cell>
          <cell r="BD621">
            <v>0</v>
          </cell>
          <cell r="BE621">
            <v>0</v>
          </cell>
          <cell r="BF621">
            <v>0</v>
          </cell>
          <cell r="BG621">
            <v>20523.37</v>
          </cell>
          <cell r="BH621">
            <v>0</v>
          </cell>
        </row>
        <row r="621">
          <cell r="BJ621">
            <v>3420.56166666667</v>
          </cell>
        </row>
        <row r="622">
          <cell r="B622" t="str">
            <v>S413202</v>
          </cell>
          <cell r="C622" t="str">
            <v>黄骅市荣昌祥纸制品有限公司</v>
          </cell>
        </row>
        <row r="622">
          <cell r="F622">
            <v>90</v>
          </cell>
        </row>
        <row r="622">
          <cell r="AQ622">
            <v>39282.46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14110.11</v>
          </cell>
          <cell r="AW622">
            <v>0</v>
          </cell>
          <cell r="AX622">
            <v>0</v>
          </cell>
          <cell r="AY622">
            <v>53392.57</v>
          </cell>
          <cell r="AZ622">
            <v>39282.46</v>
          </cell>
          <cell r="BA622">
            <v>6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39282.46</v>
          </cell>
          <cell r="BG622">
            <v>14110.11</v>
          </cell>
          <cell r="BH622">
            <v>14110.11</v>
          </cell>
        </row>
        <row r="622">
          <cell r="BJ622">
            <v>2351.685</v>
          </cell>
        </row>
        <row r="623">
          <cell r="B623" t="str">
            <v>S413204</v>
          </cell>
          <cell r="C623" t="str">
            <v>永清永泰汽车部件有限公司</v>
          </cell>
        </row>
        <row r="623">
          <cell r="F623">
            <v>90</v>
          </cell>
        </row>
        <row r="623">
          <cell r="AQ623">
            <v>0</v>
          </cell>
          <cell r="AR623">
            <v>0</v>
          </cell>
          <cell r="AS623">
            <v>0</v>
          </cell>
          <cell r="AT623">
            <v>47248.57</v>
          </cell>
          <cell r="AU623">
            <v>25159.47</v>
          </cell>
          <cell r="AV623">
            <v>27150.51</v>
          </cell>
          <cell r="AW623">
            <v>0</v>
          </cell>
          <cell r="AX623">
            <v>0</v>
          </cell>
          <cell r="AY623">
            <v>99558.55</v>
          </cell>
          <cell r="AZ623">
            <v>72408.04</v>
          </cell>
          <cell r="BA623">
            <v>6</v>
          </cell>
          <cell r="BB623">
            <v>25159.47</v>
          </cell>
          <cell r="BC623">
            <v>47248.57</v>
          </cell>
          <cell r="BD623">
            <v>0</v>
          </cell>
          <cell r="BE623">
            <v>0</v>
          </cell>
          <cell r="BF623">
            <v>0</v>
          </cell>
          <cell r="BG623">
            <v>99558.55</v>
          </cell>
          <cell r="BH623">
            <v>27150.51</v>
          </cell>
        </row>
        <row r="623">
          <cell r="BJ623">
            <v>16593.0916666667</v>
          </cell>
        </row>
        <row r="624">
          <cell r="B624" t="str">
            <v>S431035</v>
          </cell>
          <cell r="C624" t="str">
            <v>上海发之源电气有限公司</v>
          </cell>
        </row>
        <row r="624">
          <cell r="F624">
            <v>90</v>
          </cell>
        </row>
        <row r="624">
          <cell r="AQ624">
            <v>0</v>
          </cell>
          <cell r="AR624">
            <v>0</v>
          </cell>
          <cell r="AS624">
            <v>0</v>
          </cell>
          <cell r="AT624">
            <v>98648.8</v>
          </cell>
          <cell r="AU624">
            <v>37493.4</v>
          </cell>
        </row>
        <row r="624">
          <cell r="AW624">
            <v>0</v>
          </cell>
          <cell r="AX624">
            <v>378182.91</v>
          </cell>
          <cell r="AY624">
            <v>514325.11</v>
          </cell>
          <cell r="AZ624">
            <v>136142.2</v>
          </cell>
          <cell r="BA624">
            <v>5</v>
          </cell>
          <cell r="BB624">
            <v>37493.4</v>
          </cell>
          <cell r="BC624">
            <v>98648.8</v>
          </cell>
          <cell r="BD624">
            <v>0</v>
          </cell>
          <cell r="BE624">
            <v>0</v>
          </cell>
          <cell r="BF624">
            <v>0</v>
          </cell>
          <cell r="BG624">
            <v>514325.11</v>
          </cell>
          <cell r="BH624">
            <v>378182.91</v>
          </cell>
        </row>
        <row r="624">
          <cell r="BJ624">
            <v>85720.8516666667</v>
          </cell>
        </row>
        <row r="625">
          <cell r="B625" t="str">
            <v>S434011</v>
          </cell>
          <cell r="C625" t="str">
            <v>芜湖金安世腾汽车安全系统有限公司</v>
          </cell>
        </row>
        <row r="625">
          <cell r="F625">
            <v>60</v>
          </cell>
        </row>
        <row r="625"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</row>
        <row r="625"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5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</row>
        <row r="625">
          <cell r="BJ625">
            <v>0</v>
          </cell>
        </row>
        <row r="626">
          <cell r="B626" t="str">
            <v>S437055</v>
          </cell>
          <cell r="C626" t="str">
            <v>烟台毓顺汽车零部件有限公司</v>
          </cell>
        </row>
        <row r="626">
          <cell r="F626">
            <v>60</v>
          </cell>
        </row>
        <row r="626">
          <cell r="AQ626">
            <v>56211.2</v>
          </cell>
          <cell r="AR626">
            <v>93306.36</v>
          </cell>
          <cell r="AS626">
            <v>76152.96</v>
          </cell>
          <cell r="AT626">
            <v>82010.88</v>
          </cell>
          <cell r="AU626">
            <v>26360.64</v>
          </cell>
          <cell r="AV626">
            <v>86404.32</v>
          </cell>
          <cell r="AW626">
            <v>60043.68</v>
          </cell>
          <cell r="AX626">
            <v>0</v>
          </cell>
          <cell r="AY626">
            <v>480490.04</v>
          </cell>
          <cell r="AZ626">
            <v>420446.36</v>
          </cell>
          <cell r="BA626">
            <v>6</v>
          </cell>
          <cell r="BB626">
            <v>86404.32</v>
          </cell>
          <cell r="BC626">
            <v>26360.64</v>
          </cell>
          <cell r="BD626">
            <v>82010.88</v>
          </cell>
          <cell r="BE626">
            <v>76152.96</v>
          </cell>
          <cell r="BF626">
            <v>93306.36</v>
          </cell>
          <cell r="BG626">
            <v>330972.48</v>
          </cell>
          <cell r="BH626">
            <v>60043.68</v>
          </cell>
        </row>
        <row r="626">
          <cell r="BJ626">
            <v>55162.08</v>
          </cell>
        </row>
        <row r="627">
          <cell r="B627" t="str">
            <v>S437056</v>
          </cell>
          <cell r="C627" t="str">
            <v>日照兴伟橡塑有限公司</v>
          </cell>
        </row>
        <row r="627">
          <cell r="F627" t="str">
            <v>预付</v>
          </cell>
        </row>
        <row r="627"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</row>
        <row r="627">
          <cell r="AW627">
            <v>0</v>
          </cell>
          <cell r="AX627">
            <v>12602.75</v>
          </cell>
          <cell r="AY627">
            <v>12602.75</v>
          </cell>
          <cell r="AZ627">
            <v>12602.75</v>
          </cell>
          <cell r="BA627">
            <v>5</v>
          </cell>
          <cell r="BB627">
            <v>12602.75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12602.75</v>
          </cell>
          <cell r="BH627">
            <v>0</v>
          </cell>
        </row>
        <row r="627">
          <cell r="BJ627">
            <v>2100.45833333333</v>
          </cell>
        </row>
        <row r="628">
          <cell r="B628" t="str">
            <v>S537036</v>
          </cell>
          <cell r="C628" t="str">
            <v>青岛亿嘉通物流有限公司</v>
          </cell>
        </row>
        <row r="628">
          <cell r="F628">
            <v>90</v>
          </cell>
        </row>
        <row r="628">
          <cell r="AS628">
            <v>17056.51</v>
          </cell>
          <cell r="AT628">
            <v>44879.87</v>
          </cell>
          <cell r="AU628">
            <v>29881.29</v>
          </cell>
          <cell r="AV628">
            <v>41589.95</v>
          </cell>
          <cell r="AW628">
            <v>35673.66</v>
          </cell>
          <cell r="AX628">
            <v>0</v>
          </cell>
          <cell r="AY628">
            <v>169081.28</v>
          </cell>
          <cell r="AZ628">
            <v>91817.67</v>
          </cell>
          <cell r="BA628">
            <v>6</v>
          </cell>
          <cell r="BB628">
            <v>29881.29</v>
          </cell>
          <cell r="BC628">
            <v>44879.87</v>
          </cell>
          <cell r="BD628">
            <v>17056.51</v>
          </cell>
          <cell r="BE628">
            <v>0</v>
          </cell>
          <cell r="BF628">
            <v>0</v>
          </cell>
          <cell r="BG628">
            <v>169081.28</v>
          </cell>
          <cell r="BH628">
            <v>77263.61</v>
          </cell>
        </row>
        <row r="628">
          <cell r="BJ628">
            <v>28180.2133333333</v>
          </cell>
        </row>
        <row r="629">
          <cell r="B629" t="str">
            <v>S411042</v>
          </cell>
          <cell r="C629" t="str">
            <v>北京双海包装制品厂</v>
          </cell>
        </row>
        <row r="629">
          <cell r="F629">
            <v>90</v>
          </cell>
        </row>
        <row r="629">
          <cell r="AR629">
            <v>6500</v>
          </cell>
          <cell r="AS629">
            <v>0</v>
          </cell>
          <cell r="AT629">
            <v>0</v>
          </cell>
          <cell r="AU629">
            <v>1170</v>
          </cell>
        </row>
        <row r="629">
          <cell r="AW629">
            <v>0</v>
          </cell>
          <cell r="AX629">
            <v>0</v>
          </cell>
          <cell r="AY629">
            <v>7670</v>
          </cell>
          <cell r="AZ629">
            <v>7670</v>
          </cell>
          <cell r="BA629">
            <v>5</v>
          </cell>
          <cell r="BB629">
            <v>1170</v>
          </cell>
          <cell r="BC629">
            <v>0</v>
          </cell>
          <cell r="BD629">
            <v>0</v>
          </cell>
          <cell r="BE629">
            <v>6500</v>
          </cell>
          <cell r="BF629">
            <v>0</v>
          </cell>
          <cell r="BG629">
            <v>1170</v>
          </cell>
          <cell r="BH629">
            <v>0</v>
          </cell>
        </row>
        <row r="629">
          <cell r="BJ629">
            <v>195</v>
          </cell>
        </row>
        <row r="630">
          <cell r="B630" t="str">
            <v>S411050</v>
          </cell>
          <cell r="C630" t="str">
            <v>北京寸金宏德科技发展有限公司</v>
          </cell>
        </row>
        <row r="630">
          <cell r="F630">
            <v>90</v>
          </cell>
        </row>
        <row r="630">
          <cell r="AR630">
            <v>0</v>
          </cell>
          <cell r="AS630">
            <v>0</v>
          </cell>
          <cell r="AT630">
            <v>0</v>
          </cell>
          <cell r="AU630">
            <v>11091.95</v>
          </cell>
          <cell r="AV630">
            <v>7362.18</v>
          </cell>
          <cell r="AW630">
            <v>0</v>
          </cell>
          <cell r="AX630">
            <v>6000.3</v>
          </cell>
          <cell r="AY630">
            <v>24454.43</v>
          </cell>
          <cell r="AZ630">
            <v>11091.95</v>
          </cell>
          <cell r="BA630">
            <v>6</v>
          </cell>
          <cell r="BB630">
            <v>11091.95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24454.43</v>
          </cell>
          <cell r="BH630">
            <v>13362.48</v>
          </cell>
        </row>
        <row r="630">
          <cell r="BJ630">
            <v>4075.73833333333</v>
          </cell>
        </row>
        <row r="631">
          <cell r="B631" t="str">
            <v>S412051</v>
          </cell>
          <cell r="C631" t="str">
            <v>天津东凯科技有限公司</v>
          </cell>
        </row>
        <row r="631">
          <cell r="F631">
            <v>90</v>
          </cell>
        </row>
        <row r="631">
          <cell r="AR631">
            <v>1480.8</v>
          </cell>
          <cell r="AS631">
            <v>12023.2</v>
          </cell>
          <cell r="AT631">
            <v>9040</v>
          </cell>
          <cell r="AU631">
            <v>0</v>
          </cell>
        </row>
        <row r="631">
          <cell r="AW631">
            <v>0</v>
          </cell>
          <cell r="AX631">
            <v>0</v>
          </cell>
          <cell r="AY631">
            <v>22544</v>
          </cell>
          <cell r="AZ631">
            <v>22544</v>
          </cell>
          <cell r="BA631">
            <v>5</v>
          </cell>
          <cell r="BB631">
            <v>0</v>
          </cell>
          <cell r="BC631">
            <v>9040</v>
          </cell>
          <cell r="BD631">
            <v>12023.2</v>
          </cell>
          <cell r="BE631">
            <v>1480.8</v>
          </cell>
          <cell r="BF631">
            <v>0</v>
          </cell>
          <cell r="BG631">
            <v>21063.2</v>
          </cell>
          <cell r="BH631">
            <v>0</v>
          </cell>
        </row>
        <row r="631">
          <cell r="BJ631">
            <v>3510.53333333333</v>
          </cell>
        </row>
        <row r="632">
          <cell r="B632" t="str">
            <v>S413172</v>
          </cell>
          <cell r="C632" t="str">
            <v>南宫市宏勇汽配塑料卡扣制造厂</v>
          </cell>
        </row>
        <row r="632">
          <cell r="F632" t="str">
            <v>现付</v>
          </cell>
        </row>
        <row r="632">
          <cell r="AS632">
            <v>0</v>
          </cell>
          <cell r="AT632">
            <v>0</v>
          </cell>
          <cell r="AU632">
            <v>0</v>
          </cell>
        </row>
        <row r="632"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5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</row>
        <row r="632">
          <cell r="BJ632">
            <v>0</v>
          </cell>
        </row>
        <row r="633">
          <cell r="B633" t="str">
            <v>S432042</v>
          </cell>
          <cell r="C633" t="str">
            <v>江苏凌派通信科技有限公司</v>
          </cell>
        </row>
        <row r="633">
          <cell r="F633">
            <v>60</v>
          </cell>
        </row>
        <row r="633">
          <cell r="AR633">
            <v>17764.07</v>
          </cell>
          <cell r="AS633">
            <v>21679.12</v>
          </cell>
          <cell r="AT633">
            <v>52799.74</v>
          </cell>
          <cell r="AU633">
            <v>15950.38</v>
          </cell>
        </row>
        <row r="633">
          <cell r="AW633">
            <v>43280.08</v>
          </cell>
          <cell r="AX633">
            <v>0</v>
          </cell>
          <cell r="AY633">
            <v>151473.39</v>
          </cell>
          <cell r="AZ633">
            <v>108193.31</v>
          </cell>
          <cell r="BA633">
            <v>5</v>
          </cell>
          <cell r="BB633">
            <v>0</v>
          </cell>
          <cell r="BC633">
            <v>15950.38</v>
          </cell>
          <cell r="BD633">
            <v>52799.74</v>
          </cell>
          <cell r="BE633">
            <v>21679.12</v>
          </cell>
          <cell r="BF633">
            <v>17764.07</v>
          </cell>
          <cell r="BG633">
            <v>133709.32</v>
          </cell>
          <cell r="BH633">
            <v>43280.08</v>
          </cell>
        </row>
        <row r="633">
          <cell r="BJ633">
            <v>22284.8866666667</v>
          </cell>
        </row>
        <row r="634">
          <cell r="B634" t="str">
            <v>S432045</v>
          </cell>
          <cell r="C634" t="str">
            <v>苏州宏逸汽车零部件有限公司</v>
          </cell>
        </row>
        <row r="634">
          <cell r="F634" t="str">
            <v>预付</v>
          </cell>
        </row>
        <row r="634">
          <cell r="AR634">
            <v>1024</v>
          </cell>
          <cell r="AS634">
            <v>0</v>
          </cell>
          <cell r="AT634">
            <v>72096</v>
          </cell>
          <cell r="AU634">
            <v>50672</v>
          </cell>
          <cell r="AV634">
            <v>120552</v>
          </cell>
          <cell r="AW634">
            <v>59990</v>
          </cell>
          <cell r="AX634">
            <v>17280</v>
          </cell>
          <cell r="AY634">
            <v>321614</v>
          </cell>
          <cell r="AZ634">
            <v>321614</v>
          </cell>
          <cell r="BA634">
            <v>6</v>
          </cell>
          <cell r="BB634">
            <v>17280</v>
          </cell>
          <cell r="BC634">
            <v>59990</v>
          </cell>
          <cell r="BD634">
            <v>120552</v>
          </cell>
          <cell r="BE634">
            <v>50672</v>
          </cell>
          <cell r="BF634">
            <v>72096</v>
          </cell>
          <cell r="BG634">
            <v>320590</v>
          </cell>
          <cell r="BH634">
            <v>0</v>
          </cell>
        </row>
        <row r="634">
          <cell r="BJ634">
            <v>53431.6666666667</v>
          </cell>
        </row>
        <row r="635">
          <cell r="B635" t="str">
            <v>S433031</v>
          </cell>
          <cell r="C635" t="str">
            <v>天台宏泰电子有限公司</v>
          </cell>
        </row>
        <row r="635">
          <cell r="F635">
            <v>60</v>
          </cell>
        </row>
        <row r="635">
          <cell r="AR635">
            <v>0</v>
          </cell>
          <cell r="AS635">
            <v>0</v>
          </cell>
          <cell r="AT635">
            <v>88.71</v>
          </cell>
          <cell r="AU635">
            <v>39652.12</v>
          </cell>
          <cell r="AV635">
            <v>28894.91</v>
          </cell>
          <cell r="AW635">
            <v>22859.9</v>
          </cell>
          <cell r="AX635">
            <v>0</v>
          </cell>
          <cell r="AY635">
            <v>91495.64</v>
          </cell>
          <cell r="AZ635">
            <v>68635.74</v>
          </cell>
          <cell r="BA635">
            <v>6</v>
          </cell>
          <cell r="BB635">
            <v>28894.91</v>
          </cell>
          <cell r="BC635">
            <v>39652.12</v>
          </cell>
          <cell r="BD635">
            <v>88.71</v>
          </cell>
          <cell r="BE635">
            <v>0</v>
          </cell>
          <cell r="BF635">
            <v>0</v>
          </cell>
          <cell r="BG635">
            <v>91495.64</v>
          </cell>
          <cell r="BH635">
            <v>22859.9</v>
          </cell>
        </row>
        <row r="635">
          <cell r="BJ635">
            <v>15249.2733333333</v>
          </cell>
        </row>
        <row r="636">
          <cell r="B636" t="str">
            <v>S437060</v>
          </cell>
          <cell r="C636" t="str">
            <v>日照联成汽车部件有限公司</v>
          </cell>
          <cell r="D636" t="str">
            <v>座椅</v>
          </cell>
          <cell r="E636" t="str">
            <v>正常供货</v>
          </cell>
          <cell r="F636">
            <v>60</v>
          </cell>
        </row>
        <row r="636">
          <cell r="H636">
            <v>60</v>
          </cell>
        </row>
        <row r="636">
          <cell r="AS636">
            <v>702371.17</v>
          </cell>
          <cell r="AT636">
            <v>160784.85</v>
          </cell>
          <cell r="AU636">
            <v>53842.29</v>
          </cell>
          <cell r="AV636">
            <v>152004.79</v>
          </cell>
          <cell r="AW636">
            <v>96650.66</v>
          </cell>
          <cell r="AX636">
            <v>67134.48</v>
          </cell>
          <cell r="AY636">
            <v>1232788.24</v>
          </cell>
          <cell r="AZ636">
            <v>1069003.1</v>
          </cell>
          <cell r="BA636">
            <v>6</v>
          </cell>
          <cell r="BB636">
            <v>152004.79</v>
          </cell>
          <cell r="BC636">
            <v>53842.29</v>
          </cell>
          <cell r="BD636">
            <v>160784.85</v>
          </cell>
          <cell r="BE636">
            <v>702371.17</v>
          </cell>
          <cell r="BF636">
            <v>0</v>
          </cell>
          <cell r="BG636">
            <v>1232788.24</v>
          </cell>
          <cell r="BH636">
            <v>163785.14</v>
          </cell>
        </row>
        <row r="636">
          <cell r="BJ636">
            <v>205464.706666667</v>
          </cell>
        </row>
        <row r="637">
          <cell r="B637" t="str">
            <v>S450001</v>
          </cell>
          <cell r="C637" t="str">
            <v>重庆光大产业有限公司</v>
          </cell>
        </row>
        <row r="637">
          <cell r="F637">
            <v>60</v>
          </cell>
        </row>
        <row r="637">
          <cell r="AR637">
            <v>12258.81</v>
          </cell>
          <cell r="AS637">
            <v>0</v>
          </cell>
          <cell r="AT637">
            <v>0</v>
          </cell>
          <cell r="AU637">
            <v>0</v>
          </cell>
          <cell r="AV637">
            <v>62218.15</v>
          </cell>
          <cell r="AW637">
            <v>0</v>
          </cell>
          <cell r="AX637">
            <v>49827.33</v>
          </cell>
          <cell r="AY637">
            <v>124304.29</v>
          </cell>
          <cell r="AZ637">
            <v>74476.96</v>
          </cell>
          <cell r="BA637">
            <v>6</v>
          </cell>
          <cell r="BB637">
            <v>62218.15</v>
          </cell>
          <cell r="BC637">
            <v>0</v>
          </cell>
          <cell r="BD637">
            <v>0</v>
          </cell>
          <cell r="BE637">
            <v>0</v>
          </cell>
          <cell r="BF637">
            <v>12258.81</v>
          </cell>
          <cell r="BG637">
            <v>112045.48</v>
          </cell>
          <cell r="BH637">
            <v>49827.33</v>
          </cell>
        </row>
        <row r="637">
          <cell r="BJ637">
            <v>18674.2466666667</v>
          </cell>
        </row>
        <row r="638">
          <cell r="B638" t="str">
            <v>S413095</v>
          </cell>
          <cell r="C638" t="str">
            <v>河北岳钢数控设备有限公司</v>
          </cell>
        </row>
        <row r="638">
          <cell r="F638">
            <v>60</v>
          </cell>
        </row>
        <row r="638">
          <cell r="U638">
            <v>0</v>
          </cell>
        </row>
        <row r="638">
          <cell r="AT638">
            <v>0</v>
          </cell>
          <cell r="AU638">
            <v>0</v>
          </cell>
        </row>
        <row r="638"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4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</row>
        <row r="638">
          <cell r="BJ638">
            <v>0</v>
          </cell>
        </row>
        <row r="639">
          <cell r="B639" t="str">
            <v>S413214</v>
          </cell>
          <cell r="C639" t="str">
            <v>河北讯飞起重设备安装有限公司</v>
          </cell>
        </row>
        <row r="639">
          <cell r="F639" t="str">
            <v>预付</v>
          </cell>
        </row>
        <row r="639">
          <cell r="AR639">
            <v>30000</v>
          </cell>
        </row>
        <row r="639">
          <cell r="AT639">
            <v>0</v>
          </cell>
          <cell r="AU639">
            <v>0</v>
          </cell>
        </row>
        <row r="639">
          <cell r="AW639">
            <v>0</v>
          </cell>
          <cell r="AX639">
            <v>0</v>
          </cell>
          <cell r="AY639">
            <v>30000</v>
          </cell>
          <cell r="AZ639">
            <v>30000</v>
          </cell>
          <cell r="BA639">
            <v>4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</row>
        <row r="639">
          <cell r="BJ639">
            <v>0</v>
          </cell>
        </row>
        <row r="640">
          <cell r="B640" t="str">
            <v>S512036</v>
          </cell>
          <cell r="C640" t="str">
            <v>天津未来化学有限公司</v>
          </cell>
        </row>
        <row r="640">
          <cell r="F640" t="str">
            <v>预付</v>
          </cell>
        </row>
        <row r="640">
          <cell r="AR640">
            <v>19500</v>
          </cell>
        </row>
        <row r="640">
          <cell r="AT640">
            <v>0</v>
          </cell>
          <cell r="AU640">
            <v>0</v>
          </cell>
        </row>
        <row r="640">
          <cell r="AW640">
            <v>0</v>
          </cell>
          <cell r="AX640">
            <v>0</v>
          </cell>
          <cell r="AY640">
            <v>19500</v>
          </cell>
          <cell r="AZ640">
            <v>19500</v>
          </cell>
          <cell r="BA640">
            <v>4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</row>
        <row r="640">
          <cell r="BJ640">
            <v>0</v>
          </cell>
        </row>
        <row r="641">
          <cell r="B641" t="str">
            <v>S513152</v>
          </cell>
          <cell r="C641" t="str">
            <v>黄骅市源宏模具厂</v>
          </cell>
        </row>
        <row r="641">
          <cell r="F641" t="str">
            <v>预付</v>
          </cell>
        </row>
        <row r="641">
          <cell r="AF641">
            <v>0</v>
          </cell>
        </row>
        <row r="641">
          <cell r="AT641">
            <v>0</v>
          </cell>
          <cell r="AU641">
            <v>0</v>
          </cell>
        </row>
        <row r="641"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4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</row>
        <row r="641">
          <cell r="BJ641">
            <v>0</v>
          </cell>
        </row>
        <row r="642">
          <cell r="B642" t="str">
            <v>S513222</v>
          </cell>
          <cell r="C642" t="str">
            <v>沧州君泰包装制品有限公司</v>
          </cell>
        </row>
        <row r="642">
          <cell r="F642">
            <v>30</v>
          </cell>
        </row>
        <row r="642">
          <cell r="AP642">
            <v>0</v>
          </cell>
          <cell r="AQ642">
            <v>13115.38</v>
          </cell>
        </row>
        <row r="642">
          <cell r="AT642">
            <v>0</v>
          </cell>
          <cell r="AU642">
            <v>108897.53</v>
          </cell>
        </row>
        <row r="642">
          <cell r="AW642">
            <v>0</v>
          </cell>
          <cell r="AX642">
            <v>0</v>
          </cell>
          <cell r="AY642">
            <v>122012.91</v>
          </cell>
          <cell r="AZ642">
            <v>122012.91</v>
          </cell>
          <cell r="BA642">
            <v>4</v>
          </cell>
          <cell r="BB642">
            <v>0</v>
          </cell>
          <cell r="BC642">
            <v>0</v>
          </cell>
          <cell r="BD642">
            <v>108897.53</v>
          </cell>
          <cell r="BE642">
            <v>0</v>
          </cell>
          <cell r="BF642">
            <v>0</v>
          </cell>
          <cell r="BG642">
            <v>108897.53</v>
          </cell>
          <cell r="BH642">
            <v>0</v>
          </cell>
        </row>
        <row r="642">
          <cell r="BJ642">
            <v>18149.5883333333</v>
          </cell>
        </row>
        <row r="643">
          <cell r="B643" t="str">
            <v>S513231</v>
          </cell>
          <cell r="C643" t="str">
            <v>沧州渤海新区欣智恒科技有限公司</v>
          </cell>
        </row>
        <row r="643">
          <cell r="F643" t="str">
            <v>预付</v>
          </cell>
        </row>
        <row r="643">
          <cell r="AR643">
            <v>800</v>
          </cell>
        </row>
        <row r="643">
          <cell r="AT643">
            <v>0</v>
          </cell>
          <cell r="AU643">
            <v>0</v>
          </cell>
        </row>
        <row r="643">
          <cell r="AW643">
            <v>0</v>
          </cell>
          <cell r="AX643">
            <v>0</v>
          </cell>
          <cell r="AY643">
            <v>800</v>
          </cell>
          <cell r="AZ643">
            <v>800</v>
          </cell>
          <cell r="BA643">
            <v>4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</row>
        <row r="643">
          <cell r="BJ643">
            <v>0</v>
          </cell>
        </row>
        <row r="644">
          <cell r="B644" t="str">
            <v>S513233</v>
          </cell>
          <cell r="C644" t="str">
            <v>沧州辉骏建筑安装工程有限公司</v>
          </cell>
        </row>
        <row r="644">
          <cell r="F644" t="str">
            <v>预付</v>
          </cell>
        </row>
        <row r="644">
          <cell r="AR644">
            <v>0</v>
          </cell>
        </row>
        <row r="644">
          <cell r="AT644">
            <v>0</v>
          </cell>
          <cell r="AU644">
            <v>0</v>
          </cell>
          <cell r="AV644">
            <v>1095</v>
          </cell>
          <cell r="AW644">
            <v>0</v>
          </cell>
          <cell r="AX644">
            <v>0</v>
          </cell>
          <cell r="AY644">
            <v>1095</v>
          </cell>
          <cell r="AZ644">
            <v>1095</v>
          </cell>
          <cell r="BA644">
            <v>5</v>
          </cell>
          <cell r="BB644">
            <v>0</v>
          </cell>
          <cell r="BC644">
            <v>0</v>
          </cell>
          <cell r="BD644">
            <v>1095</v>
          </cell>
          <cell r="BE644">
            <v>0</v>
          </cell>
          <cell r="BF644">
            <v>0</v>
          </cell>
          <cell r="BG644">
            <v>1095</v>
          </cell>
          <cell r="BH644">
            <v>0</v>
          </cell>
        </row>
        <row r="644">
          <cell r="BJ644">
            <v>182.5</v>
          </cell>
        </row>
        <row r="645">
          <cell r="B645" t="str">
            <v>S513234</v>
          </cell>
          <cell r="C645" t="str">
            <v>黄骅市渤新环保科技有限公司</v>
          </cell>
        </row>
        <row r="645">
          <cell r="F645" t="str">
            <v>预付</v>
          </cell>
        </row>
        <row r="645">
          <cell r="AR645">
            <v>35000</v>
          </cell>
        </row>
        <row r="645">
          <cell r="AT645">
            <v>0</v>
          </cell>
          <cell r="AU645">
            <v>0</v>
          </cell>
        </row>
        <row r="645">
          <cell r="AW645">
            <v>0</v>
          </cell>
          <cell r="AX645">
            <v>0</v>
          </cell>
          <cell r="AY645">
            <v>35000</v>
          </cell>
          <cell r="AZ645">
            <v>35000</v>
          </cell>
          <cell r="BA645">
            <v>4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</row>
        <row r="645">
          <cell r="BJ645">
            <v>0</v>
          </cell>
        </row>
        <row r="646">
          <cell r="B646" t="str">
            <v>S521016</v>
          </cell>
          <cell r="C646" t="str">
            <v>大连安华物流系统有限公司</v>
          </cell>
        </row>
        <row r="646">
          <cell r="F646" t="str">
            <v>预付</v>
          </cell>
        </row>
        <row r="646">
          <cell r="AR646">
            <v>21057.55</v>
          </cell>
        </row>
        <row r="646">
          <cell r="AT646">
            <v>0</v>
          </cell>
          <cell r="AU646">
            <v>0</v>
          </cell>
        </row>
        <row r="646">
          <cell r="AW646">
            <v>0</v>
          </cell>
          <cell r="AX646">
            <v>0</v>
          </cell>
          <cell r="AY646">
            <v>21057.55</v>
          </cell>
          <cell r="AZ646">
            <v>21057.55</v>
          </cell>
          <cell r="BA646">
            <v>4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</row>
        <row r="646">
          <cell r="BJ646">
            <v>0</v>
          </cell>
        </row>
        <row r="647">
          <cell r="B647" t="str">
            <v>S536001</v>
          </cell>
          <cell r="C647" t="str">
            <v>南昌市瑞庄科技有限公司</v>
          </cell>
        </row>
        <row r="647">
          <cell r="F647">
            <v>30</v>
          </cell>
        </row>
        <row r="647">
          <cell r="AQ647">
            <v>0</v>
          </cell>
        </row>
        <row r="647">
          <cell r="AT647">
            <v>0</v>
          </cell>
          <cell r="AU647">
            <v>0</v>
          </cell>
        </row>
        <row r="647"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4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</row>
        <row r="647">
          <cell r="BJ647">
            <v>0</v>
          </cell>
        </row>
        <row r="648">
          <cell r="B648" t="str">
            <v>S412049</v>
          </cell>
          <cell r="C648" t="str">
            <v>天津佳其汽车内饰部件有限公司</v>
          </cell>
        </row>
        <row r="648">
          <cell r="F648" t="str">
            <v>现付</v>
          </cell>
        </row>
        <row r="648">
          <cell r="AO648">
            <v>0</v>
          </cell>
        </row>
        <row r="648">
          <cell r="AR648">
            <v>0</v>
          </cell>
        </row>
        <row r="648">
          <cell r="AT648">
            <v>0</v>
          </cell>
          <cell r="AU648">
            <v>0</v>
          </cell>
        </row>
        <row r="648"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4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</row>
        <row r="648">
          <cell r="BJ648">
            <v>0</v>
          </cell>
        </row>
        <row r="649">
          <cell r="B649" t="str">
            <v>S411027</v>
          </cell>
          <cell r="C649" t="str">
            <v>北京鑫葆海化学科技有限公司</v>
          </cell>
        </row>
        <row r="649">
          <cell r="F649">
            <v>60</v>
          </cell>
        </row>
        <row r="649">
          <cell r="AT649">
            <v>0</v>
          </cell>
          <cell r="AU649">
            <v>0</v>
          </cell>
        </row>
        <row r="649"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4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</row>
        <row r="649">
          <cell r="BJ649">
            <v>0</v>
          </cell>
        </row>
        <row r="650">
          <cell r="B650" t="str">
            <v>S411031</v>
          </cell>
          <cell r="C650" t="str">
            <v>北京长地集思信息技术有限公司</v>
          </cell>
        </row>
        <row r="650">
          <cell r="F650">
            <v>90</v>
          </cell>
        </row>
        <row r="650">
          <cell r="AT650">
            <v>0</v>
          </cell>
          <cell r="AU650">
            <v>0</v>
          </cell>
        </row>
        <row r="650"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4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</row>
        <row r="650">
          <cell r="BJ650">
            <v>0</v>
          </cell>
        </row>
        <row r="651">
          <cell r="B651" t="str">
            <v>S413048</v>
          </cell>
          <cell r="C651" t="str">
            <v>黄骅市聚兴制管有限公司</v>
          </cell>
        </row>
        <row r="651">
          <cell r="F651" t="str">
            <v>预付</v>
          </cell>
        </row>
        <row r="651">
          <cell r="AT651">
            <v>0</v>
          </cell>
          <cell r="AU651">
            <v>0</v>
          </cell>
        </row>
        <row r="651"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4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</row>
        <row r="651">
          <cell r="BJ651">
            <v>0</v>
          </cell>
        </row>
        <row r="652">
          <cell r="B652" t="str">
            <v>S413112</v>
          </cell>
          <cell r="C652" t="str">
            <v>南皮县泰航五金制造有限公司</v>
          </cell>
        </row>
        <row r="652">
          <cell r="F652">
            <v>60</v>
          </cell>
        </row>
        <row r="652">
          <cell r="AT652">
            <v>0</v>
          </cell>
          <cell r="AU652">
            <v>0</v>
          </cell>
        </row>
        <row r="652"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4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</row>
        <row r="652">
          <cell r="BJ652">
            <v>0</v>
          </cell>
        </row>
        <row r="653">
          <cell r="B653" t="str">
            <v>S413179</v>
          </cell>
          <cell r="C653" t="str">
            <v>文安县海智五金制品有限公司</v>
          </cell>
        </row>
        <row r="653">
          <cell r="F653" t="str">
            <v>现付</v>
          </cell>
        </row>
        <row r="653">
          <cell r="AS653">
            <v>0</v>
          </cell>
          <cell r="AT653">
            <v>0</v>
          </cell>
          <cell r="AU653">
            <v>0</v>
          </cell>
        </row>
        <row r="653"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5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</row>
        <row r="653">
          <cell r="BJ653">
            <v>0</v>
          </cell>
        </row>
        <row r="654">
          <cell r="B654" t="str">
            <v>S413213</v>
          </cell>
          <cell r="C654" t="str">
            <v>沧县大河精密铸造厂</v>
          </cell>
        </row>
        <row r="654">
          <cell r="F654" t="str">
            <v>预付</v>
          </cell>
        </row>
        <row r="654"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1865</v>
          </cell>
          <cell r="AY654">
            <v>1865</v>
          </cell>
          <cell r="AZ654">
            <v>1865</v>
          </cell>
          <cell r="BA654">
            <v>6</v>
          </cell>
          <cell r="BB654">
            <v>1865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1865</v>
          </cell>
          <cell r="BH654">
            <v>0</v>
          </cell>
        </row>
        <row r="654">
          <cell r="BJ654">
            <v>310.833333333333</v>
          </cell>
        </row>
        <row r="655">
          <cell r="B655" t="str">
            <v>S431040</v>
          </cell>
          <cell r="C655" t="str">
            <v>上海通实机器人制造有限公司</v>
          </cell>
        </row>
        <row r="655">
          <cell r="F655" t="str">
            <v>预付</v>
          </cell>
        </row>
        <row r="655">
          <cell r="AS655">
            <v>0</v>
          </cell>
          <cell r="AT655">
            <v>0</v>
          </cell>
          <cell r="AU655">
            <v>0</v>
          </cell>
        </row>
        <row r="655"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5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</row>
        <row r="655">
          <cell r="BJ655">
            <v>0</v>
          </cell>
        </row>
        <row r="656">
          <cell r="B656" t="str">
            <v>S432033</v>
          </cell>
          <cell r="C656" t="str">
            <v>南京磐纳科技发展有限公司</v>
          </cell>
        </row>
        <row r="656">
          <cell r="F656">
            <v>90</v>
          </cell>
        </row>
        <row r="656">
          <cell r="AT656">
            <v>0</v>
          </cell>
          <cell r="AU656">
            <v>0</v>
          </cell>
        </row>
        <row r="656"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4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</row>
        <row r="656">
          <cell r="BJ656">
            <v>0</v>
          </cell>
        </row>
        <row r="657">
          <cell r="B657" t="str">
            <v>S437040</v>
          </cell>
          <cell r="C657" t="str">
            <v>淄博颜山专用汽车有限公司</v>
          </cell>
        </row>
        <row r="657">
          <cell r="F657" t="str">
            <v>现付</v>
          </cell>
        </row>
        <row r="657">
          <cell r="I657">
            <v>430000</v>
          </cell>
        </row>
        <row r="657">
          <cell r="AT657">
            <v>0</v>
          </cell>
          <cell r="AU657">
            <v>0</v>
          </cell>
        </row>
        <row r="657">
          <cell r="AW657">
            <v>0</v>
          </cell>
          <cell r="AX657">
            <v>0</v>
          </cell>
          <cell r="AY657">
            <v>430000</v>
          </cell>
          <cell r="AZ657">
            <v>430000</v>
          </cell>
          <cell r="BA657">
            <v>4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</row>
        <row r="657">
          <cell r="BJ657">
            <v>0</v>
          </cell>
        </row>
        <row r="658">
          <cell r="B658" t="str">
            <v>S437048</v>
          </cell>
          <cell r="C658" t="str">
            <v>宁津县永胜胶合板厂</v>
          </cell>
        </row>
        <row r="658">
          <cell r="F658" t="str">
            <v>预付</v>
          </cell>
        </row>
        <row r="658">
          <cell r="AT658">
            <v>0</v>
          </cell>
          <cell r="AU658">
            <v>0</v>
          </cell>
        </row>
        <row r="658"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4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</row>
        <row r="658">
          <cell r="BJ658">
            <v>0</v>
          </cell>
        </row>
        <row r="659">
          <cell r="B659" t="str">
            <v>S437054</v>
          </cell>
          <cell r="C659" t="str">
            <v>山东朗迪铝业有限公司</v>
          </cell>
        </row>
        <row r="659">
          <cell r="F659" t="str">
            <v>预付</v>
          </cell>
        </row>
        <row r="659">
          <cell r="AT659">
            <v>0</v>
          </cell>
          <cell r="AU659">
            <v>0</v>
          </cell>
        </row>
        <row r="659"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4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</row>
        <row r="659">
          <cell r="BJ659">
            <v>0</v>
          </cell>
        </row>
        <row r="660">
          <cell r="B660" t="str">
            <v>S437061</v>
          </cell>
          <cell r="C660" t="str">
            <v>青岛宥恩工贸有限公司</v>
          </cell>
        </row>
        <row r="660">
          <cell r="F660" t="str">
            <v>预付</v>
          </cell>
        </row>
        <row r="660">
          <cell r="AS660">
            <v>0</v>
          </cell>
          <cell r="AT660">
            <v>0</v>
          </cell>
          <cell r="AU660">
            <v>0</v>
          </cell>
        </row>
        <row r="660"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5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</row>
        <row r="660">
          <cell r="BJ660">
            <v>0</v>
          </cell>
        </row>
        <row r="661">
          <cell r="B661" t="str">
            <v>S444009</v>
          </cell>
          <cell r="C661" t="str">
            <v>广东尚研电子科技股份有限公司</v>
          </cell>
        </row>
        <row r="661">
          <cell r="F661">
            <v>60</v>
          </cell>
        </row>
        <row r="661">
          <cell r="AT661">
            <v>0</v>
          </cell>
          <cell r="AU661">
            <v>0</v>
          </cell>
        </row>
        <row r="661"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4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</row>
        <row r="661">
          <cell r="BJ661">
            <v>0</v>
          </cell>
        </row>
        <row r="662">
          <cell r="B662" t="str">
            <v>S511038</v>
          </cell>
          <cell r="C662" t="str">
            <v>中联认证中心（北京）有限公司</v>
          </cell>
        </row>
        <row r="662">
          <cell r="F662" t="str">
            <v>现付</v>
          </cell>
        </row>
        <row r="662">
          <cell r="AT662">
            <v>0</v>
          </cell>
          <cell r="AU662">
            <v>0</v>
          </cell>
        </row>
        <row r="662"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4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</row>
        <row r="662">
          <cell r="BJ662">
            <v>0</v>
          </cell>
        </row>
        <row r="663">
          <cell r="B663" t="str">
            <v>S511048</v>
          </cell>
          <cell r="C663" t="str">
            <v>东审鼎立国际会计师事务所有限责任公司</v>
          </cell>
        </row>
        <row r="663">
          <cell r="F663" t="str">
            <v>预付</v>
          </cell>
        </row>
        <row r="663">
          <cell r="AS663">
            <v>0</v>
          </cell>
          <cell r="AT663">
            <v>0</v>
          </cell>
          <cell r="AU663">
            <v>0</v>
          </cell>
        </row>
        <row r="663"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5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</row>
        <row r="663">
          <cell r="BJ663">
            <v>0</v>
          </cell>
        </row>
        <row r="664">
          <cell r="B664" t="str">
            <v>S512019</v>
          </cell>
          <cell r="C664" t="str">
            <v>中汽研汽车检验中心（天津）有限公司</v>
          </cell>
        </row>
        <row r="664">
          <cell r="F664" t="str">
            <v>预付</v>
          </cell>
        </row>
        <row r="664">
          <cell r="AS664">
            <v>0</v>
          </cell>
          <cell r="AT664">
            <v>0</v>
          </cell>
          <cell r="AU664">
            <v>0</v>
          </cell>
        </row>
        <row r="664"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5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</row>
        <row r="664">
          <cell r="BJ664">
            <v>0</v>
          </cell>
        </row>
        <row r="665">
          <cell r="B665" t="str">
            <v>S513032</v>
          </cell>
          <cell r="C665" t="str">
            <v>保定市齐稳精密机械设备制造有限公司</v>
          </cell>
        </row>
        <row r="665">
          <cell r="F665">
            <v>60</v>
          </cell>
        </row>
        <row r="665">
          <cell r="AT665">
            <v>0</v>
          </cell>
          <cell r="AU665">
            <v>0</v>
          </cell>
        </row>
        <row r="665"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4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</row>
        <row r="665">
          <cell r="BJ665">
            <v>0</v>
          </cell>
        </row>
        <row r="666">
          <cell r="B666" t="str">
            <v>S513034</v>
          </cell>
          <cell r="C666" t="str">
            <v>中国移动通信集团河北有限公司沧州分公司</v>
          </cell>
        </row>
        <row r="666">
          <cell r="F666">
            <v>60</v>
          </cell>
        </row>
        <row r="666"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6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</row>
        <row r="666">
          <cell r="BJ666">
            <v>0</v>
          </cell>
        </row>
        <row r="667">
          <cell r="B667" t="str">
            <v>S513043</v>
          </cell>
          <cell r="C667" t="str">
            <v>河北清旭科技服务有限公司</v>
          </cell>
        </row>
        <row r="667">
          <cell r="F667">
            <v>60</v>
          </cell>
        </row>
        <row r="667">
          <cell r="AT667">
            <v>0</v>
          </cell>
          <cell r="AU667">
            <v>0</v>
          </cell>
        </row>
        <row r="667"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4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</row>
        <row r="667">
          <cell r="BJ667">
            <v>0</v>
          </cell>
        </row>
        <row r="668">
          <cell r="B668" t="str">
            <v>S513064</v>
          </cell>
          <cell r="C668" t="str">
            <v>沧州强盛精密模具制造有限公司</v>
          </cell>
        </row>
        <row r="668">
          <cell r="F668" t="str">
            <v>预付</v>
          </cell>
        </row>
        <row r="668">
          <cell r="AT668">
            <v>0</v>
          </cell>
          <cell r="AU668">
            <v>0</v>
          </cell>
        </row>
        <row r="668"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4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</row>
        <row r="668">
          <cell r="BJ668">
            <v>0</v>
          </cell>
        </row>
        <row r="669">
          <cell r="B669" t="str">
            <v>S513083</v>
          </cell>
          <cell r="C669" t="str">
            <v>河北冀翔通电子科技有限公司</v>
          </cell>
        </row>
        <row r="669">
          <cell r="F669" t="str">
            <v>预付</v>
          </cell>
        </row>
        <row r="669"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6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</row>
        <row r="669">
          <cell r="BJ669">
            <v>0</v>
          </cell>
        </row>
        <row r="670">
          <cell r="B670" t="str">
            <v>S513198</v>
          </cell>
          <cell r="C670" t="str">
            <v>河北宇通特种胶管有限公司</v>
          </cell>
        </row>
        <row r="670">
          <cell r="F670" t="str">
            <v>预付</v>
          </cell>
        </row>
        <row r="670">
          <cell r="AT670">
            <v>0</v>
          </cell>
          <cell r="AU670">
            <v>0</v>
          </cell>
        </row>
        <row r="670"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4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</row>
        <row r="670">
          <cell r="BJ670">
            <v>0</v>
          </cell>
        </row>
        <row r="671">
          <cell r="B671" t="str">
            <v>S513207</v>
          </cell>
          <cell r="C671" t="str">
            <v>信誉楼百货集团有限公司黄骅信誉楼旗舰店</v>
          </cell>
        </row>
        <row r="671">
          <cell r="F671" t="str">
            <v>预付</v>
          </cell>
        </row>
        <row r="671"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6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</row>
        <row r="671">
          <cell r="BJ671">
            <v>0</v>
          </cell>
        </row>
        <row r="672">
          <cell r="B672" t="str">
            <v>S513221</v>
          </cell>
          <cell r="C672" t="str">
            <v>沧州骏臣金属材料销售有限公司</v>
          </cell>
        </row>
        <row r="672">
          <cell r="F672" t="str">
            <v>预付</v>
          </cell>
        </row>
        <row r="672">
          <cell r="AS672">
            <v>0</v>
          </cell>
          <cell r="AT672">
            <v>0</v>
          </cell>
          <cell r="AU672">
            <v>0</v>
          </cell>
        </row>
        <row r="672"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5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</row>
        <row r="672">
          <cell r="BJ672">
            <v>0</v>
          </cell>
        </row>
        <row r="673">
          <cell r="B673" t="str">
            <v>S513236</v>
          </cell>
          <cell r="C673" t="str">
            <v>河北爱信诺航天信息有限公司沧州分公司</v>
          </cell>
        </row>
        <row r="673">
          <cell r="F673" t="str">
            <v>现付</v>
          </cell>
        </row>
        <row r="673">
          <cell r="AS673">
            <v>0</v>
          </cell>
          <cell r="AT673">
            <v>0</v>
          </cell>
          <cell r="AU673">
            <v>0</v>
          </cell>
        </row>
        <row r="673"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5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</row>
        <row r="673">
          <cell r="BJ673">
            <v>0</v>
          </cell>
        </row>
        <row r="674">
          <cell r="B674" t="str">
            <v>S533012</v>
          </cell>
          <cell r="C674" t="str">
            <v>永赢金融租赁有限公司</v>
          </cell>
        </row>
        <row r="674">
          <cell r="F674" t="str">
            <v>现付</v>
          </cell>
        </row>
        <row r="674">
          <cell r="AS674">
            <v>0</v>
          </cell>
          <cell r="AT674">
            <v>0</v>
          </cell>
          <cell r="AU674">
            <v>0</v>
          </cell>
        </row>
        <row r="674"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5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</row>
        <row r="674">
          <cell r="BJ674">
            <v>0</v>
          </cell>
        </row>
        <row r="675">
          <cell r="B675" t="str">
            <v>S537043</v>
          </cell>
          <cell r="C675" t="str">
            <v>中国重汽集团济南动力有限公司</v>
          </cell>
        </row>
        <row r="675">
          <cell r="F675" t="str">
            <v>预付</v>
          </cell>
        </row>
        <row r="675"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6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</row>
        <row r="675">
          <cell r="BJ675">
            <v>0</v>
          </cell>
        </row>
        <row r="676">
          <cell r="B676" t="str">
            <v>S541015</v>
          </cell>
          <cell r="C676" t="str">
            <v>河南云塔新能源科技开发有限公司</v>
          </cell>
        </row>
        <row r="676">
          <cell r="F676" t="str">
            <v>预付</v>
          </cell>
        </row>
        <row r="676">
          <cell r="AT676">
            <v>0</v>
          </cell>
          <cell r="AU676">
            <v>0</v>
          </cell>
        </row>
        <row r="676"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4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</row>
        <row r="676">
          <cell r="BJ676">
            <v>0</v>
          </cell>
        </row>
        <row r="677">
          <cell r="B677" t="str">
            <v>S543005</v>
          </cell>
          <cell r="C677" t="str">
            <v>卫辉市华伟矿山机械有限公司</v>
          </cell>
        </row>
        <row r="677">
          <cell r="F677" t="str">
            <v>预付</v>
          </cell>
        </row>
        <row r="677">
          <cell r="AT677">
            <v>0</v>
          </cell>
          <cell r="AU677">
            <v>0</v>
          </cell>
        </row>
        <row r="677"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4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</row>
        <row r="677">
          <cell r="BJ677">
            <v>0</v>
          </cell>
        </row>
        <row r="678">
          <cell r="B678" t="str">
            <v>S544026</v>
          </cell>
          <cell r="C678" t="str">
            <v>东莞市博一自动化科技有限公司</v>
          </cell>
        </row>
        <row r="678">
          <cell r="F678" t="str">
            <v>预付</v>
          </cell>
        </row>
        <row r="678">
          <cell r="AS678">
            <v>0</v>
          </cell>
          <cell r="AT678">
            <v>0</v>
          </cell>
          <cell r="AU678">
            <v>0</v>
          </cell>
        </row>
        <row r="678"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5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</row>
        <row r="678">
          <cell r="BJ678">
            <v>0</v>
          </cell>
        </row>
        <row r="679">
          <cell r="B679" t="str">
            <v>S561001</v>
          </cell>
          <cell r="C679" t="str">
            <v>陕西华臻工贸服务有限公司</v>
          </cell>
        </row>
        <row r="679">
          <cell r="F679">
            <v>60</v>
          </cell>
        </row>
        <row r="679">
          <cell r="AT679">
            <v>0</v>
          </cell>
          <cell r="AU679">
            <v>0</v>
          </cell>
        </row>
        <row r="679"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4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</row>
        <row r="679">
          <cell r="BJ679">
            <v>0</v>
          </cell>
        </row>
        <row r="680">
          <cell r="B680" t="str">
            <v>S412037</v>
          </cell>
          <cell r="C680" t="str">
            <v>天津湘鑫科技发展有限公司</v>
          </cell>
        </row>
        <row r="680">
          <cell r="F680">
            <v>30</v>
          </cell>
        </row>
        <row r="680">
          <cell r="H680">
            <v>30</v>
          </cell>
        </row>
        <row r="680">
          <cell r="AT680">
            <v>0</v>
          </cell>
          <cell r="AU680">
            <v>43475.21</v>
          </cell>
        </row>
        <row r="680">
          <cell r="AW680">
            <v>0</v>
          </cell>
          <cell r="AX680">
            <v>16712.65</v>
          </cell>
          <cell r="AY680">
            <v>60187.86</v>
          </cell>
          <cell r="AZ680">
            <v>43475.21</v>
          </cell>
          <cell r="BA680">
            <v>4</v>
          </cell>
          <cell r="BB680">
            <v>0</v>
          </cell>
          <cell r="BC680">
            <v>0</v>
          </cell>
          <cell r="BD680">
            <v>43475.21</v>
          </cell>
          <cell r="BE680">
            <v>0</v>
          </cell>
          <cell r="BF680">
            <v>0</v>
          </cell>
          <cell r="BG680">
            <v>60187.86</v>
          </cell>
          <cell r="BH680">
            <v>16712.65</v>
          </cell>
        </row>
        <row r="680">
          <cell r="BJ680">
            <v>10031.31</v>
          </cell>
        </row>
        <row r="681">
          <cell r="B681" t="str">
            <v>S413212</v>
          </cell>
          <cell r="C681" t="str">
            <v>廊坊富杉汽车零部件有限公司</v>
          </cell>
        </row>
        <row r="681">
          <cell r="F681">
            <v>60</v>
          </cell>
        </row>
        <row r="681">
          <cell r="H681">
            <v>60</v>
          </cell>
        </row>
        <row r="681">
          <cell r="AT681">
            <v>39971.36</v>
          </cell>
          <cell r="AU681">
            <v>0</v>
          </cell>
        </row>
        <row r="681">
          <cell r="AW681">
            <v>0</v>
          </cell>
          <cell r="AX681">
            <v>0</v>
          </cell>
          <cell r="AY681">
            <v>39971.36</v>
          </cell>
          <cell r="AZ681">
            <v>39971.36</v>
          </cell>
          <cell r="BA681">
            <v>4</v>
          </cell>
          <cell r="BB681">
            <v>0</v>
          </cell>
          <cell r="BC681">
            <v>0</v>
          </cell>
          <cell r="BD681">
            <v>39971.36</v>
          </cell>
          <cell r="BE681">
            <v>0</v>
          </cell>
          <cell r="BF681">
            <v>0</v>
          </cell>
          <cell r="BG681">
            <v>39971.36</v>
          </cell>
          <cell r="BH681">
            <v>0</v>
          </cell>
        </row>
        <row r="681">
          <cell r="BJ681">
            <v>6661.89333333333</v>
          </cell>
        </row>
        <row r="682">
          <cell r="B682" t="str">
            <v>S413215</v>
          </cell>
          <cell r="C682" t="str">
            <v>北京吉信气弹簧制品有限公司廊坊分公司</v>
          </cell>
          <cell r="D682" t="str">
            <v>座椅</v>
          </cell>
          <cell r="E682" t="str">
            <v>正常供货</v>
          </cell>
          <cell r="F682">
            <v>90</v>
          </cell>
          <cell r="G682" t="str">
            <v>是</v>
          </cell>
          <cell r="H682">
            <v>90</v>
          </cell>
        </row>
        <row r="682">
          <cell r="AT682">
            <v>2486</v>
          </cell>
          <cell r="AU682">
            <v>43086.9</v>
          </cell>
          <cell r="AV682">
            <v>41222.4</v>
          </cell>
          <cell r="AW682">
            <v>0</v>
          </cell>
          <cell r="AX682">
            <v>0</v>
          </cell>
          <cell r="AY682">
            <v>86795.3</v>
          </cell>
          <cell r="AZ682">
            <v>45572.9</v>
          </cell>
          <cell r="BA682">
            <v>5</v>
          </cell>
          <cell r="BB682">
            <v>43086.9</v>
          </cell>
          <cell r="BC682">
            <v>2486</v>
          </cell>
          <cell r="BD682">
            <v>0</v>
          </cell>
          <cell r="BE682">
            <v>0</v>
          </cell>
          <cell r="BF682">
            <v>0</v>
          </cell>
          <cell r="BG682">
            <v>86795.3</v>
          </cell>
          <cell r="BH682">
            <v>41222.4</v>
          </cell>
        </row>
        <row r="682">
          <cell r="BJ682">
            <v>14465.8833333333</v>
          </cell>
        </row>
        <row r="683">
          <cell r="B683" t="str">
            <v>S432046</v>
          </cell>
          <cell r="C683" t="str">
            <v>江苏福美汽车镜有限公司</v>
          </cell>
        </row>
        <row r="683">
          <cell r="F683">
            <v>90</v>
          </cell>
        </row>
        <row r="683">
          <cell r="H683">
            <v>90</v>
          </cell>
        </row>
        <row r="683">
          <cell r="AT683">
            <v>155940</v>
          </cell>
          <cell r="AU683">
            <v>0</v>
          </cell>
        </row>
        <row r="683">
          <cell r="AW683">
            <v>0</v>
          </cell>
          <cell r="AX683">
            <v>0</v>
          </cell>
          <cell r="AY683">
            <v>155940</v>
          </cell>
          <cell r="AZ683">
            <v>155940</v>
          </cell>
          <cell r="BA683">
            <v>4</v>
          </cell>
          <cell r="BB683">
            <v>0</v>
          </cell>
          <cell r="BC683">
            <v>155940</v>
          </cell>
          <cell r="BD683">
            <v>0</v>
          </cell>
          <cell r="BE683">
            <v>0</v>
          </cell>
          <cell r="BF683">
            <v>0</v>
          </cell>
          <cell r="BG683">
            <v>155940</v>
          </cell>
          <cell r="BH683">
            <v>0</v>
          </cell>
        </row>
        <row r="683">
          <cell r="BJ683">
            <v>25990</v>
          </cell>
        </row>
        <row r="684">
          <cell r="B684" t="str">
            <v>S432049</v>
          </cell>
          <cell r="C684" t="str">
            <v>徐州派特控制技术有限公司</v>
          </cell>
        </row>
        <row r="684">
          <cell r="F684">
            <v>90</v>
          </cell>
        </row>
        <row r="684">
          <cell r="H684">
            <v>90</v>
          </cell>
        </row>
        <row r="684">
          <cell r="AT684">
            <v>3583</v>
          </cell>
          <cell r="AU684">
            <v>29945</v>
          </cell>
        </row>
        <row r="684">
          <cell r="AW684">
            <v>0</v>
          </cell>
          <cell r="AX684">
            <v>0</v>
          </cell>
          <cell r="AY684">
            <v>33528</v>
          </cell>
          <cell r="AZ684">
            <v>33528</v>
          </cell>
          <cell r="BA684">
            <v>4</v>
          </cell>
          <cell r="BB684">
            <v>29945</v>
          </cell>
          <cell r="BC684">
            <v>3583</v>
          </cell>
          <cell r="BD684">
            <v>0</v>
          </cell>
          <cell r="BE684">
            <v>0</v>
          </cell>
          <cell r="BF684">
            <v>0</v>
          </cell>
          <cell r="BG684">
            <v>33528</v>
          </cell>
          <cell r="BH684">
            <v>0</v>
          </cell>
        </row>
        <row r="684">
          <cell r="BJ684">
            <v>5588</v>
          </cell>
        </row>
        <row r="685">
          <cell r="B685" t="str">
            <v>S513190</v>
          </cell>
          <cell r="C685" t="str">
            <v>沧州直聘通信息技术有限公司</v>
          </cell>
        </row>
        <row r="685">
          <cell r="F685" t="str">
            <v>预付</v>
          </cell>
        </row>
        <row r="685">
          <cell r="AT685">
            <v>0</v>
          </cell>
          <cell r="AU685">
            <v>0</v>
          </cell>
        </row>
        <row r="685"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4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</row>
        <row r="685">
          <cell r="BJ685">
            <v>0</v>
          </cell>
        </row>
        <row r="686">
          <cell r="B686" t="str">
            <v>S431041</v>
          </cell>
          <cell r="C686" t="str">
            <v>上海绒彧贸易有限公司</v>
          </cell>
        </row>
        <row r="686">
          <cell r="F686" t="str">
            <v>预付</v>
          </cell>
        </row>
        <row r="686">
          <cell r="AT686">
            <v>0</v>
          </cell>
          <cell r="AU686">
            <v>0</v>
          </cell>
        </row>
        <row r="686"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4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</row>
        <row r="686">
          <cell r="BJ686">
            <v>0</v>
          </cell>
        </row>
        <row r="687">
          <cell r="B687" t="str">
            <v>S432051</v>
          </cell>
          <cell r="C687" t="str">
            <v>无锡万谦工品智造科技有限公司</v>
          </cell>
        </row>
        <row r="687">
          <cell r="F687" t="str">
            <v>预付</v>
          </cell>
        </row>
        <row r="687">
          <cell r="AT687">
            <v>0</v>
          </cell>
          <cell r="AU687">
            <v>0</v>
          </cell>
        </row>
        <row r="687"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4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</row>
        <row r="687">
          <cell r="BJ687">
            <v>0</v>
          </cell>
        </row>
        <row r="688">
          <cell r="B688" t="str">
            <v>S421018</v>
          </cell>
          <cell r="C688" t="str">
            <v>阿诺德紧固件（沈阳）有限公司</v>
          </cell>
        </row>
        <row r="688">
          <cell r="F688">
            <v>90</v>
          </cell>
        </row>
        <row r="688">
          <cell r="AU688">
            <v>25230.64</v>
          </cell>
        </row>
        <row r="688">
          <cell r="AW688">
            <v>0</v>
          </cell>
          <cell r="AX688">
            <v>16843.33</v>
          </cell>
          <cell r="AY688">
            <v>42073.97</v>
          </cell>
          <cell r="AZ688">
            <v>25230.64</v>
          </cell>
          <cell r="BA688">
            <v>3</v>
          </cell>
          <cell r="BB688">
            <v>25230.64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42073.97</v>
          </cell>
          <cell r="BH688">
            <v>16843.33</v>
          </cell>
        </row>
        <row r="688">
          <cell r="BJ688">
            <v>7012.32833333333</v>
          </cell>
        </row>
        <row r="689">
          <cell r="B689" t="str">
            <v>S432052</v>
          </cell>
          <cell r="C689" t="str">
            <v>昆山圣精特金属制品有限公司</v>
          </cell>
        </row>
        <row r="689">
          <cell r="F689" t="str">
            <v>预付</v>
          </cell>
        </row>
        <row r="689"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2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</row>
        <row r="689">
          <cell r="BJ689">
            <v>0</v>
          </cell>
        </row>
        <row r="690">
          <cell r="B690" t="str">
            <v>S512038</v>
          </cell>
          <cell r="C690" t="str">
            <v>天津俊泰金属制品有限公司</v>
          </cell>
        </row>
        <row r="690">
          <cell r="F690">
            <v>30</v>
          </cell>
        </row>
        <row r="690">
          <cell r="AU690">
            <v>28390.94</v>
          </cell>
        </row>
        <row r="690">
          <cell r="AW690">
            <v>0</v>
          </cell>
          <cell r="AX690">
            <v>0</v>
          </cell>
          <cell r="AY690">
            <v>28390.94</v>
          </cell>
          <cell r="AZ690">
            <v>28390.94</v>
          </cell>
          <cell r="BA690">
            <v>3</v>
          </cell>
          <cell r="BB690">
            <v>0</v>
          </cell>
          <cell r="BC690">
            <v>0</v>
          </cell>
          <cell r="BD690">
            <v>28390.94</v>
          </cell>
          <cell r="BE690">
            <v>0</v>
          </cell>
          <cell r="BF690">
            <v>0</v>
          </cell>
          <cell r="BG690">
            <v>28390.94</v>
          </cell>
          <cell r="BH690">
            <v>0</v>
          </cell>
        </row>
        <row r="690">
          <cell r="BJ690">
            <v>4731.82333333333</v>
          </cell>
        </row>
        <row r="691">
          <cell r="B691" t="str">
            <v>S412052</v>
          </cell>
          <cell r="C691" t="str">
            <v>利宇晴塑胶(天津)有限公司</v>
          </cell>
        </row>
        <row r="691">
          <cell r="F691">
            <v>30</v>
          </cell>
        </row>
        <row r="691"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2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</row>
        <row r="691">
          <cell r="BJ691">
            <v>0</v>
          </cell>
        </row>
        <row r="692">
          <cell r="B692" t="str">
            <v>S422010</v>
          </cell>
          <cell r="C692" t="str">
            <v>长春鸿德汽车照明有限公司</v>
          </cell>
        </row>
        <row r="692">
          <cell r="F692">
            <v>60</v>
          </cell>
        </row>
        <row r="692">
          <cell r="AW692">
            <v>173134.08</v>
          </cell>
          <cell r="AX692">
            <v>192611.66</v>
          </cell>
          <cell r="AY692">
            <v>365745.74</v>
          </cell>
          <cell r="AZ692">
            <v>0</v>
          </cell>
          <cell r="BA692">
            <v>2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365745.74</v>
          </cell>
          <cell r="BH692">
            <v>365745.74</v>
          </cell>
        </row>
        <row r="692">
          <cell r="BJ692">
            <v>60957.6233333333</v>
          </cell>
        </row>
        <row r="693">
          <cell r="B693" t="str">
            <v>S437066</v>
          </cell>
          <cell r="C693" t="str">
            <v>潍坊四水包装有限公司</v>
          </cell>
        </row>
        <row r="693">
          <cell r="F693" t="str">
            <v>预付</v>
          </cell>
        </row>
        <row r="693"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2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</row>
        <row r="693">
          <cell r="BJ693">
            <v>0</v>
          </cell>
        </row>
        <row r="694">
          <cell r="B694" t="str">
            <v>S444020</v>
          </cell>
          <cell r="C694" t="str">
            <v>惠州华阳通用电子有限公司</v>
          </cell>
        </row>
        <row r="694">
          <cell r="F694">
            <v>60</v>
          </cell>
        </row>
        <row r="694">
          <cell r="AW694">
            <v>3818204.46</v>
          </cell>
          <cell r="AX694">
            <v>848015.28</v>
          </cell>
          <cell r="AY694">
            <v>4666219.74</v>
          </cell>
          <cell r="AZ694">
            <v>0</v>
          </cell>
          <cell r="BA694">
            <v>2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4666219.74</v>
          </cell>
          <cell r="BH694">
            <v>4666219.74</v>
          </cell>
        </row>
        <row r="694">
          <cell r="BJ694">
            <v>777703.29</v>
          </cell>
        </row>
        <row r="695">
          <cell r="B695" t="str">
            <v>S512035</v>
          </cell>
          <cell r="C695" t="str">
            <v>联合众企塑料包装制品（天津）有限公司</v>
          </cell>
        </row>
        <row r="695">
          <cell r="F695">
            <v>60</v>
          </cell>
        </row>
        <row r="695">
          <cell r="AW695">
            <v>20672.12</v>
          </cell>
          <cell r="AX695">
            <v>28170.9</v>
          </cell>
          <cell r="AY695">
            <v>48843.02</v>
          </cell>
          <cell r="AZ695">
            <v>0</v>
          </cell>
          <cell r="BA695">
            <v>2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48843.02</v>
          </cell>
          <cell r="BH695">
            <v>48843.02</v>
          </cell>
        </row>
        <row r="695">
          <cell r="BJ695">
            <v>8140.50333333333</v>
          </cell>
        </row>
        <row r="696">
          <cell r="B696" t="str">
            <v>S513238</v>
          </cell>
          <cell r="C696" t="str">
            <v>深州市睿盛橡塑制品有限公司</v>
          </cell>
        </row>
        <row r="696">
          <cell r="F696" t="str">
            <v>预付</v>
          </cell>
        </row>
        <row r="696">
          <cell r="AV696">
            <v>3145</v>
          </cell>
          <cell r="AW696">
            <v>92912.62</v>
          </cell>
          <cell r="AX696">
            <v>0</v>
          </cell>
          <cell r="AY696">
            <v>96057.62</v>
          </cell>
          <cell r="AZ696">
            <v>96057.62</v>
          </cell>
          <cell r="BA696">
            <v>3</v>
          </cell>
          <cell r="BB696">
            <v>0</v>
          </cell>
          <cell r="BC696">
            <v>92912.62</v>
          </cell>
          <cell r="BD696">
            <v>3145</v>
          </cell>
          <cell r="BE696">
            <v>0</v>
          </cell>
          <cell r="BF696">
            <v>0</v>
          </cell>
          <cell r="BG696">
            <v>96057.62</v>
          </cell>
          <cell r="BH696">
            <v>0</v>
          </cell>
        </row>
        <row r="696">
          <cell r="BJ696">
            <v>16009.6033333333</v>
          </cell>
        </row>
        <row r="697">
          <cell r="B697" t="str">
            <v>S531018</v>
          </cell>
          <cell r="C697" t="str">
            <v>上海誉星电子有限公司</v>
          </cell>
        </row>
        <row r="697">
          <cell r="F697" t="str">
            <v>预付</v>
          </cell>
        </row>
        <row r="697"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2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</row>
        <row r="697">
          <cell r="BJ697">
            <v>0</v>
          </cell>
        </row>
        <row r="698">
          <cell r="B698" t="str">
            <v>S411058</v>
          </cell>
          <cell r="C698" t="str">
            <v>北京龙源明泰铝业有限公司</v>
          </cell>
        </row>
        <row r="698">
          <cell r="F698" t="str">
            <v>预付</v>
          </cell>
        </row>
        <row r="698">
          <cell r="AX698">
            <v>0</v>
          </cell>
          <cell r="AY698">
            <v>0</v>
          </cell>
          <cell r="AZ698">
            <v>0</v>
          </cell>
          <cell r="BA698">
            <v>1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</row>
        <row r="698">
          <cell r="BJ698">
            <v>0</v>
          </cell>
        </row>
        <row r="699">
          <cell r="B699" t="str">
            <v>S412050</v>
          </cell>
          <cell r="C699" t="str">
            <v>天津方昕易通科技发展有限公司</v>
          </cell>
        </row>
        <row r="699">
          <cell r="F699">
            <v>30</v>
          </cell>
        </row>
        <row r="699">
          <cell r="AX699">
            <v>0</v>
          </cell>
          <cell r="AY699">
            <v>0</v>
          </cell>
          <cell r="AZ699">
            <v>0</v>
          </cell>
          <cell r="BA699">
            <v>1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</row>
        <row r="699">
          <cell r="BJ699">
            <v>0</v>
          </cell>
        </row>
        <row r="700">
          <cell r="B700" t="str">
            <v>S412056</v>
          </cell>
          <cell r="C700" t="str">
            <v>天津市首唐科技发展有限公司</v>
          </cell>
        </row>
        <row r="700">
          <cell r="F700">
            <v>30</v>
          </cell>
        </row>
        <row r="700">
          <cell r="AX700">
            <v>147644.7</v>
          </cell>
          <cell r="AY700">
            <v>147644.7</v>
          </cell>
          <cell r="AZ700">
            <v>0</v>
          </cell>
          <cell r="BA700">
            <v>1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147644.7</v>
          </cell>
          <cell r="BH700">
            <v>147644.7</v>
          </cell>
        </row>
        <row r="700">
          <cell r="BJ700">
            <v>24607.45</v>
          </cell>
        </row>
        <row r="701">
          <cell r="B701" t="str">
            <v>S413200</v>
          </cell>
          <cell r="C701" t="str">
            <v>文安县志桥汽车配件厂</v>
          </cell>
        </row>
        <row r="701">
          <cell r="F701" t="str">
            <v>预付</v>
          </cell>
        </row>
        <row r="701">
          <cell r="AX701">
            <v>0</v>
          </cell>
          <cell r="AY701">
            <v>0</v>
          </cell>
          <cell r="AZ701">
            <v>0</v>
          </cell>
          <cell r="BA701">
            <v>1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</row>
        <row r="701">
          <cell r="BJ701">
            <v>0</v>
          </cell>
        </row>
        <row r="702">
          <cell r="B702" t="str">
            <v>S413220</v>
          </cell>
          <cell r="C702" t="str">
            <v>南皮县远成五金制造有限公司</v>
          </cell>
        </row>
        <row r="702">
          <cell r="F702">
            <v>60</v>
          </cell>
        </row>
        <row r="702">
          <cell r="AX702">
            <v>63805.31</v>
          </cell>
          <cell r="AY702">
            <v>63805.31</v>
          </cell>
          <cell r="AZ702">
            <v>0</v>
          </cell>
          <cell r="BA702">
            <v>1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63805.31</v>
          </cell>
          <cell r="BH702">
            <v>63805.31</v>
          </cell>
        </row>
        <row r="702">
          <cell r="BJ702">
            <v>10634.2183333333</v>
          </cell>
        </row>
        <row r="703">
          <cell r="B703" t="str">
            <v>S413222</v>
          </cell>
          <cell r="C703" t="str">
            <v>廊坊元丰铝业有限公司</v>
          </cell>
        </row>
        <row r="703">
          <cell r="F703">
            <v>60</v>
          </cell>
        </row>
        <row r="703">
          <cell r="AX703">
            <v>50547.3</v>
          </cell>
          <cell r="AY703">
            <v>50547.3</v>
          </cell>
          <cell r="AZ703">
            <v>0</v>
          </cell>
          <cell r="BA703">
            <v>1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50547.3</v>
          </cell>
          <cell r="BH703">
            <v>50547.3</v>
          </cell>
        </row>
        <row r="703">
          <cell r="BJ703">
            <v>8424.55</v>
          </cell>
        </row>
        <row r="704">
          <cell r="B704" t="str">
            <v>S437007</v>
          </cell>
          <cell r="C704" t="str">
            <v>万华化学(烟台)销售有限公司</v>
          </cell>
        </row>
        <row r="704">
          <cell r="F704">
            <v>30</v>
          </cell>
        </row>
        <row r="704">
          <cell r="AX704">
            <v>528312.5</v>
          </cell>
          <cell r="AY704">
            <v>528312.5</v>
          </cell>
          <cell r="AZ704">
            <v>0</v>
          </cell>
          <cell r="BA704">
            <v>1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528312.5</v>
          </cell>
          <cell r="BH704">
            <v>528312.5</v>
          </cell>
        </row>
        <row r="704">
          <cell r="BJ704">
            <v>88052.0833333333</v>
          </cell>
        </row>
        <row r="705">
          <cell r="B705" t="str">
            <v>S437068</v>
          </cell>
          <cell r="C705" t="str">
            <v>潍坊鑫德亿五金有限公司</v>
          </cell>
        </row>
        <row r="705">
          <cell r="F705" t="str">
            <v>预付</v>
          </cell>
        </row>
        <row r="705">
          <cell r="AX705">
            <v>0</v>
          </cell>
          <cell r="AY705">
            <v>0</v>
          </cell>
          <cell r="AZ705">
            <v>0</v>
          </cell>
          <cell r="BA705">
            <v>1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</row>
        <row r="705">
          <cell r="BJ705">
            <v>0</v>
          </cell>
        </row>
        <row r="706">
          <cell r="B706" t="str">
            <v>S444029</v>
          </cell>
          <cell r="C706" t="str">
            <v>广东指南车科技有限公司</v>
          </cell>
        </row>
        <row r="706">
          <cell r="F706" t="str">
            <v>预付</v>
          </cell>
        </row>
        <row r="706">
          <cell r="AX706">
            <v>4011.87</v>
          </cell>
          <cell r="AY706">
            <v>4011.87</v>
          </cell>
          <cell r="AZ706">
            <v>4011.87</v>
          </cell>
          <cell r="BA706">
            <v>1</v>
          </cell>
          <cell r="BB706">
            <v>4011.87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4011.87</v>
          </cell>
        </row>
        <row r="706">
          <cell r="BJ706">
            <v>668.645</v>
          </cell>
        </row>
        <row r="707">
          <cell r="B707" t="str">
            <v>S532025</v>
          </cell>
          <cell r="C707" t="str">
            <v>苏州禾昌聚合材料股份有限公司</v>
          </cell>
        </row>
        <row r="707">
          <cell r="F707">
            <v>30</v>
          </cell>
        </row>
        <row r="707">
          <cell r="AX707">
            <v>0</v>
          </cell>
          <cell r="AY707">
            <v>0</v>
          </cell>
          <cell r="AZ707">
            <v>0</v>
          </cell>
          <cell r="BA707">
            <v>1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</row>
        <row r="707">
          <cell r="BJ707">
            <v>0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付款计划"/>
      <sheetName val="Sheet2"/>
    </sheetNames>
    <sheetDataSet>
      <sheetData sheetId="0">
        <row r="5">
          <cell r="B5" t="str">
            <v>S413044</v>
          </cell>
          <cell r="C5" t="str">
            <v>黄骅市长生汽车灯镜有限公司</v>
          </cell>
          <cell r="D5" t="str">
            <v>金属件/座椅/后视镜</v>
          </cell>
          <cell r="E5" t="str">
            <v>正常供货</v>
          </cell>
          <cell r="F5">
            <v>60</v>
          </cell>
          <cell r="G5" t="str">
            <v>是</v>
          </cell>
          <cell r="H5">
            <v>90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5">
          <cell r="Z5">
            <v>0</v>
          </cell>
          <cell r="AA5">
            <v>0</v>
          </cell>
          <cell r="AB5">
            <v>320065.02</v>
          </cell>
          <cell r="AC5">
            <v>1073440.46</v>
          </cell>
          <cell r="AD5">
            <v>1251199.85</v>
          </cell>
          <cell r="AE5">
            <v>440791.33</v>
          </cell>
          <cell r="AF5">
            <v>168601.83</v>
          </cell>
          <cell r="AG5">
            <v>432729.03</v>
          </cell>
          <cell r="AH5">
            <v>512645.72</v>
          </cell>
          <cell r="AI5">
            <v>892489.37</v>
          </cell>
          <cell r="AJ5">
            <v>1111119.84</v>
          </cell>
          <cell r="AK5">
            <v>375306.72</v>
          </cell>
          <cell r="AL5">
            <v>398270.82</v>
          </cell>
          <cell r="AM5">
            <v>358270.95</v>
          </cell>
          <cell r="AN5">
            <v>530635.45</v>
          </cell>
          <cell r="AO5">
            <v>632900</v>
          </cell>
          <cell r="AP5">
            <v>715800</v>
          </cell>
          <cell r="AQ5">
            <v>719884.1</v>
          </cell>
          <cell r="AR5">
            <v>681265.06</v>
          </cell>
          <cell r="AS5">
            <v>319470.3</v>
          </cell>
          <cell r="AT5">
            <v>694409.93</v>
          </cell>
          <cell r="AU5">
            <v>381564.41</v>
          </cell>
          <cell r="AV5">
            <v>772298.17</v>
          </cell>
          <cell r="AW5">
            <v>433398.01</v>
          </cell>
          <cell r="AX5">
            <v>608250.49</v>
          </cell>
          <cell r="AY5">
            <v>397000.08</v>
          </cell>
          <cell r="AZ5">
            <v>14221806.94</v>
          </cell>
          <cell r="BA5">
            <v>13216556.37</v>
          </cell>
          <cell r="BB5">
            <v>6</v>
          </cell>
          <cell r="BC5">
            <v>433398.01</v>
          </cell>
          <cell r="BD5">
            <v>772298.17</v>
          </cell>
          <cell r="BE5">
            <v>381564.41</v>
          </cell>
          <cell r="BF5">
            <v>694409.93</v>
          </cell>
          <cell r="BG5">
            <v>319470.3</v>
          </cell>
          <cell r="BH5">
            <v>3286921.09</v>
          </cell>
          <cell r="BI5">
            <v>1005250.57</v>
          </cell>
        </row>
        <row r="5">
          <cell r="BK5">
            <v>14221806.94</v>
          </cell>
          <cell r="BL5">
            <v>0</v>
          </cell>
          <cell r="BM5">
            <v>-230000</v>
          </cell>
          <cell r="BN5">
            <v>547820.181666667</v>
          </cell>
        </row>
        <row r="6">
          <cell r="B6" t="str">
            <v>S413049</v>
          </cell>
          <cell r="C6" t="str">
            <v>黄骅市天丰汽车配件有限公司</v>
          </cell>
          <cell r="D6" t="str">
            <v>金属件</v>
          </cell>
          <cell r="E6" t="str">
            <v>诉讼</v>
          </cell>
          <cell r="F6">
            <v>60</v>
          </cell>
          <cell r="G6" t="str">
            <v>是</v>
          </cell>
        </row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6">
          <cell r="Z6">
            <v>3469.52</v>
          </cell>
          <cell r="AA6">
            <v>303395.18</v>
          </cell>
          <cell r="AB6">
            <v>2781.2</v>
          </cell>
          <cell r="AC6">
            <v>453845.1</v>
          </cell>
          <cell r="AD6">
            <v>1688226.44</v>
          </cell>
          <cell r="AE6">
            <v>654555.98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</row>
        <row r="6">
          <cell r="AM6">
            <v>815454.82</v>
          </cell>
        </row>
        <row r="6">
          <cell r="AR6">
            <v>11866.04</v>
          </cell>
          <cell r="AS6">
            <v>0</v>
          </cell>
          <cell r="AT6">
            <v>0</v>
          </cell>
          <cell r="AU6">
            <v>0</v>
          </cell>
        </row>
        <row r="6">
          <cell r="AW6">
            <v>0</v>
          </cell>
          <cell r="AX6">
            <v>0</v>
          </cell>
          <cell r="AY6">
            <v>0</v>
          </cell>
          <cell r="AZ6">
            <v>3933594.28</v>
          </cell>
          <cell r="BA6">
            <v>3933594.28</v>
          </cell>
          <cell r="BB6">
            <v>5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</row>
        <row r="6">
          <cell r="BK6">
            <v>3933594.28</v>
          </cell>
          <cell r="BL6">
            <v>0</v>
          </cell>
          <cell r="BM6">
            <v>0</v>
          </cell>
          <cell r="BN6">
            <v>0</v>
          </cell>
        </row>
        <row r="7">
          <cell r="B7" t="str">
            <v>S413052</v>
          </cell>
          <cell r="C7" t="str">
            <v>黄骅市鑫昌五金制品厂</v>
          </cell>
          <cell r="D7" t="str">
            <v>金属件/后视镜</v>
          </cell>
          <cell r="E7" t="str">
            <v>正常供货</v>
          </cell>
          <cell r="F7">
            <v>60</v>
          </cell>
          <cell r="G7" t="str">
            <v>是</v>
          </cell>
          <cell r="H7">
            <v>90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7"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7">
          <cell r="AG7">
            <v>0</v>
          </cell>
          <cell r="AH7">
            <v>0</v>
          </cell>
        </row>
        <row r="7">
          <cell r="AJ7">
            <v>464969.89</v>
          </cell>
          <cell r="AK7">
            <v>800110.2</v>
          </cell>
          <cell r="AL7">
            <v>674738.06</v>
          </cell>
          <cell r="AM7">
            <v>354717.47</v>
          </cell>
          <cell r="AN7">
            <v>479028.24</v>
          </cell>
          <cell r="AO7">
            <v>628200</v>
          </cell>
          <cell r="AP7">
            <v>727200</v>
          </cell>
          <cell r="AQ7">
            <v>804082.43</v>
          </cell>
          <cell r="AR7">
            <v>558614.41</v>
          </cell>
          <cell r="AS7">
            <v>469215.24</v>
          </cell>
          <cell r="AT7">
            <v>873649.89</v>
          </cell>
          <cell r="AU7">
            <v>531988.24</v>
          </cell>
          <cell r="AV7">
            <v>1314960.39</v>
          </cell>
          <cell r="AW7">
            <v>726222.91</v>
          </cell>
          <cell r="AX7">
            <v>456071.56</v>
          </cell>
          <cell r="AY7">
            <v>545019.05</v>
          </cell>
          <cell r="AZ7">
            <v>10408787.98</v>
          </cell>
          <cell r="BA7">
            <v>9407697.37</v>
          </cell>
          <cell r="BB7">
            <v>6</v>
          </cell>
          <cell r="BC7">
            <v>726222.91</v>
          </cell>
          <cell r="BD7">
            <v>1314960.39</v>
          </cell>
          <cell r="BE7">
            <v>531988.24</v>
          </cell>
          <cell r="BF7">
            <v>873649.89</v>
          </cell>
          <cell r="BG7">
            <v>469215.24</v>
          </cell>
          <cell r="BH7">
            <v>4447912.04</v>
          </cell>
          <cell r="BI7">
            <v>1001090.61</v>
          </cell>
        </row>
        <row r="7">
          <cell r="BK7">
            <v>10408787.98</v>
          </cell>
          <cell r="BL7">
            <v>0</v>
          </cell>
          <cell r="BM7">
            <v>-507382.21</v>
          </cell>
          <cell r="BN7">
            <v>741318.673333333</v>
          </cell>
        </row>
        <row r="8">
          <cell r="B8" t="str">
            <v>S412020</v>
          </cell>
          <cell r="C8" t="str">
            <v>天津市鹏升汽车部件有限公司</v>
          </cell>
          <cell r="D8" t="str">
            <v>座椅</v>
          </cell>
          <cell r="E8" t="str">
            <v>正常供货</v>
          </cell>
          <cell r="F8">
            <v>60</v>
          </cell>
          <cell r="G8" t="str">
            <v>是</v>
          </cell>
          <cell r="H8">
            <v>90</v>
          </cell>
          <cell r="I8">
            <v>0</v>
          </cell>
          <cell r="J8">
            <v>0</v>
          </cell>
        </row>
        <row r="8">
          <cell r="N8">
            <v>0</v>
          </cell>
        </row>
        <row r="8"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557991.69</v>
          </cell>
          <cell r="AA8">
            <v>0</v>
          </cell>
          <cell r="AB8">
            <v>643341.41</v>
          </cell>
          <cell r="AC8">
            <v>158173.46</v>
          </cell>
          <cell r="AD8">
            <v>0</v>
          </cell>
          <cell r="AE8">
            <v>541917.11</v>
          </cell>
          <cell r="AF8">
            <v>148368.45</v>
          </cell>
          <cell r="AG8">
            <v>138942.71</v>
          </cell>
          <cell r="AH8">
            <v>298175.46</v>
          </cell>
          <cell r="AI8">
            <v>497378.14</v>
          </cell>
          <cell r="AJ8">
            <v>441514.14</v>
          </cell>
          <cell r="AK8">
            <v>173949.87</v>
          </cell>
          <cell r="AL8">
            <v>153246.5</v>
          </cell>
          <cell r="AM8">
            <v>146332.04</v>
          </cell>
          <cell r="AN8">
            <v>322205.46</v>
          </cell>
          <cell r="AO8">
            <v>304600</v>
          </cell>
          <cell r="AP8">
            <v>529000</v>
          </cell>
          <cell r="AQ8">
            <v>475095.45</v>
          </cell>
          <cell r="AR8">
            <v>530244.8</v>
          </cell>
          <cell r="AS8">
            <v>0</v>
          </cell>
          <cell r="AT8">
            <v>670101.04</v>
          </cell>
          <cell r="AU8">
            <v>67465.53</v>
          </cell>
          <cell r="AV8">
            <v>220599.07</v>
          </cell>
          <cell r="AW8">
            <v>84712</v>
          </cell>
          <cell r="AX8">
            <v>741693.78</v>
          </cell>
          <cell r="AY8">
            <v>216284.14</v>
          </cell>
          <cell r="AZ8">
            <v>8061332.25</v>
          </cell>
          <cell r="BA8">
            <v>7103354.33</v>
          </cell>
          <cell r="BB8">
            <v>6</v>
          </cell>
          <cell r="BC8">
            <v>84712</v>
          </cell>
          <cell r="BD8">
            <v>220599.07</v>
          </cell>
          <cell r="BE8">
            <v>67465.53</v>
          </cell>
          <cell r="BF8">
            <v>670101.04</v>
          </cell>
          <cell r="BG8">
            <v>0</v>
          </cell>
          <cell r="BH8">
            <v>2000855.56</v>
          </cell>
          <cell r="BI8">
            <v>957977.92</v>
          </cell>
        </row>
        <row r="8">
          <cell r="BK8">
            <v>8061332.25</v>
          </cell>
          <cell r="BL8">
            <v>0</v>
          </cell>
          <cell r="BM8">
            <v>0</v>
          </cell>
          <cell r="BN8">
            <v>333475.926666667</v>
          </cell>
        </row>
        <row r="9">
          <cell r="B9" t="str">
            <v>S413082</v>
          </cell>
          <cell r="C9" t="str">
            <v>深州市卓伦橡塑磨具有限公司</v>
          </cell>
          <cell r="D9" t="str">
            <v>金属件</v>
          </cell>
          <cell r="E9" t="str">
            <v>正常供货</v>
          </cell>
          <cell r="F9">
            <v>60</v>
          </cell>
          <cell r="G9" t="str">
            <v>是</v>
          </cell>
          <cell r="H9">
            <v>90</v>
          </cell>
          <cell r="I9">
            <v>0</v>
          </cell>
        </row>
        <row r="9">
          <cell r="K9">
            <v>0</v>
          </cell>
        </row>
        <row r="9">
          <cell r="M9">
            <v>0</v>
          </cell>
          <cell r="N9">
            <v>0</v>
          </cell>
        </row>
        <row r="9">
          <cell r="V9">
            <v>0</v>
          </cell>
        </row>
        <row r="9">
          <cell r="AA9">
            <v>0</v>
          </cell>
          <cell r="AB9">
            <v>28347.98</v>
          </cell>
          <cell r="AC9">
            <v>171892.43</v>
          </cell>
          <cell r="AD9">
            <v>94977.78</v>
          </cell>
          <cell r="AE9">
            <v>0</v>
          </cell>
          <cell r="AF9">
            <v>173729.26</v>
          </cell>
          <cell r="AG9">
            <v>119193.86</v>
          </cell>
          <cell r="AH9">
            <v>141798.92</v>
          </cell>
          <cell r="AI9">
            <v>63145.78</v>
          </cell>
          <cell r="AJ9">
            <v>120093.38</v>
          </cell>
          <cell r="AK9">
            <v>277536.1</v>
          </cell>
          <cell r="AL9">
            <v>227970.98</v>
          </cell>
          <cell r="AM9">
            <v>93884.12</v>
          </cell>
          <cell r="AN9">
            <v>164798</v>
          </cell>
          <cell r="AO9">
            <v>237200</v>
          </cell>
          <cell r="AP9">
            <v>235300</v>
          </cell>
          <cell r="AQ9">
            <v>286340.74</v>
          </cell>
          <cell r="AR9">
            <v>222828.26</v>
          </cell>
          <cell r="AS9">
            <v>204377.57</v>
          </cell>
          <cell r="AT9">
            <v>253883.42</v>
          </cell>
          <cell r="AU9">
            <v>106468.85</v>
          </cell>
        </row>
        <row r="9">
          <cell r="AW9">
            <v>0</v>
          </cell>
          <cell r="AX9">
            <v>68631.05</v>
          </cell>
          <cell r="AY9">
            <v>0</v>
          </cell>
          <cell r="AZ9">
            <v>3292398.48</v>
          </cell>
          <cell r="BA9">
            <v>3223767.43</v>
          </cell>
          <cell r="BB9">
            <v>5</v>
          </cell>
          <cell r="BC9">
            <v>0</v>
          </cell>
          <cell r="BD9">
            <v>0</v>
          </cell>
          <cell r="BE9">
            <v>106468.85</v>
          </cell>
          <cell r="BF9">
            <v>253883.42</v>
          </cell>
          <cell r="BG9">
            <v>204377.57</v>
          </cell>
          <cell r="BH9">
            <v>428983.32</v>
          </cell>
          <cell r="BI9">
            <v>68631.0499999998</v>
          </cell>
        </row>
        <row r="9">
          <cell r="BK9">
            <v>3292398.48</v>
          </cell>
          <cell r="BL9">
            <v>0</v>
          </cell>
          <cell r="BM9">
            <v>-133062.49</v>
          </cell>
          <cell r="BN9">
            <v>71497.22</v>
          </cell>
        </row>
        <row r="10">
          <cell r="B10" t="str">
            <v>S413022</v>
          </cell>
          <cell r="C10" t="str">
            <v>海兴中盛弹簧有限公司</v>
          </cell>
          <cell r="D10" t="str">
            <v>金属件/座椅/后视镜</v>
          </cell>
          <cell r="E10" t="str">
            <v>正常供货</v>
          </cell>
          <cell r="F10">
            <v>90</v>
          </cell>
          <cell r="G10" t="str">
            <v>是</v>
          </cell>
          <cell r="H10">
            <v>90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0"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35623.41</v>
          </cell>
          <cell r="AD10">
            <v>306125.57</v>
          </cell>
          <cell r="AE10">
            <v>0</v>
          </cell>
          <cell r="AF10">
            <v>478665.24</v>
          </cell>
          <cell r="AG10">
            <v>77917.51</v>
          </cell>
          <cell r="AH10">
            <v>118566.23</v>
          </cell>
          <cell r="AI10">
            <v>344986.53</v>
          </cell>
          <cell r="AJ10">
            <v>390694.5</v>
          </cell>
          <cell r="AK10">
            <v>483557.72</v>
          </cell>
          <cell r="AL10">
            <v>289036.79</v>
          </cell>
          <cell r="AM10">
            <v>331670.09</v>
          </cell>
          <cell r="AN10">
            <v>313736.89</v>
          </cell>
          <cell r="AO10">
            <v>1006400</v>
          </cell>
          <cell r="AP10">
            <v>698000</v>
          </cell>
          <cell r="AQ10">
            <v>565253.42</v>
          </cell>
          <cell r="AR10">
            <v>441859.54</v>
          </cell>
          <cell r="AS10">
            <v>426557.18</v>
          </cell>
          <cell r="AT10">
            <v>635797.16</v>
          </cell>
          <cell r="AU10">
            <v>269502.65</v>
          </cell>
          <cell r="AV10">
            <v>742854.91</v>
          </cell>
          <cell r="AW10">
            <v>479730.32</v>
          </cell>
          <cell r="AX10">
            <v>461569.9</v>
          </cell>
          <cell r="AY10">
            <v>273385.79</v>
          </cell>
          <cell r="AZ10">
            <v>9171491.35</v>
          </cell>
          <cell r="BA10">
            <v>7956805.34</v>
          </cell>
          <cell r="BB10">
            <v>6</v>
          </cell>
          <cell r="BC10">
            <v>742854.91</v>
          </cell>
          <cell r="BD10">
            <v>269502.65</v>
          </cell>
          <cell r="BE10">
            <v>635797.16</v>
          </cell>
          <cell r="BF10">
            <v>426557.18</v>
          </cell>
          <cell r="BG10">
            <v>441859.54</v>
          </cell>
          <cell r="BH10">
            <v>2862840.73</v>
          </cell>
          <cell r="BI10">
            <v>1214686.01</v>
          </cell>
        </row>
        <row r="10">
          <cell r="BK10">
            <v>9171491.35</v>
          </cell>
          <cell r="BL10">
            <v>0</v>
          </cell>
          <cell r="BM10">
            <v>-150000.000000002</v>
          </cell>
          <cell r="BN10">
            <v>477140.121666667</v>
          </cell>
        </row>
        <row r="11">
          <cell r="B11" t="str">
            <v>S413029</v>
          </cell>
          <cell r="C11" t="str">
            <v>黄骅市成卓汽车部件厂</v>
          </cell>
          <cell r="D11" t="str">
            <v>金属件</v>
          </cell>
          <cell r="E11" t="str">
            <v>正常供货</v>
          </cell>
          <cell r="F11">
            <v>60</v>
          </cell>
          <cell r="G11" t="str">
            <v>是</v>
          </cell>
          <cell r="H11">
            <v>90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1"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1">
          <cell r="AH11">
            <v>0</v>
          </cell>
        </row>
        <row r="11">
          <cell r="AK11">
            <v>402178.4</v>
          </cell>
          <cell r="AL11">
            <v>412497.14</v>
          </cell>
          <cell r="AM11">
            <v>342859.53</v>
          </cell>
          <cell r="AN11">
            <v>508730.7</v>
          </cell>
          <cell r="AO11">
            <v>532700</v>
          </cell>
          <cell r="AP11">
            <v>730800</v>
          </cell>
          <cell r="AQ11">
            <v>640571.73</v>
          </cell>
          <cell r="AR11">
            <v>585157.04</v>
          </cell>
          <cell r="AS11">
            <v>540019.39</v>
          </cell>
          <cell r="AT11">
            <v>1028110.38</v>
          </cell>
          <cell r="AU11">
            <v>549627.2</v>
          </cell>
          <cell r="AV11">
            <v>1100043.56</v>
          </cell>
          <cell r="AW11">
            <v>579798.84</v>
          </cell>
          <cell r="AX11">
            <v>335407.58</v>
          </cell>
          <cell r="AY11">
            <v>413253.28</v>
          </cell>
          <cell r="AZ11">
            <v>8701754.77</v>
          </cell>
          <cell r="BA11">
            <v>7953093.91</v>
          </cell>
          <cell r="BB11">
            <v>6</v>
          </cell>
          <cell r="BC11">
            <v>579798.84</v>
          </cell>
          <cell r="BD11">
            <v>1100043.56</v>
          </cell>
          <cell r="BE11">
            <v>549627.2</v>
          </cell>
          <cell r="BF11">
            <v>1028110.38</v>
          </cell>
          <cell r="BG11">
            <v>540019.39</v>
          </cell>
          <cell r="BH11">
            <v>4006240.84</v>
          </cell>
          <cell r="BI11">
            <v>748660.86</v>
          </cell>
        </row>
        <row r="11">
          <cell r="BK11">
            <v>8701754.77000001</v>
          </cell>
          <cell r="BL11">
            <v>0</v>
          </cell>
          <cell r="BM11">
            <v>-114703.44</v>
          </cell>
          <cell r="BN11">
            <v>667706.806666667</v>
          </cell>
        </row>
        <row r="12">
          <cell r="B12" t="str">
            <v>S422005</v>
          </cell>
          <cell r="C12" t="str">
            <v>吉林省德邦汽车电子有限公司</v>
          </cell>
          <cell r="D12" t="str">
            <v>座椅</v>
          </cell>
          <cell r="E12" t="str">
            <v>正常供货</v>
          </cell>
          <cell r="F12">
            <v>60</v>
          </cell>
          <cell r="G12" t="str">
            <v>是</v>
          </cell>
          <cell r="H12">
            <v>60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2"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2">
          <cell r="AI12">
            <v>0</v>
          </cell>
          <cell r="AJ12">
            <v>39622.19</v>
          </cell>
          <cell r="AK12">
            <v>174317.96</v>
          </cell>
          <cell r="AL12">
            <v>89372.08</v>
          </cell>
          <cell r="AM12">
            <v>158751.9</v>
          </cell>
          <cell r="AN12">
            <v>376067.7</v>
          </cell>
          <cell r="AO12">
            <v>233100</v>
          </cell>
          <cell r="AP12">
            <v>373400</v>
          </cell>
          <cell r="AQ12">
            <v>0</v>
          </cell>
          <cell r="AR12">
            <v>457956.41</v>
          </cell>
          <cell r="AS12">
            <v>109502.42</v>
          </cell>
          <cell r="AT12">
            <v>533658.14</v>
          </cell>
          <cell r="AU12">
            <v>120490.43</v>
          </cell>
          <cell r="AV12">
            <v>160343.9</v>
          </cell>
          <cell r="AW12">
            <v>154466.82</v>
          </cell>
          <cell r="AX12">
            <v>123473.99</v>
          </cell>
          <cell r="AY12">
            <v>0</v>
          </cell>
          <cell r="AZ12">
            <v>3104523.94</v>
          </cell>
          <cell r="BA12">
            <v>2981049.95</v>
          </cell>
          <cell r="BB12">
            <v>6</v>
          </cell>
          <cell r="BC12">
            <v>154466.82</v>
          </cell>
          <cell r="BD12">
            <v>160343.9</v>
          </cell>
          <cell r="BE12">
            <v>120490.43</v>
          </cell>
          <cell r="BF12">
            <v>533658.14</v>
          </cell>
          <cell r="BG12">
            <v>109502.42</v>
          </cell>
          <cell r="BH12">
            <v>1092433.28</v>
          </cell>
          <cell r="BI12">
            <v>123473.99</v>
          </cell>
        </row>
        <row r="12">
          <cell r="BK12">
            <v>3104523.94</v>
          </cell>
          <cell r="BL12">
            <v>0</v>
          </cell>
          <cell r="BM12">
            <v>-140630.04</v>
          </cell>
          <cell r="BN12">
            <v>182072.213333333</v>
          </cell>
        </row>
        <row r="13">
          <cell r="B13" t="str">
            <v>S413034</v>
          </cell>
          <cell r="C13" t="str">
            <v>黄骅市汇铭汽车部件有限公司</v>
          </cell>
          <cell r="D13" t="str">
            <v>金属件/座椅/后视镜</v>
          </cell>
          <cell r="E13" t="str">
            <v>正常供货</v>
          </cell>
          <cell r="F13">
            <v>90</v>
          </cell>
          <cell r="G13" t="str">
            <v>是</v>
          </cell>
          <cell r="H13">
            <v>90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3"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305048.21</v>
          </cell>
          <cell r="AM13">
            <v>995973.22</v>
          </cell>
          <cell r="AN13">
            <v>0</v>
          </cell>
          <cell r="AO13">
            <v>285300</v>
          </cell>
          <cell r="AP13">
            <v>175900</v>
          </cell>
          <cell r="AQ13">
            <v>177111.76</v>
          </cell>
          <cell r="AR13">
            <v>178367.55</v>
          </cell>
          <cell r="AS13">
            <v>0</v>
          </cell>
          <cell r="AT13">
            <v>113615.63</v>
          </cell>
          <cell r="AU13">
            <v>0</v>
          </cell>
        </row>
        <row r="13">
          <cell r="AW13">
            <v>564687.13</v>
          </cell>
          <cell r="AX13">
            <v>0</v>
          </cell>
          <cell r="AY13">
            <v>0</v>
          </cell>
          <cell r="AZ13">
            <v>2796003.5</v>
          </cell>
          <cell r="BA13">
            <v>2231316.37</v>
          </cell>
          <cell r="BB13">
            <v>5</v>
          </cell>
          <cell r="BC13">
            <v>0</v>
          </cell>
          <cell r="BD13">
            <v>0</v>
          </cell>
          <cell r="BE13">
            <v>113615.63</v>
          </cell>
          <cell r="BF13">
            <v>0</v>
          </cell>
          <cell r="BG13">
            <v>178367.55</v>
          </cell>
          <cell r="BH13">
            <v>678302.76</v>
          </cell>
          <cell r="BI13">
            <v>564687.13</v>
          </cell>
        </row>
        <row r="13">
          <cell r="BK13">
            <v>2796003.5</v>
          </cell>
          <cell r="BL13">
            <v>0</v>
          </cell>
          <cell r="BM13">
            <v>-40000</v>
          </cell>
          <cell r="BN13">
            <v>113050.46</v>
          </cell>
        </row>
        <row r="14">
          <cell r="B14" t="str">
            <v>S513014</v>
          </cell>
          <cell r="C14" t="str">
            <v>邓景亮</v>
          </cell>
          <cell r="D14" t="str">
            <v>金属件/座椅/后视镜</v>
          </cell>
          <cell r="E14" t="str">
            <v>运输</v>
          </cell>
          <cell r="F14">
            <v>90</v>
          </cell>
          <cell r="G14" t="str">
            <v>是</v>
          </cell>
          <cell r="H14">
            <v>90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4">
          <cell r="Y14">
            <v>0</v>
          </cell>
        </row>
        <row r="14"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4"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139652.34</v>
          </cell>
          <cell r="AN14">
            <v>266159.03</v>
          </cell>
          <cell r="AO14">
            <v>371400</v>
          </cell>
          <cell r="AP14">
            <v>402600</v>
          </cell>
          <cell r="AQ14">
            <v>383933.84</v>
          </cell>
          <cell r="AR14">
            <v>412538.92</v>
          </cell>
          <cell r="AS14">
            <v>567482.59</v>
          </cell>
          <cell r="AT14">
            <v>565111.33</v>
          </cell>
          <cell r="AU14">
            <v>218574.31</v>
          </cell>
          <cell r="AV14">
            <v>414179.92</v>
          </cell>
          <cell r="AW14">
            <v>185670.35</v>
          </cell>
          <cell r="AX14">
            <v>198139.93</v>
          </cell>
          <cell r="AY14">
            <v>269697.45</v>
          </cell>
          <cell r="AZ14">
            <v>4395140.01</v>
          </cell>
          <cell r="BA14">
            <v>3741632.28</v>
          </cell>
          <cell r="BB14">
            <v>6</v>
          </cell>
          <cell r="BC14">
            <v>414179.92</v>
          </cell>
          <cell r="BD14">
            <v>218574.31</v>
          </cell>
          <cell r="BE14">
            <v>565111.33</v>
          </cell>
          <cell r="BF14">
            <v>567482.59</v>
          </cell>
          <cell r="BG14">
            <v>412538.92</v>
          </cell>
          <cell r="BH14">
            <v>1851373.29</v>
          </cell>
          <cell r="BI14">
            <v>653507.73</v>
          </cell>
        </row>
        <row r="14">
          <cell r="BK14">
            <v>4395140.01</v>
          </cell>
          <cell r="BL14">
            <v>0</v>
          </cell>
          <cell r="BM14">
            <v>-99992.77</v>
          </cell>
          <cell r="BN14">
            <v>308562.215</v>
          </cell>
        </row>
        <row r="15">
          <cell r="B15" t="str">
            <v>S411007</v>
          </cell>
          <cell r="C15" t="str">
            <v>北京浦东三浦标准件有限公司</v>
          </cell>
          <cell r="D15" t="str">
            <v>金属件/座椅/后视镜</v>
          </cell>
          <cell r="E15" t="str">
            <v>正常供货</v>
          </cell>
          <cell r="F15">
            <v>90</v>
          </cell>
          <cell r="G15" t="str">
            <v>是</v>
          </cell>
          <cell r="H15">
            <v>90</v>
          </cell>
          <cell r="I15">
            <v>0</v>
          </cell>
          <cell r="J15">
            <v>0</v>
          </cell>
          <cell r="K15">
            <v>0</v>
          </cell>
        </row>
        <row r="15"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101944.23</v>
          </cell>
          <cell r="AC15">
            <v>271530.19</v>
          </cell>
          <cell r="AD15">
            <v>130510.81</v>
          </cell>
          <cell r="AE15">
            <v>0</v>
          </cell>
          <cell r="AF15">
            <v>105236.26</v>
          </cell>
          <cell r="AG15">
            <v>69391.71</v>
          </cell>
          <cell r="AH15">
            <v>176891.43</v>
          </cell>
          <cell r="AI15">
            <v>132149.44</v>
          </cell>
          <cell r="AJ15">
            <v>0</v>
          </cell>
          <cell r="AK15">
            <v>328931.6</v>
          </cell>
          <cell r="AL15">
            <v>0</v>
          </cell>
          <cell r="AM15">
            <v>185601.61</v>
          </cell>
          <cell r="AN15">
            <v>99896.04</v>
          </cell>
          <cell r="AO15">
            <v>100400</v>
          </cell>
          <cell r="AP15">
            <v>120900</v>
          </cell>
          <cell r="AQ15">
            <v>132429.65</v>
          </cell>
          <cell r="AR15">
            <v>143728.7</v>
          </cell>
          <cell r="AS15">
            <v>91349.12</v>
          </cell>
          <cell r="AT15">
            <v>0</v>
          </cell>
          <cell r="AU15">
            <v>232522.57</v>
          </cell>
          <cell r="AV15">
            <v>306199.79</v>
          </cell>
          <cell r="AW15">
            <v>174895.67</v>
          </cell>
          <cell r="AX15">
            <v>123385.32</v>
          </cell>
          <cell r="AY15">
            <v>43179.19</v>
          </cell>
          <cell r="AZ15">
            <v>3071073.33</v>
          </cell>
          <cell r="BA15">
            <v>2729613.15</v>
          </cell>
          <cell r="BB15">
            <v>6</v>
          </cell>
          <cell r="BC15">
            <v>306199.79</v>
          </cell>
          <cell r="BD15">
            <v>232522.57</v>
          </cell>
          <cell r="BE15">
            <v>0</v>
          </cell>
          <cell r="BF15">
            <v>91349.12</v>
          </cell>
          <cell r="BG15">
            <v>143728.7</v>
          </cell>
          <cell r="BH15">
            <v>880182.54</v>
          </cell>
          <cell r="BI15">
            <v>341460.18</v>
          </cell>
        </row>
        <row r="15">
          <cell r="BK15">
            <v>3071073.33</v>
          </cell>
          <cell r="BL15">
            <v>0</v>
          </cell>
          <cell r="BM15">
            <v>-50000.0000000005</v>
          </cell>
          <cell r="BN15">
            <v>146697.09</v>
          </cell>
        </row>
        <row r="16">
          <cell r="B16" t="str">
            <v>S413035</v>
          </cell>
          <cell r="C16" t="str">
            <v>黄骅市建昌塑料制品有限公司</v>
          </cell>
          <cell r="D16" t="str">
            <v>座椅/后视镜</v>
          </cell>
          <cell r="E16" t="str">
            <v>正常供货</v>
          </cell>
          <cell r="F16">
            <v>90</v>
          </cell>
          <cell r="G16" t="str">
            <v>是</v>
          </cell>
          <cell r="H16">
            <v>90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6">
          <cell r="Y16">
            <v>0</v>
          </cell>
        </row>
        <row r="16">
          <cell r="AA16">
            <v>336120.03</v>
          </cell>
          <cell r="AB16">
            <v>195806.12</v>
          </cell>
          <cell r="AC16">
            <v>0</v>
          </cell>
          <cell r="AD16">
            <v>392594.19</v>
          </cell>
          <cell r="AE16">
            <v>0</v>
          </cell>
          <cell r="AF16">
            <v>0</v>
          </cell>
          <cell r="AG16">
            <v>210636.66</v>
          </cell>
          <cell r="AH16">
            <v>119097.84</v>
          </cell>
          <cell r="AI16">
            <v>110306.1</v>
          </cell>
          <cell r="AJ16">
            <v>177169.5</v>
          </cell>
          <cell r="AK16">
            <v>0</v>
          </cell>
          <cell r="AL16">
            <v>272425.06</v>
          </cell>
          <cell r="AM16">
            <v>136552.64</v>
          </cell>
          <cell r="AN16">
            <v>108248.25</v>
          </cell>
          <cell r="AO16">
            <v>94300</v>
          </cell>
          <cell r="AP16">
            <v>110300</v>
          </cell>
          <cell r="AQ16">
            <v>117793.89</v>
          </cell>
          <cell r="AR16">
            <v>141122.01</v>
          </cell>
          <cell r="AS16">
            <v>0</v>
          </cell>
          <cell r="AT16">
            <v>199744.32</v>
          </cell>
          <cell r="AU16">
            <v>72494.99</v>
          </cell>
          <cell r="AV16">
            <v>166937.77</v>
          </cell>
          <cell r="AW16">
            <v>129558.37</v>
          </cell>
          <cell r="AX16">
            <v>80442.26</v>
          </cell>
          <cell r="AY16">
            <v>86500.89</v>
          </cell>
          <cell r="AZ16">
            <v>3258150.89</v>
          </cell>
          <cell r="BA16">
            <v>2961649.37</v>
          </cell>
          <cell r="BB16">
            <v>6</v>
          </cell>
          <cell r="BC16">
            <v>166937.77</v>
          </cell>
          <cell r="BD16">
            <v>72494.99</v>
          </cell>
          <cell r="BE16">
            <v>199744.32</v>
          </cell>
          <cell r="BF16">
            <v>0</v>
          </cell>
          <cell r="BG16">
            <v>141122.01</v>
          </cell>
          <cell r="BH16">
            <v>735678.6</v>
          </cell>
          <cell r="BI16">
            <v>296501.52</v>
          </cell>
        </row>
        <row r="16">
          <cell r="BK16">
            <v>3258150.89</v>
          </cell>
          <cell r="BL16">
            <v>0</v>
          </cell>
          <cell r="BM16">
            <v>-25000</v>
          </cell>
          <cell r="BN16">
            <v>122613.1</v>
          </cell>
        </row>
        <row r="17">
          <cell r="B17" t="str">
            <v>S413037</v>
          </cell>
          <cell r="C17" t="str">
            <v>黄骅市雍丰塑料制品有限公司</v>
          </cell>
          <cell r="D17" t="str">
            <v>金属件/座椅/后视镜</v>
          </cell>
          <cell r="E17" t="str">
            <v>正常供货</v>
          </cell>
          <cell r="F17">
            <v>60</v>
          </cell>
          <cell r="G17" t="str">
            <v>是</v>
          </cell>
          <cell r="H17">
            <v>60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7">
          <cell r="AA17">
            <v>0</v>
          </cell>
          <cell r="AB17">
            <v>154856.63</v>
          </cell>
          <cell r="AC17">
            <v>492853.31</v>
          </cell>
          <cell r="AD17">
            <v>228791.91</v>
          </cell>
          <cell r="AE17">
            <v>0</v>
          </cell>
          <cell r="AF17">
            <v>220302.83</v>
          </cell>
          <cell r="AG17">
            <v>33635.36</v>
          </cell>
          <cell r="AH17">
            <v>56202.38</v>
          </cell>
          <cell r="AI17">
            <v>0</v>
          </cell>
          <cell r="AJ17">
            <v>305870.59</v>
          </cell>
          <cell r="AK17">
            <v>153156.56</v>
          </cell>
          <cell r="AL17">
            <v>113670.09</v>
          </cell>
          <cell r="AM17">
            <v>128611.55</v>
          </cell>
          <cell r="AN17">
            <v>94976.72</v>
          </cell>
          <cell r="AO17">
            <v>79700</v>
          </cell>
          <cell r="AP17">
            <v>86300</v>
          </cell>
          <cell r="AQ17">
            <v>102077.17</v>
          </cell>
          <cell r="AR17">
            <v>88079.97</v>
          </cell>
          <cell r="AS17">
            <v>79448.02</v>
          </cell>
          <cell r="AT17">
            <v>123706.52</v>
          </cell>
          <cell r="AU17">
            <v>48793.57</v>
          </cell>
          <cell r="AV17">
            <v>158067.69</v>
          </cell>
          <cell r="AW17">
            <v>142575.75</v>
          </cell>
          <cell r="AX17">
            <v>94723.33</v>
          </cell>
          <cell r="AY17">
            <v>79564.77</v>
          </cell>
          <cell r="AZ17">
            <v>3065964.72</v>
          </cell>
          <cell r="BA17">
            <v>2891676.62</v>
          </cell>
          <cell r="BB17">
            <v>6</v>
          </cell>
          <cell r="BC17">
            <v>142575.75</v>
          </cell>
          <cell r="BD17">
            <v>158067.69</v>
          </cell>
          <cell r="BE17">
            <v>48793.57</v>
          </cell>
          <cell r="BF17">
            <v>123706.52</v>
          </cell>
          <cell r="BG17">
            <v>79448.02</v>
          </cell>
          <cell r="BH17">
            <v>647431.63</v>
          </cell>
          <cell r="BI17">
            <v>174288.1</v>
          </cell>
        </row>
        <row r="17">
          <cell r="BK17">
            <v>3065964.72</v>
          </cell>
          <cell r="BL17">
            <v>0</v>
          </cell>
          <cell r="BM17">
            <v>-25000</v>
          </cell>
          <cell r="BN17">
            <v>107905.271666667</v>
          </cell>
        </row>
        <row r="18">
          <cell r="B18" t="str">
            <v>S413089</v>
          </cell>
          <cell r="C18" t="str">
            <v>黄骅浙泰光伏发电有限公司</v>
          </cell>
          <cell r="D18">
            <v>0</v>
          </cell>
          <cell r="E18" t="str">
            <v>管理</v>
          </cell>
          <cell r="F18">
            <v>0</v>
          </cell>
          <cell r="G18" t="str">
            <v>否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8"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8">
          <cell r="AF18">
            <v>0</v>
          </cell>
          <cell r="AG18">
            <v>0</v>
          </cell>
          <cell r="AH18">
            <v>0</v>
          </cell>
        </row>
        <row r="18">
          <cell r="AU18">
            <v>0</v>
          </cell>
          <cell r="AV18">
            <v>139991.13</v>
          </cell>
          <cell r="AW18">
            <v>84952</v>
          </cell>
          <cell r="AX18">
            <v>81496</v>
          </cell>
          <cell r="AY18">
            <v>65896</v>
          </cell>
          <cell r="AZ18">
            <v>372335.13</v>
          </cell>
          <cell r="BA18">
            <v>372335.13</v>
          </cell>
          <cell r="BB18">
            <v>5</v>
          </cell>
          <cell r="BC18">
            <v>65896</v>
          </cell>
          <cell r="BD18">
            <v>81496</v>
          </cell>
          <cell r="BE18">
            <v>84952</v>
          </cell>
          <cell r="BF18">
            <v>139991.13</v>
          </cell>
          <cell r="BG18">
            <v>0</v>
          </cell>
          <cell r="BH18">
            <v>372335.13</v>
          </cell>
          <cell r="BI18">
            <v>0</v>
          </cell>
        </row>
        <row r="18">
          <cell r="BK18">
            <v>372335.13</v>
          </cell>
          <cell r="BL18">
            <v>0</v>
          </cell>
          <cell r="BM18">
            <v>-32784.87</v>
          </cell>
          <cell r="BN18">
            <v>62055.855</v>
          </cell>
        </row>
        <row r="19">
          <cell r="B19" t="str">
            <v>S413064</v>
          </cell>
          <cell r="C19" t="str">
            <v>黄骅市恒伟五金制品有限公司</v>
          </cell>
          <cell r="D19" t="str">
            <v>座椅/后视镜</v>
          </cell>
          <cell r="E19" t="str">
            <v>正常供货</v>
          </cell>
          <cell r="F19">
            <v>60</v>
          </cell>
          <cell r="G19" t="str">
            <v>是</v>
          </cell>
          <cell r="H19">
            <v>90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19">
          <cell r="AD19">
            <v>0</v>
          </cell>
          <cell r="AE19">
            <v>0</v>
          </cell>
          <cell r="AF19">
            <v>0</v>
          </cell>
        </row>
        <row r="19">
          <cell r="AJ19">
            <v>0</v>
          </cell>
        </row>
        <row r="19">
          <cell r="AM19">
            <v>85752.96</v>
          </cell>
          <cell r="AN19">
            <v>197673.37</v>
          </cell>
          <cell r="AO19">
            <v>160400</v>
          </cell>
          <cell r="AP19">
            <v>198500</v>
          </cell>
          <cell r="AQ19">
            <v>195384.02</v>
          </cell>
          <cell r="AR19">
            <v>187121.98</v>
          </cell>
          <cell r="AS19">
            <v>150354.35</v>
          </cell>
          <cell r="AT19">
            <v>146691.43</v>
          </cell>
          <cell r="AU19">
            <v>72982.19</v>
          </cell>
        </row>
        <row r="19">
          <cell r="AW19">
            <v>480439.2</v>
          </cell>
          <cell r="AX19">
            <v>210558.14</v>
          </cell>
          <cell r="AY19">
            <v>136661.91</v>
          </cell>
          <cell r="AZ19">
            <v>2222519.55</v>
          </cell>
          <cell r="BA19">
            <v>1875299.5</v>
          </cell>
          <cell r="BB19">
            <v>5</v>
          </cell>
          <cell r="BC19">
            <v>480439.2</v>
          </cell>
          <cell r="BD19">
            <v>0</v>
          </cell>
          <cell r="BE19">
            <v>72982.19</v>
          </cell>
          <cell r="BF19">
            <v>146691.43</v>
          </cell>
          <cell r="BG19">
            <v>150354.35</v>
          </cell>
          <cell r="BH19">
            <v>1047332.87</v>
          </cell>
          <cell r="BI19">
            <v>347220.05</v>
          </cell>
        </row>
        <row r="19">
          <cell r="BK19">
            <v>2222519.55</v>
          </cell>
          <cell r="BL19">
            <v>0</v>
          </cell>
          <cell r="BM19">
            <v>-93995.6</v>
          </cell>
          <cell r="BN19">
            <v>174555.478333333</v>
          </cell>
        </row>
        <row r="20">
          <cell r="B20" t="str">
            <v>S413108</v>
          </cell>
          <cell r="C20" t="str">
            <v>黄骅市泰行汽车配件有限公司</v>
          </cell>
          <cell r="D20" t="str">
            <v>座椅</v>
          </cell>
          <cell r="E20" t="str">
            <v>正常供货</v>
          </cell>
          <cell r="F20">
            <v>60</v>
          </cell>
          <cell r="G20" t="str">
            <v>是</v>
          </cell>
          <cell r="H20">
            <v>60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0"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304643.4</v>
          </cell>
          <cell r="AI20">
            <v>601118.25</v>
          </cell>
          <cell r="AJ20">
            <v>576882.69</v>
          </cell>
          <cell r="AK20">
            <v>263493.81</v>
          </cell>
          <cell r="AL20">
            <v>379531.1</v>
          </cell>
          <cell r="AM20">
            <v>170728.86</v>
          </cell>
          <cell r="AN20">
            <v>269822.48</v>
          </cell>
          <cell r="AO20">
            <v>188100</v>
          </cell>
          <cell r="AP20">
            <v>268300</v>
          </cell>
          <cell r="AQ20">
            <v>295916.33</v>
          </cell>
          <cell r="AR20">
            <v>417601.74</v>
          </cell>
          <cell r="AS20">
            <v>148279.62</v>
          </cell>
          <cell r="AT20">
            <v>192905.26</v>
          </cell>
          <cell r="AU20">
            <v>85620.42</v>
          </cell>
          <cell r="AV20">
            <v>103727.53</v>
          </cell>
          <cell r="AW20">
            <v>55280.6</v>
          </cell>
          <cell r="AX20">
            <v>56487.45</v>
          </cell>
          <cell r="AY20">
            <v>67101.3</v>
          </cell>
          <cell r="AZ20">
            <v>4445540.84</v>
          </cell>
          <cell r="BA20">
            <v>4321952.09</v>
          </cell>
          <cell r="BB20">
            <v>6</v>
          </cell>
          <cell r="BC20">
            <v>55280.6</v>
          </cell>
          <cell r="BD20">
            <v>103727.53</v>
          </cell>
          <cell r="BE20">
            <v>85620.42</v>
          </cell>
          <cell r="BF20">
            <v>192905.26</v>
          </cell>
          <cell r="BG20">
            <v>148279.62</v>
          </cell>
          <cell r="BH20">
            <v>561122.56</v>
          </cell>
          <cell r="BI20">
            <v>123588.75</v>
          </cell>
        </row>
        <row r="20">
          <cell r="BK20">
            <v>4445540.84</v>
          </cell>
          <cell r="BL20">
            <v>0</v>
          </cell>
          <cell r="BM20">
            <v>-12290.08</v>
          </cell>
          <cell r="BN20">
            <v>93520.4266666667</v>
          </cell>
        </row>
        <row r="21">
          <cell r="B21" t="str">
            <v>S413045</v>
          </cell>
          <cell r="C21" t="str">
            <v>黄骅市鑫祺汽车配件有限公司</v>
          </cell>
          <cell r="D21" t="str">
            <v>金属件/座椅/后视镜</v>
          </cell>
          <cell r="E21" t="str">
            <v>正常供货</v>
          </cell>
          <cell r="F21">
            <v>90</v>
          </cell>
          <cell r="G21" t="str">
            <v>是</v>
          </cell>
          <cell r="H21">
            <v>90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1"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201281.05</v>
          </cell>
          <cell r="AE21">
            <v>98088.67</v>
          </cell>
          <cell r="AF21">
            <v>61904.24</v>
          </cell>
          <cell r="AG21">
            <v>55712.88</v>
          </cell>
          <cell r="AH21">
            <v>0</v>
          </cell>
          <cell r="AI21">
            <v>212556.98</v>
          </cell>
          <cell r="AJ21">
            <v>194849.99</v>
          </cell>
          <cell r="AK21">
            <v>112517.95</v>
          </cell>
          <cell r="AL21">
            <v>101329.38</v>
          </cell>
          <cell r="AM21">
            <v>0</v>
          </cell>
          <cell r="AN21">
            <v>195403.81</v>
          </cell>
          <cell r="AO21">
            <v>85900</v>
          </cell>
          <cell r="AP21">
            <v>83000</v>
          </cell>
          <cell r="AQ21">
            <v>98161.36</v>
          </cell>
          <cell r="AR21">
            <v>77294.6</v>
          </cell>
          <cell r="AS21">
            <v>63302.48</v>
          </cell>
          <cell r="AT21">
            <v>0</v>
          </cell>
          <cell r="AU21">
            <v>149340.8</v>
          </cell>
          <cell r="AV21">
            <v>152500.49</v>
          </cell>
          <cell r="AW21">
            <v>125708.06</v>
          </cell>
          <cell r="AX21">
            <v>53795.25</v>
          </cell>
          <cell r="AY21">
            <v>85576.24</v>
          </cell>
          <cell r="AZ21">
            <v>2208224.23</v>
          </cell>
          <cell r="BA21">
            <v>1943144.68</v>
          </cell>
          <cell r="BB21">
            <v>6</v>
          </cell>
          <cell r="BC21">
            <v>152500.49</v>
          </cell>
          <cell r="BD21">
            <v>149340.8</v>
          </cell>
          <cell r="BE21">
            <v>0</v>
          </cell>
          <cell r="BF21">
            <v>63302.48</v>
          </cell>
          <cell r="BG21">
            <v>77294.6</v>
          </cell>
          <cell r="BH21">
            <v>566920.84</v>
          </cell>
          <cell r="BI21">
            <v>265079.55</v>
          </cell>
        </row>
        <row r="21">
          <cell r="BK21">
            <v>2208224.23</v>
          </cell>
          <cell r="BL21">
            <v>0</v>
          </cell>
          <cell r="BM21">
            <v>-25000.0000000005</v>
          </cell>
          <cell r="BN21">
            <v>94486.8066666667</v>
          </cell>
        </row>
        <row r="22">
          <cell r="B22" t="str">
            <v>S432010</v>
          </cell>
          <cell r="C22" t="str">
            <v>常州华阳万联汽车附件有限公司</v>
          </cell>
          <cell r="D22" t="str">
            <v>金属件</v>
          </cell>
          <cell r="E22" t="str">
            <v>诉讼</v>
          </cell>
          <cell r="F22">
            <v>90</v>
          </cell>
          <cell r="G22" t="str">
            <v>否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2"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</row>
        <row r="22"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5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</row>
        <row r="22">
          <cell r="BK22">
            <v>0</v>
          </cell>
          <cell r="BL22">
            <v>0</v>
          </cell>
          <cell r="BM22">
            <v>0</v>
          </cell>
          <cell r="BN22">
            <v>0</v>
          </cell>
        </row>
        <row r="23">
          <cell r="B23" t="str">
            <v>S412003</v>
          </cell>
          <cell r="C23" t="str">
            <v>天津市远丰化工产品贸易有限公司</v>
          </cell>
          <cell r="D23" t="str">
            <v>座椅</v>
          </cell>
          <cell r="E23" t="str">
            <v>大宗物料</v>
          </cell>
          <cell r="F23">
            <v>0</v>
          </cell>
          <cell r="G23" t="str">
            <v>否</v>
          </cell>
          <cell r="H23">
            <v>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3">
          <cell r="AI23">
            <v>0</v>
          </cell>
        </row>
        <row r="23"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</row>
        <row r="23">
          <cell r="AT23">
            <v>0</v>
          </cell>
          <cell r="AU23">
            <v>0</v>
          </cell>
        </row>
        <row r="23">
          <cell r="AW23">
            <v>51952.58</v>
          </cell>
          <cell r="AX23">
            <v>697588</v>
          </cell>
          <cell r="AY23">
            <v>628320</v>
          </cell>
          <cell r="AZ23">
            <v>1377860.58</v>
          </cell>
          <cell r="BA23">
            <v>1377860.58</v>
          </cell>
          <cell r="BB23">
            <v>5</v>
          </cell>
          <cell r="BC23">
            <v>628320</v>
          </cell>
          <cell r="BD23">
            <v>697588</v>
          </cell>
          <cell r="BE23">
            <v>51952.58</v>
          </cell>
          <cell r="BF23">
            <v>0</v>
          </cell>
          <cell r="BG23">
            <v>0</v>
          </cell>
          <cell r="BH23">
            <v>1377860.58</v>
          </cell>
          <cell r="BI23">
            <v>0</v>
          </cell>
        </row>
        <row r="23">
          <cell r="BK23">
            <v>1377860.58</v>
          </cell>
          <cell r="BL23">
            <v>0</v>
          </cell>
          <cell r="BM23">
            <v>-986368.469999999</v>
          </cell>
          <cell r="BN23">
            <v>229643.43</v>
          </cell>
        </row>
        <row r="24">
          <cell r="B24" t="str">
            <v>S413107</v>
          </cell>
          <cell r="C24" t="str">
            <v>黄骅市赵福增运输队</v>
          </cell>
          <cell r="D24" t="str">
            <v>金属件/座椅/后视镜</v>
          </cell>
          <cell r="E24" t="str">
            <v>运输</v>
          </cell>
          <cell r="F24">
            <v>90</v>
          </cell>
          <cell r="G24" t="str">
            <v>否</v>
          </cell>
          <cell r="H24">
            <v>30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4">
          <cell r="AE24">
            <v>0</v>
          </cell>
          <cell r="AF24">
            <v>0</v>
          </cell>
          <cell r="AG24">
            <v>0</v>
          </cell>
          <cell r="AH24">
            <v>0</v>
          </cell>
        </row>
        <row r="24">
          <cell r="AJ24">
            <v>0</v>
          </cell>
        </row>
        <row r="24">
          <cell r="AP24">
            <v>248983.29</v>
          </cell>
          <cell r="AQ24">
            <v>338484.35</v>
          </cell>
          <cell r="AR24">
            <v>287456.78</v>
          </cell>
          <cell r="AS24">
            <v>194760.36</v>
          </cell>
          <cell r="AT24">
            <v>289946.82</v>
          </cell>
          <cell r="AU24">
            <v>272858.84</v>
          </cell>
          <cell r="AV24">
            <v>381788.82</v>
          </cell>
          <cell r="AW24">
            <v>319914.55</v>
          </cell>
          <cell r="AX24">
            <v>238449.23</v>
          </cell>
          <cell r="AY24">
            <v>199043.55</v>
          </cell>
          <cell r="AZ24">
            <v>2771686.59</v>
          </cell>
          <cell r="BA24">
            <v>2014279.26</v>
          </cell>
          <cell r="BB24">
            <v>6</v>
          </cell>
          <cell r="BC24">
            <v>381788.82</v>
          </cell>
          <cell r="BD24">
            <v>272858.84</v>
          </cell>
          <cell r="BE24">
            <v>289946.82</v>
          </cell>
          <cell r="BF24">
            <v>194760.36</v>
          </cell>
          <cell r="BG24">
            <v>287456.78</v>
          </cell>
          <cell r="BH24">
            <v>1702001.81</v>
          </cell>
          <cell r="BI24">
            <v>757407.33</v>
          </cell>
        </row>
        <row r="24">
          <cell r="BK24">
            <v>2771686.59</v>
          </cell>
          <cell r="BL24">
            <v>0</v>
          </cell>
          <cell r="BM24">
            <v>-96716.71</v>
          </cell>
          <cell r="BN24">
            <v>283666.968333333</v>
          </cell>
        </row>
        <row r="25">
          <cell r="B25" t="str">
            <v>S413055</v>
          </cell>
          <cell r="C25" t="str">
            <v>黄骅市广亿汽车部件有限公司</v>
          </cell>
          <cell r="D25" t="str">
            <v>座椅</v>
          </cell>
          <cell r="E25" t="str">
            <v>正常供货</v>
          </cell>
          <cell r="F25">
            <v>60</v>
          </cell>
          <cell r="G25" t="str">
            <v>是</v>
          </cell>
          <cell r="H25">
            <v>60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5">
          <cell r="AB25">
            <v>0</v>
          </cell>
          <cell r="AC25">
            <v>0</v>
          </cell>
        </row>
        <row r="25">
          <cell r="AG25">
            <v>66778.71</v>
          </cell>
          <cell r="AH25">
            <v>0</v>
          </cell>
          <cell r="AI25">
            <v>263153.7</v>
          </cell>
          <cell r="AJ25">
            <v>0</v>
          </cell>
          <cell r="AK25">
            <v>286534.27</v>
          </cell>
          <cell r="AL25">
            <v>0</v>
          </cell>
          <cell r="AM25">
            <v>340626.58</v>
          </cell>
          <cell r="AN25">
            <v>124942.91</v>
          </cell>
          <cell r="AO25">
            <v>119400</v>
          </cell>
          <cell r="AP25">
            <v>143900</v>
          </cell>
          <cell r="AQ25">
            <v>169142.49</v>
          </cell>
          <cell r="AR25">
            <v>107954.59</v>
          </cell>
          <cell r="AS25">
            <v>82996.09</v>
          </cell>
          <cell r="AT25">
            <v>173999.58</v>
          </cell>
          <cell r="AU25">
            <v>104375.09</v>
          </cell>
          <cell r="AV25">
            <v>193512.89</v>
          </cell>
          <cell r="AW25">
            <v>165061.63</v>
          </cell>
          <cell r="AX25">
            <v>74032.49</v>
          </cell>
          <cell r="AY25">
            <v>94644.34</v>
          </cell>
          <cell r="AZ25">
            <v>2511055.36</v>
          </cell>
          <cell r="BA25">
            <v>2342378.53</v>
          </cell>
          <cell r="BB25">
            <v>6</v>
          </cell>
          <cell r="BC25">
            <v>165061.63</v>
          </cell>
          <cell r="BD25">
            <v>193512.89</v>
          </cell>
          <cell r="BE25">
            <v>104375.09</v>
          </cell>
          <cell r="BF25">
            <v>173999.58</v>
          </cell>
          <cell r="BG25">
            <v>82996.09</v>
          </cell>
          <cell r="BH25">
            <v>805626.02</v>
          </cell>
          <cell r="BI25">
            <v>168676.83</v>
          </cell>
        </row>
        <row r="25">
          <cell r="BK25">
            <v>2511055.36</v>
          </cell>
          <cell r="BL25">
            <v>0</v>
          </cell>
          <cell r="BM25">
            <v>-49426.62</v>
          </cell>
          <cell r="BN25">
            <v>134271.003333333</v>
          </cell>
        </row>
        <row r="26">
          <cell r="B26" t="str">
            <v>S443004</v>
          </cell>
          <cell r="C26" t="str">
            <v>湘乡简美新材料科技有限公司</v>
          </cell>
          <cell r="D26" t="str">
            <v>座椅</v>
          </cell>
          <cell r="E26" t="str">
            <v>正常供货</v>
          </cell>
          <cell r="F26">
            <v>60</v>
          </cell>
          <cell r="G26" t="str">
            <v>否</v>
          </cell>
          <cell r="H26">
            <v>60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6">
          <cell r="Y26">
            <v>0</v>
          </cell>
          <cell r="Z26">
            <v>0</v>
          </cell>
          <cell r="AA26">
            <v>0</v>
          </cell>
        </row>
        <row r="26"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</row>
        <row r="26">
          <cell r="AO26">
            <v>0</v>
          </cell>
          <cell r="AP26">
            <v>687187.92</v>
          </cell>
          <cell r="AQ26">
            <v>339685.97</v>
          </cell>
          <cell r="AR26">
            <v>783921.1</v>
          </cell>
          <cell r="AS26">
            <v>0</v>
          </cell>
          <cell r="AT26">
            <v>782083.94</v>
          </cell>
          <cell r="AU26">
            <v>252144.23</v>
          </cell>
          <cell r="AV26">
            <v>514912.6</v>
          </cell>
          <cell r="AW26">
            <v>274931.76</v>
          </cell>
          <cell r="AX26">
            <v>132412.76</v>
          </cell>
          <cell r="AY26">
            <v>0</v>
          </cell>
          <cell r="AZ26">
            <v>3767280.28</v>
          </cell>
          <cell r="BA26">
            <v>3634867.52</v>
          </cell>
          <cell r="BB26">
            <v>6</v>
          </cell>
          <cell r="BC26">
            <v>274931.76</v>
          </cell>
          <cell r="BD26">
            <v>514912.6</v>
          </cell>
          <cell r="BE26">
            <v>252144.23</v>
          </cell>
          <cell r="BF26">
            <v>782083.94</v>
          </cell>
          <cell r="BG26">
            <v>0</v>
          </cell>
          <cell r="BH26">
            <v>1956485.29</v>
          </cell>
          <cell r="BI26">
            <v>132412.76</v>
          </cell>
        </row>
        <row r="26">
          <cell r="BK26">
            <v>3767280.28</v>
          </cell>
          <cell r="BL26">
            <v>0</v>
          </cell>
          <cell r="BM26">
            <v>-99999.9999999986</v>
          </cell>
          <cell r="BN26">
            <v>326080.881666667</v>
          </cell>
        </row>
        <row r="27">
          <cell r="B27" t="str">
            <v>S432014</v>
          </cell>
          <cell r="C27" t="str">
            <v>江苏万金汽车零部件制造有限公司</v>
          </cell>
          <cell r="D27" t="str">
            <v>金属件</v>
          </cell>
          <cell r="E27" t="str">
            <v>正常供货</v>
          </cell>
          <cell r="F27">
            <v>60</v>
          </cell>
          <cell r="G27" t="str">
            <v>是</v>
          </cell>
          <cell r="H27">
            <v>60</v>
          </cell>
        </row>
        <row r="27"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7">
          <cell r="U27">
            <v>0</v>
          </cell>
        </row>
        <row r="27">
          <cell r="AI27">
            <v>0</v>
          </cell>
          <cell r="AJ27">
            <v>109143.81</v>
          </cell>
          <cell r="AK27">
            <v>75399.59</v>
          </cell>
          <cell r="AL27">
            <v>83307.89</v>
          </cell>
          <cell r="AM27">
            <v>65175.17</v>
          </cell>
          <cell r="AN27">
            <v>61180.09</v>
          </cell>
          <cell r="AO27">
            <v>82000</v>
          </cell>
          <cell r="AP27">
            <v>0</v>
          </cell>
          <cell r="AQ27">
            <v>70593.25</v>
          </cell>
          <cell r="AR27">
            <v>72796.35</v>
          </cell>
          <cell r="AS27">
            <v>107378.5</v>
          </cell>
          <cell r="AT27">
            <v>127594.58</v>
          </cell>
          <cell r="AU27">
            <v>207038.5</v>
          </cell>
          <cell r="AV27">
            <v>155235.86</v>
          </cell>
          <cell r="AW27">
            <v>102653.88</v>
          </cell>
          <cell r="AX27">
            <v>83647.84</v>
          </cell>
          <cell r="AY27">
            <v>62438.38</v>
          </cell>
          <cell r="AZ27">
            <v>1465583.69</v>
          </cell>
          <cell r="BA27">
            <v>1319497.47</v>
          </cell>
          <cell r="BB27">
            <v>6</v>
          </cell>
          <cell r="BC27">
            <v>102653.88</v>
          </cell>
          <cell r="BD27">
            <v>155235.86</v>
          </cell>
          <cell r="BE27">
            <v>207038.5</v>
          </cell>
          <cell r="BF27">
            <v>127594.58</v>
          </cell>
          <cell r="BG27">
            <v>107378.5</v>
          </cell>
          <cell r="BH27">
            <v>738609.04</v>
          </cell>
          <cell r="BI27">
            <v>146086.22</v>
          </cell>
        </row>
        <row r="27">
          <cell r="BK27">
            <v>1465583.69</v>
          </cell>
          <cell r="BL27">
            <v>0</v>
          </cell>
          <cell r="BM27">
            <v>-80000</v>
          </cell>
          <cell r="BN27">
            <v>123101.506666667</v>
          </cell>
        </row>
        <row r="28">
          <cell r="B28" t="str">
            <v>S413033</v>
          </cell>
          <cell r="C28" t="str">
            <v>黄骅市再兴汽车配件有限公司</v>
          </cell>
          <cell r="D28" t="str">
            <v>金属件/后视镜</v>
          </cell>
          <cell r="E28" t="str">
            <v>正常供货</v>
          </cell>
          <cell r="F28">
            <v>60</v>
          </cell>
          <cell r="G28" t="str">
            <v>是</v>
          </cell>
          <cell r="H28">
            <v>60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8"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115741.17</v>
          </cell>
          <cell r="AI28">
            <v>177168.87</v>
          </cell>
          <cell r="AJ28">
            <v>239953.1</v>
          </cell>
          <cell r="AK28">
            <v>123289.19</v>
          </cell>
          <cell r="AL28">
            <v>122638.49</v>
          </cell>
          <cell r="AM28">
            <v>55959.09</v>
          </cell>
          <cell r="AN28">
            <v>111910.16</v>
          </cell>
          <cell r="AO28">
            <v>139000</v>
          </cell>
          <cell r="AP28">
            <v>141000</v>
          </cell>
          <cell r="AQ28">
            <v>156563.19</v>
          </cell>
          <cell r="AR28">
            <v>126402.14</v>
          </cell>
          <cell r="AS28">
            <v>130455</v>
          </cell>
          <cell r="AT28">
            <v>276604.94</v>
          </cell>
          <cell r="AU28">
            <v>125390.28</v>
          </cell>
          <cell r="AV28">
            <v>104108</v>
          </cell>
          <cell r="AW28">
            <v>72315.96</v>
          </cell>
          <cell r="AX28">
            <v>185619.19</v>
          </cell>
          <cell r="AY28">
            <v>52328.45</v>
          </cell>
          <cell r="AZ28">
            <v>2456447.22</v>
          </cell>
          <cell r="BA28">
            <v>2218499.58</v>
          </cell>
          <cell r="BB28">
            <v>6</v>
          </cell>
          <cell r="BC28">
            <v>72315.96</v>
          </cell>
          <cell r="BD28">
            <v>104108</v>
          </cell>
          <cell r="BE28">
            <v>125390.28</v>
          </cell>
          <cell r="BF28">
            <v>276604.94</v>
          </cell>
          <cell r="BG28">
            <v>130455</v>
          </cell>
          <cell r="BH28">
            <v>816366.82</v>
          </cell>
          <cell r="BI28">
            <v>237947.64</v>
          </cell>
        </row>
        <row r="28">
          <cell r="BK28">
            <v>2456447.22</v>
          </cell>
          <cell r="BL28">
            <v>0</v>
          </cell>
          <cell r="BM28">
            <v>-18328.42</v>
          </cell>
          <cell r="BN28">
            <v>136061.136666667</v>
          </cell>
        </row>
        <row r="29">
          <cell r="B29" t="str">
            <v>S413047</v>
          </cell>
          <cell r="C29" t="str">
            <v>黄骅市正大纺织机械配件厂</v>
          </cell>
          <cell r="D29" t="str">
            <v>金属件/座椅/后视镜</v>
          </cell>
          <cell r="E29" t="str">
            <v>正常供货</v>
          </cell>
          <cell r="F29">
            <v>60</v>
          </cell>
          <cell r="G29" t="str">
            <v>是</v>
          </cell>
          <cell r="H29">
            <v>60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29"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29"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200786.47</v>
          </cell>
          <cell r="AJ29">
            <v>0</v>
          </cell>
          <cell r="AK29">
            <v>0</v>
          </cell>
          <cell r="AL29">
            <v>187757.44</v>
          </cell>
          <cell r="AM29">
            <v>0</v>
          </cell>
          <cell r="AN29">
            <v>460641.37</v>
          </cell>
          <cell r="AO29">
            <v>615500</v>
          </cell>
          <cell r="AP29">
            <v>0</v>
          </cell>
          <cell r="AQ29">
            <v>160532.68</v>
          </cell>
          <cell r="AR29">
            <v>0</v>
          </cell>
          <cell r="AS29">
            <v>190575.44</v>
          </cell>
          <cell r="AT29">
            <v>0</v>
          </cell>
          <cell r="AU29">
            <v>0</v>
          </cell>
          <cell r="AV29">
            <v>9647.69</v>
          </cell>
          <cell r="AW29">
            <v>0</v>
          </cell>
          <cell r="AX29">
            <v>0</v>
          </cell>
          <cell r="AY29">
            <v>0</v>
          </cell>
          <cell r="AZ29">
            <v>1825441.09</v>
          </cell>
          <cell r="BA29">
            <v>1825441.09</v>
          </cell>
          <cell r="BB29">
            <v>6</v>
          </cell>
          <cell r="BC29">
            <v>0</v>
          </cell>
          <cell r="BD29">
            <v>9647.69</v>
          </cell>
          <cell r="BE29">
            <v>0</v>
          </cell>
          <cell r="BF29">
            <v>0</v>
          </cell>
          <cell r="BG29">
            <v>190575.44</v>
          </cell>
          <cell r="BH29">
            <v>9647.69</v>
          </cell>
          <cell r="BI29">
            <v>0</v>
          </cell>
        </row>
        <row r="29">
          <cell r="BK29">
            <v>1825441.09</v>
          </cell>
          <cell r="BL29">
            <v>0</v>
          </cell>
          <cell r="BM29">
            <v>-9999.99999999977</v>
          </cell>
          <cell r="BN29">
            <v>1607.94833333333</v>
          </cell>
        </row>
        <row r="30">
          <cell r="B30" t="str">
            <v>S437004</v>
          </cell>
          <cell r="C30" t="str">
            <v>青岛福基纺织有限公司</v>
          </cell>
          <cell r="D30" t="str">
            <v>座椅</v>
          </cell>
          <cell r="E30" t="str">
            <v>正常供货</v>
          </cell>
          <cell r="F30">
            <v>60</v>
          </cell>
          <cell r="G30" t="str">
            <v>否</v>
          </cell>
          <cell r="H30">
            <v>60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0"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241058.12</v>
          </cell>
          <cell r="AT30">
            <v>367231.17</v>
          </cell>
          <cell r="AU30">
            <v>0</v>
          </cell>
          <cell r="AV30">
            <v>71190.61</v>
          </cell>
          <cell r="AW30">
            <v>105342.81</v>
          </cell>
          <cell r="AX30">
            <v>115506.87</v>
          </cell>
          <cell r="AY30">
            <v>75240.36</v>
          </cell>
          <cell r="AZ30">
            <v>975569.94</v>
          </cell>
          <cell r="BA30">
            <v>784822.71</v>
          </cell>
          <cell r="BB30">
            <v>6</v>
          </cell>
          <cell r="BC30">
            <v>105342.81</v>
          </cell>
          <cell r="BD30">
            <v>71190.61</v>
          </cell>
          <cell r="BE30">
            <v>0</v>
          </cell>
          <cell r="BF30">
            <v>367231.17</v>
          </cell>
          <cell r="BG30">
            <v>241058.12</v>
          </cell>
          <cell r="BH30">
            <v>734511.82</v>
          </cell>
          <cell r="BI30">
            <v>190747.23</v>
          </cell>
        </row>
        <row r="30">
          <cell r="BK30">
            <v>975569.940000002</v>
          </cell>
          <cell r="BL30">
            <v>0</v>
          </cell>
          <cell r="BM30">
            <v>-299999.999999998</v>
          </cell>
          <cell r="BN30">
            <v>122418.636666667</v>
          </cell>
        </row>
        <row r="31">
          <cell r="B31" t="str">
            <v>S413084</v>
          </cell>
          <cell r="C31" t="str">
            <v>黄骅市常郭镇街西纸箱厂</v>
          </cell>
          <cell r="D31" t="str">
            <v>金属件/座椅/后视镜</v>
          </cell>
          <cell r="E31" t="str">
            <v>正常供货</v>
          </cell>
          <cell r="F31">
            <v>60</v>
          </cell>
          <cell r="G31" t="str">
            <v>是</v>
          </cell>
          <cell r="H31">
            <v>60</v>
          </cell>
          <cell r="I31">
            <v>0</v>
          </cell>
          <cell r="J31">
            <v>0</v>
          </cell>
        </row>
        <row r="31"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5279.9</v>
          </cell>
          <cell r="U31">
            <v>126878.41</v>
          </cell>
          <cell r="V31">
            <v>0</v>
          </cell>
          <cell r="W31">
            <v>78582.9399999999</v>
          </cell>
          <cell r="X31">
            <v>0</v>
          </cell>
          <cell r="Y31">
            <v>18137.96</v>
          </cell>
          <cell r="Z31">
            <v>109553.59</v>
          </cell>
          <cell r="AA31">
            <v>40359.4099999999</v>
          </cell>
          <cell r="AB31">
            <v>72716.78</v>
          </cell>
          <cell r="AC31">
            <v>104319.57</v>
          </cell>
          <cell r="AD31">
            <v>91228.98</v>
          </cell>
          <cell r="AE31">
            <v>24270.69</v>
          </cell>
          <cell r="AF31">
            <v>119988.44</v>
          </cell>
          <cell r="AG31">
            <v>50624.54</v>
          </cell>
          <cell r="AH31">
            <v>45882.35</v>
          </cell>
          <cell r="AI31">
            <v>79661.13</v>
          </cell>
          <cell r="AJ31">
            <v>90607.27</v>
          </cell>
          <cell r="AK31">
            <v>51611.47</v>
          </cell>
          <cell r="AL31">
            <v>47570.89</v>
          </cell>
          <cell r="AM31">
            <v>33607.06</v>
          </cell>
          <cell r="AN31">
            <v>37862.13</v>
          </cell>
          <cell r="AO31">
            <v>36800</v>
          </cell>
          <cell r="AP31">
            <v>37400</v>
          </cell>
          <cell r="AQ31">
            <v>46036.4</v>
          </cell>
          <cell r="AR31">
            <v>36676.82</v>
          </cell>
          <cell r="AS31">
            <v>30501.73</v>
          </cell>
          <cell r="AT31">
            <v>49398.07</v>
          </cell>
          <cell r="AU31">
            <v>21560</v>
          </cell>
          <cell r="AV31">
            <v>86728.39</v>
          </cell>
          <cell r="AW31">
            <v>9599.58</v>
          </cell>
          <cell r="AX31">
            <v>85052.73</v>
          </cell>
          <cell r="AY31">
            <v>42165.48</v>
          </cell>
          <cell r="AZ31">
            <v>1710662.71</v>
          </cell>
          <cell r="BA31">
            <v>1583444.5</v>
          </cell>
          <cell r="BB31">
            <v>6</v>
          </cell>
          <cell r="BC31">
            <v>9599.58</v>
          </cell>
          <cell r="BD31">
            <v>86728.39</v>
          </cell>
          <cell r="BE31">
            <v>21560</v>
          </cell>
          <cell r="BF31">
            <v>49398.07</v>
          </cell>
          <cell r="BG31">
            <v>30501.73</v>
          </cell>
          <cell r="BH31">
            <v>294504.25</v>
          </cell>
          <cell r="BI31">
            <v>127218.21</v>
          </cell>
        </row>
        <row r="31">
          <cell r="BK31">
            <v>1710662.71</v>
          </cell>
          <cell r="BL31">
            <v>0</v>
          </cell>
          <cell r="BM31">
            <v>-30000</v>
          </cell>
          <cell r="BN31">
            <v>49084.0416666667</v>
          </cell>
        </row>
        <row r="32">
          <cell r="B32" t="str">
            <v>S413078</v>
          </cell>
          <cell r="C32" t="str">
            <v>文安县德实汽车配件有限公司</v>
          </cell>
          <cell r="D32" t="str">
            <v>金属件/座椅</v>
          </cell>
          <cell r="E32" t="str">
            <v>正常供货</v>
          </cell>
          <cell r="F32">
            <v>60</v>
          </cell>
          <cell r="G32" t="str">
            <v>是</v>
          </cell>
          <cell r="H32">
            <v>60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2"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143013.72</v>
          </cell>
          <cell r="AO32">
            <v>352600</v>
          </cell>
          <cell r="AP32">
            <v>352000</v>
          </cell>
          <cell r="AQ32">
            <v>425266.94</v>
          </cell>
          <cell r="AR32">
            <v>345337.35</v>
          </cell>
          <cell r="AS32">
            <v>308833.87</v>
          </cell>
          <cell r="AT32">
            <v>406314.03</v>
          </cell>
          <cell r="AU32">
            <v>220273.69</v>
          </cell>
          <cell r="AV32">
            <v>365186.68</v>
          </cell>
          <cell r="AW32">
            <v>223782.45</v>
          </cell>
          <cell r="AX32">
            <v>238439.03</v>
          </cell>
          <cell r="AY32">
            <v>207481.61</v>
          </cell>
          <cell r="AZ32">
            <v>3588529.37</v>
          </cell>
          <cell r="BA32">
            <v>3142608.73</v>
          </cell>
          <cell r="BB32">
            <v>6</v>
          </cell>
          <cell r="BC32">
            <v>223782.45</v>
          </cell>
          <cell r="BD32">
            <v>365186.68</v>
          </cell>
          <cell r="BE32">
            <v>220273.69</v>
          </cell>
          <cell r="BF32">
            <v>406314.03</v>
          </cell>
          <cell r="BG32">
            <v>308833.87</v>
          </cell>
          <cell r="BH32">
            <v>1661477.49</v>
          </cell>
          <cell r="BI32">
            <v>445920.64</v>
          </cell>
        </row>
        <row r="32">
          <cell r="BK32">
            <v>3588529.37</v>
          </cell>
          <cell r="BL32">
            <v>0</v>
          </cell>
          <cell r="BM32">
            <v>-130000</v>
          </cell>
          <cell r="BN32">
            <v>276912.915</v>
          </cell>
        </row>
        <row r="33">
          <cell r="B33" t="str">
            <v>S411017</v>
          </cell>
          <cell r="C33" t="str">
            <v>北京奇美玉隆商贸有限责任公司</v>
          </cell>
          <cell r="D33" t="str">
            <v>后视镜</v>
          </cell>
          <cell r="E33" t="str">
            <v>大宗物料</v>
          </cell>
          <cell r="F33">
            <v>30</v>
          </cell>
          <cell r="G33" t="str">
            <v>是</v>
          </cell>
          <cell r="H33">
            <v>30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3"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455206.3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248200</v>
          </cell>
          <cell r="AP33">
            <v>0</v>
          </cell>
          <cell r="AQ33">
            <v>185500</v>
          </cell>
          <cell r="AR33">
            <v>342439.95</v>
          </cell>
          <cell r="AS33">
            <v>208897.43</v>
          </cell>
          <cell r="AT33">
            <v>132500</v>
          </cell>
          <cell r="AU33">
            <v>0</v>
          </cell>
        </row>
        <row r="33">
          <cell r="AW33">
            <v>0</v>
          </cell>
          <cell r="AX33">
            <v>0</v>
          </cell>
          <cell r="AY33">
            <v>0</v>
          </cell>
          <cell r="AZ33">
            <v>1572743.68</v>
          </cell>
          <cell r="BA33">
            <v>1572743.68</v>
          </cell>
          <cell r="BB33">
            <v>5</v>
          </cell>
          <cell r="BC33" t="str">
            <v>AX33</v>
          </cell>
          <cell r="BD33">
            <v>0</v>
          </cell>
          <cell r="BE33">
            <v>0</v>
          </cell>
          <cell r="BF33">
            <v>0</v>
          </cell>
          <cell r="BG33">
            <v>132500</v>
          </cell>
          <cell r="BH33">
            <v>132500</v>
          </cell>
          <cell r="BI33">
            <v>0</v>
          </cell>
        </row>
        <row r="33">
          <cell r="BK33">
            <v>1572743.68</v>
          </cell>
          <cell r="BL33">
            <v>0</v>
          </cell>
          <cell r="BM33">
            <v>-10000.0000000002</v>
          </cell>
          <cell r="BN33">
            <v>22083.3333333333</v>
          </cell>
        </row>
        <row r="34">
          <cell r="B34" t="str">
            <v>S413066</v>
          </cell>
          <cell r="C34" t="str">
            <v>河北新强力机械制造有限公司</v>
          </cell>
          <cell r="D34" t="str">
            <v>金属件/座椅</v>
          </cell>
          <cell r="E34" t="str">
            <v>正常供货</v>
          </cell>
          <cell r="F34">
            <v>90</v>
          </cell>
          <cell r="G34" t="str">
            <v>是</v>
          </cell>
          <cell r="H34">
            <v>90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4"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4">
          <cell r="AG34">
            <v>1410.33</v>
          </cell>
          <cell r="AH34">
            <v>112769.84</v>
          </cell>
          <cell r="AI34">
            <v>122728.09</v>
          </cell>
          <cell r="AJ34">
            <v>122905.29</v>
          </cell>
          <cell r="AK34">
            <v>0</v>
          </cell>
          <cell r="AL34">
            <v>94567.72</v>
          </cell>
          <cell r="AM34">
            <v>60816.82</v>
          </cell>
          <cell r="AN34">
            <v>34267.15</v>
          </cell>
          <cell r="AO34">
            <v>83500</v>
          </cell>
          <cell r="AP34">
            <v>77000</v>
          </cell>
          <cell r="AQ34">
            <v>77137.29</v>
          </cell>
          <cell r="AR34">
            <v>67357.01</v>
          </cell>
          <cell r="AS34">
            <v>0</v>
          </cell>
          <cell r="AT34">
            <v>52526.87</v>
          </cell>
          <cell r="AU34">
            <v>161997.79</v>
          </cell>
          <cell r="AV34">
            <v>135262.52</v>
          </cell>
          <cell r="AW34">
            <v>0</v>
          </cell>
          <cell r="AX34">
            <v>140963.25</v>
          </cell>
          <cell r="AY34">
            <v>54820.9</v>
          </cell>
          <cell r="AZ34">
            <v>1400030.87</v>
          </cell>
          <cell r="BA34">
            <v>1204246.72</v>
          </cell>
          <cell r="BB34">
            <v>6</v>
          </cell>
          <cell r="BC34">
            <v>135262.52</v>
          </cell>
          <cell r="BD34">
            <v>161997.79</v>
          </cell>
          <cell r="BE34">
            <v>52526.87</v>
          </cell>
          <cell r="BF34">
            <v>0</v>
          </cell>
          <cell r="BG34">
            <v>67357.01</v>
          </cell>
          <cell r="BH34">
            <v>545571.33</v>
          </cell>
          <cell r="BI34">
            <v>195784.15</v>
          </cell>
        </row>
        <row r="34">
          <cell r="BK34">
            <v>1400030.87</v>
          </cell>
          <cell r="BL34">
            <v>0</v>
          </cell>
          <cell r="BM34">
            <v>-30174.56</v>
          </cell>
          <cell r="BN34">
            <v>90928.555</v>
          </cell>
        </row>
        <row r="35">
          <cell r="B35" t="str">
            <v>S413065</v>
          </cell>
          <cell r="C35" t="str">
            <v>河北锦泽丰泰国际贸易有限公司</v>
          </cell>
          <cell r="D35" t="str">
            <v>金属件</v>
          </cell>
          <cell r="E35" t="str">
            <v>大宗物料</v>
          </cell>
          <cell r="F35">
            <v>0</v>
          </cell>
          <cell r="G35" t="str">
            <v>否</v>
          </cell>
          <cell r="H35">
            <v>30</v>
          </cell>
        </row>
        <row r="35">
          <cell r="AC35">
            <v>0</v>
          </cell>
          <cell r="AD35">
            <v>0</v>
          </cell>
          <cell r="AE35">
            <v>0</v>
          </cell>
        </row>
        <row r="35"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5">
          <cell r="AR35">
            <v>0</v>
          </cell>
          <cell r="AS35">
            <v>0</v>
          </cell>
          <cell r="AT35">
            <v>0</v>
          </cell>
          <cell r="AU35">
            <v>0</v>
          </cell>
        </row>
        <row r="35">
          <cell r="AW35">
            <v>1013373.43</v>
          </cell>
          <cell r="AX35">
            <v>450619.81</v>
          </cell>
          <cell r="AY35">
            <v>0</v>
          </cell>
          <cell r="AZ35">
            <v>1463993.24</v>
          </cell>
          <cell r="BA35">
            <v>1463993.24</v>
          </cell>
          <cell r="BB35">
            <v>5</v>
          </cell>
          <cell r="BC35">
            <v>0</v>
          </cell>
          <cell r="BD35">
            <v>450619.81</v>
          </cell>
          <cell r="BE35">
            <v>1013373.43</v>
          </cell>
          <cell r="BF35">
            <v>0</v>
          </cell>
          <cell r="BG35">
            <v>0</v>
          </cell>
          <cell r="BH35">
            <v>1463993.24</v>
          </cell>
          <cell r="BI35">
            <v>0</v>
          </cell>
        </row>
        <row r="35">
          <cell r="BK35">
            <v>1463993.24</v>
          </cell>
          <cell r="BL35">
            <v>0</v>
          </cell>
          <cell r="BM35">
            <v>-400000</v>
          </cell>
          <cell r="BN35">
            <v>243998.873333333</v>
          </cell>
        </row>
        <row r="36">
          <cell r="B36" t="str">
            <v>S433001</v>
          </cell>
          <cell r="C36" t="str">
            <v>宁波精成车业有限公司</v>
          </cell>
          <cell r="D36" t="str">
            <v>后视镜</v>
          </cell>
          <cell r="E36" t="str">
            <v>正常供货</v>
          </cell>
          <cell r="F36">
            <v>60</v>
          </cell>
          <cell r="G36" t="str">
            <v>否</v>
          </cell>
          <cell r="H36">
            <v>60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6"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6">
          <cell r="AP36">
            <v>0</v>
          </cell>
          <cell r="AQ36">
            <v>0</v>
          </cell>
          <cell r="AR36">
            <v>0</v>
          </cell>
        </row>
        <row r="36">
          <cell r="AU36">
            <v>0</v>
          </cell>
        </row>
        <row r="36">
          <cell r="AW36">
            <v>7884.53</v>
          </cell>
          <cell r="AX36">
            <v>109933.63</v>
          </cell>
          <cell r="AY36">
            <v>327052.56</v>
          </cell>
          <cell r="AZ36">
            <v>444870.72</v>
          </cell>
          <cell r="BA36">
            <v>7884.52999999997</v>
          </cell>
          <cell r="BB36">
            <v>4</v>
          </cell>
          <cell r="BC36">
            <v>7884.53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444870.72</v>
          </cell>
          <cell r="BI36">
            <v>436986.19</v>
          </cell>
        </row>
        <row r="36">
          <cell r="BK36">
            <v>444870.719999999</v>
          </cell>
          <cell r="BL36">
            <v>0</v>
          </cell>
          <cell r="BM36">
            <v>-100000.000000001</v>
          </cell>
          <cell r="BN36">
            <v>74145.12</v>
          </cell>
        </row>
        <row r="37">
          <cell r="B37" t="str">
            <v>S432020</v>
          </cell>
          <cell r="C37" t="str">
            <v>恺博（常熟）座椅机械部件有限公司</v>
          </cell>
          <cell r="D37" t="str">
            <v>座椅</v>
          </cell>
          <cell r="E37" t="str">
            <v>正常供货</v>
          </cell>
          <cell r="F37">
            <v>60</v>
          </cell>
          <cell r="G37" t="str">
            <v>是</v>
          </cell>
          <cell r="H37">
            <v>60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7">
          <cell r="AD37">
            <v>0</v>
          </cell>
          <cell r="AE37">
            <v>0</v>
          </cell>
          <cell r="AF37">
            <v>0</v>
          </cell>
        </row>
        <row r="37">
          <cell r="AI37">
            <v>0</v>
          </cell>
          <cell r="AJ37">
            <v>0</v>
          </cell>
          <cell r="AK37">
            <v>0</v>
          </cell>
        </row>
        <row r="37">
          <cell r="AM37">
            <v>0</v>
          </cell>
          <cell r="AN37">
            <v>334845.69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100994.88</v>
          </cell>
          <cell r="AT37">
            <v>0</v>
          </cell>
          <cell r="AU37">
            <v>0</v>
          </cell>
          <cell r="AV37">
            <v>100994.88</v>
          </cell>
          <cell r="AW37">
            <v>504974.4</v>
          </cell>
          <cell r="AX37">
            <v>201989.76</v>
          </cell>
          <cell r="AY37">
            <v>0</v>
          </cell>
          <cell r="AZ37">
            <v>1243799.61</v>
          </cell>
          <cell r="BA37">
            <v>1041809.85</v>
          </cell>
          <cell r="BB37">
            <v>6</v>
          </cell>
          <cell r="BC37">
            <v>504974.4</v>
          </cell>
          <cell r="BD37">
            <v>100994.88</v>
          </cell>
          <cell r="BE37">
            <v>0</v>
          </cell>
          <cell r="BF37">
            <v>0</v>
          </cell>
          <cell r="BG37">
            <v>100994.88</v>
          </cell>
          <cell r="BH37">
            <v>807959.04</v>
          </cell>
          <cell r="BI37">
            <v>201989.76</v>
          </cell>
        </row>
        <row r="37">
          <cell r="BK37">
            <v>1243799.61</v>
          </cell>
          <cell r="BL37">
            <v>0</v>
          </cell>
          <cell r="BM37">
            <v>-220626.15</v>
          </cell>
          <cell r="BN37">
            <v>134659.84</v>
          </cell>
        </row>
        <row r="38">
          <cell r="B38" t="str">
            <v>S412001</v>
          </cell>
          <cell r="C38" t="str">
            <v>天津生隆纤维材料股份有限公司</v>
          </cell>
          <cell r="D38" t="str">
            <v>座椅</v>
          </cell>
          <cell r="E38" t="str">
            <v>正常供货</v>
          </cell>
          <cell r="F38">
            <v>90</v>
          </cell>
          <cell r="G38" t="str">
            <v>是</v>
          </cell>
          <cell r="H38">
            <v>90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8"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90435.82</v>
          </cell>
          <cell r="AL38">
            <v>0</v>
          </cell>
          <cell r="AM38">
            <v>311154.09</v>
          </cell>
          <cell r="AN38">
            <v>144144</v>
          </cell>
          <cell r="AO38">
            <v>178600</v>
          </cell>
          <cell r="AP38">
            <v>186200</v>
          </cell>
          <cell r="AQ38">
            <v>0</v>
          </cell>
          <cell r="AR38">
            <v>386548.67</v>
          </cell>
          <cell r="AS38">
            <v>0</v>
          </cell>
          <cell r="AT38">
            <v>0</v>
          </cell>
          <cell r="AU38">
            <v>144815.85</v>
          </cell>
          <cell r="AV38">
            <v>75145.41</v>
          </cell>
          <cell r="AW38">
            <v>21060.84</v>
          </cell>
          <cell r="AX38">
            <v>55566.62</v>
          </cell>
          <cell r="AY38">
            <v>0</v>
          </cell>
          <cell r="AZ38">
            <v>1593671.3</v>
          </cell>
          <cell r="BA38">
            <v>1517043.84</v>
          </cell>
          <cell r="BB38">
            <v>6</v>
          </cell>
          <cell r="BC38">
            <v>75145.41</v>
          </cell>
          <cell r="BD38">
            <v>144815.85</v>
          </cell>
          <cell r="BE38">
            <v>0</v>
          </cell>
          <cell r="BF38">
            <v>0</v>
          </cell>
          <cell r="BG38">
            <v>386548.67</v>
          </cell>
          <cell r="BH38">
            <v>296588.72</v>
          </cell>
          <cell r="BI38">
            <v>76627.4600000002</v>
          </cell>
        </row>
        <row r="38">
          <cell r="BK38">
            <v>1593671.3</v>
          </cell>
          <cell r="BL38">
            <v>0</v>
          </cell>
          <cell r="BM38">
            <v>-50000.0000000002</v>
          </cell>
          <cell r="BN38">
            <v>49431.4533333333</v>
          </cell>
        </row>
        <row r="39">
          <cell r="B39" t="str">
            <v>S433003</v>
          </cell>
          <cell r="C39" t="str">
            <v>浙江松原汽车安全系统股份有限公司</v>
          </cell>
          <cell r="D39" t="str">
            <v>座椅</v>
          </cell>
          <cell r="E39" t="str">
            <v>正常供货</v>
          </cell>
          <cell r="F39">
            <v>90</v>
          </cell>
          <cell r="G39" t="str">
            <v>否</v>
          </cell>
          <cell r="H39">
            <v>90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39">
          <cell r="AI39">
            <v>0</v>
          </cell>
        </row>
        <row r="39">
          <cell r="AN39">
            <v>0</v>
          </cell>
        </row>
        <row r="39">
          <cell r="AP39">
            <v>0</v>
          </cell>
          <cell r="AQ39">
            <v>165773.67</v>
          </cell>
          <cell r="AR39">
            <v>269749.08</v>
          </cell>
          <cell r="AS39">
            <v>422823.47</v>
          </cell>
          <cell r="AT39">
            <v>0</v>
          </cell>
          <cell r="AU39">
            <v>285452.6</v>
          </cell>
        </row>
        <row r="39">
          <cell r="AW39">
            <v>32420.83</v>
          </cell>
          <cell r="AX39">
            <v>349766.64</v>
          </cell>
          <cell r="AY39">
            <v>267275.51</v>
          </cell>
          <cell r="AZ39">
            <v>1793261.8</v>
          </cell>
          <cell r="BA39">
            <v>1143798.82</v>
          </cell>
          <cell r="BB39">
            <v>5</v>
          </cell>
          <cell r="BC39">
            <v>0</v>
          </cell>
          <cell r="BD39">
            <v>285452.6</v>
          </cell>
          <cell r="BE39">
            <v>0</v>
          </cell>
          <cell r="BF39">
            <v>422823.47</v>
          </cell>
          <cell r="BG39">
            <v>269749.08</v>
          </cell>
          <cell r="BH39">
            <v>934915.58</v>
          </cell>
          <cell r="BI39">
            <v>649462.98</v>
          </cell>
        </row>
        <row r="39">
          <cell r="BK39">
            <v>1793261.8</v>
          </cell>
          <cell r="BL39">
            <v>0</v>
          </cell>
          <cell r="BM39">
            <v>-193756.88</v>
          </cell>
          <cell r="BN39">
            <v>155819.263333333</v>
          </cell>
        </row>
        <row r="40">
          <cell r="B40" t="str">
            <v>S437023</v>
          </cell>
          <cell r="C40" t="str">
            <v>高唐强盛机械有限公司</v>
          </cell>
          <cell r="D40" t="str">
            <v>金属件</v>
          </cell>
          <cell r="E40" t="str">
            <v>正常供货</v>
          </cell>
          <cell r="F40">
            <v>60</v>
          </cell>
          <cell r="G40" t="str">
            <v>是</v>
          </cell>
          <cell r="H40">
            <v>90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0">
          <cell r="N40">
            <v>0</v>
          </cell>
          <cell r="O40">
            <v>0</v>
          </cell>
          <cell r="P40">
            <v>132666.63</v>
          </cell>
          <cell r="Q40">
            <v>295046.31</v>
          </cell>
          <cell r="R40">
            <v>0</v>
          </cell>
          <cell r="S40">
            <v>0</v>
          </cell>
          <cell r="T40">
            <v>158493.38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0"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196661.45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33763.07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</row>
        <row r="40">
          <cell r="AW40">
            <v>0</v>
          </cell>
          <cell r="AX40">
            <v>0</v>
          </cell>
          <cell r="AY40">
            <v>0</v>
          </cell>
          <cell r="AZ40">
            <v>816630.84</v>
          </cell>
          <cell r="BA40">
            <v>816630.84</v>
          </cell>
          <cell r="BB40">
            <v>5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</row>
        <row r="40">
          <cell r="BK40">
            <v>816630.84</v>
          </cell>
          <cell r="BL40">
            <v>0</v>
          </cell>
          <cell r="BM40">
            <v>-19999.9999999999</v>
          </cell>
          <cell r="BN40">
            <v>0</v>
          </cell>
        </row>
        <row r="41">
          <cell r="B41" t="str">
            <v>S422002</v>
          </cell>
          <cell r="C41" t="str">
            <v>长春市天利得科技有限公司</v>
          </cell>
          <cell r="D41" t="str">
            <v>座椅</v>
          </cell>
          <cell r="E41" t="str">
            <v>正常供货</v>
          </cell>
          <cell r="F41">
            <v>60</v>
          </cell>
          <cell r="G41" t="str">
            <v>否</v>
          </cell>
          <cell r="H41">
            <v>90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</row>
        <row r="41">
          <cell r="AQ41">
            <v>153514.6</v>
          </cell>
          <cell r="AR41">
            <v>158056.49</v>
          </cell>
          <cell r="AS41">
            <v>216321.56</v>
          </cell>
          <cell r="AT41">
            <v>206975.89</v>
          </cell>
          <cell r="AU41">
            <v>171745.31</v>
          </cell>
          <cell r="AV41">
            <v>213981.32</v>
          </cell>
          <cell r="AW41">
            <v>186978.84</v>
          </cell>
          <cell r="AX41">
            <v>33080.75</v>
          </cell>
          <cell r="AY41">
            <v>0</v>
          </cell>
          <cell r="AZ41">
            <v>1340654.76</v>
          </cell>
          <cell r="BA41">
            <v>1307574.01</v>
          </cell>
          <cell r="BB41">
            <v>6</v>
          </cell>
          <cell r="BC41">
            <v>186978.84</v>
          </cell>
          <cell r="BD41">
            <v>213981.32</v>
          </cell>
          <cell r="BE41">
            <v>171745.31</v>
          </cell>
          <cell r="BF41">
            <v>206975.89</v>
          </cell>
          <cell r="BG41">
            <v>216321.56</v>
          </cell>
          <cell r="BH41">
            <v>812762.11</v>
          </cell>
          <cell r="BI41">
            <v>33080.75</v>
          </cell>
        </row>
        <row r="41">
          <cell r="BK41">
            <v>1340654.76</v>
          </cell>
          <cell r="BL41">
            <v>0</v>
          </cell>
          <cell r="BM41">
            <v>-50000.0000000002</v>
          </cell>
          <cell r="BN41">
            <v>135460.351666667</v>
          </cell>
        </row>
        <row r="42">
          <cell r="B42" t="str">
            <v>S437019</v>
          </cell>
          <cell r="C42" t="str">
            <v>日照浩利橡塑有限公司</v>
          </cell>
          <cell r="D42" t="str">
            <v>金属件/座椅</v>
          </cell>
          <cell r="E42" t="str">
            <v>正常供货</v>
          </cell>
          <cell r="F42">
            <v>60</v>
          </cell>
          <cell r="G42" t="str">
            <v>否</v>
          </cell>
          <cell r="H42">
            <v>60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2">
          <cell r="AQ42">
            <v>98312.95</v>
          </cell>
          <cell r="AR42">
            <v>170008.91</v>
          </cell>
          <cell r="AS42">
            <v>128935.26</v>
          </cell>
          <cell r="AT42">
            <v>600916.49</v>
          </cell>
          <cell r="AU42">
            <v>234670.04</v>
          </cell>
          <cell r="AV42">
            <v>520798.5</v>
          </cell>
          <cell r="AW42">
            <v>239833.74</v>
          </cell>
          <cell r="AX42">
            <v>194183.49</v>
          </cell>
          <cell r="AY42">
            <v>38487.91</v>
          </cell>
          <cell r="AZ42">
            <v>2226147.29</v>
          </cell>
          <cell r="BA42">
            <v>1993475.89</v>
          </cell>
          <cell r="BB42">
            <v>6</v>
          </cell>
          <cell r="BC42">
            <v>239833.74</v>
          </cell>
          <cell r="BD42">
            <v>520798.5</v>
          </cell>
          <cell r="BE42">
            <v>234670.04</v>
          </cell>
          <cell r="BF42">
            <v>600916.49</v>
          </cell>
          <cell r="BG42">
            <v>128935.26</v>
          </cell>
          <cell r="BH42">
            <v>1828890.17</v>
          </cell>
          <cell r="BI42">
            <v>232671.4</v>
          </cell>
        </row>
        <row r="42">
          <cell r="BK42">
            <v>2226147.29</v>
          </cell>
          <cell r="BL42">
            <v>0</v>
          </cell>
          <cell r="BM42">
            <v>-30000</v>
          </cell>
          <cell r="BN42">
            <v>304815.028333333</v>
          </cell>
        </row>
        <row r="43">
          <cell r="B43" t="str">
            <v>S413090</v>
          </cell>
          <cell r="C43" t="str">
            <v>黄骅市津华汽车部件有限公司</v>
          </cell>
          <cell r="D43" t="str">
            <v>金属件/座椅</v>
          </cell>
          <cell r="E43" t="str">
            <v>更名创合</v>
          </cell>
          <cell r="F43">
            <v>60</v>
          </cell>
          <cell r="G43" t="str">
            <v>是</v>
          </cell>
          <cell r="H43">
            <v>90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149198.92</v>
          </cell>
          <cell r="Z43">
            <v>0</v>
          </cell>
          <cell r="AA43">
            <v>0</v>
          </cell>
        </row>
        <row r="43">
          <cell r="AC43">
            <v>378139.64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</row>
        <row r="43">
          <cell r="AW43">
            <v>0</v>
          </cell>
          <cell r="AX43">
            <v>0</v>
          </cell>
          <cell r="AY43">
            <v>0</v>
          </cell>
          <cell r="AZ43">
            <v>527338.56</v>
          </cell>
          <cell r="BA43">
            <v>527338.56</v>
          </cell>
          <cell r="BB43">
            <v>5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</row>
        <row r="43">
          <cell r="BK43">
            <v>527338.56</v>
          </cell>
          <cell r="BL43">
            <v>0</v>
          </cell>
          <cell r="BM43">
            <v>0</v>
          </cell>
          <cell r="BN43">
            <v>0</v>
          </cell>
        </row>
        <row r="44">
          <cell r="B44" t="str">
            <v>S413051</v>
          </cell>
          <cell r="C44" t="str">
            <v>黄骅市京港机电设备有限公司</v>
          </cell>
          <cell r="D44" t="str">
            <v>座椅/后视镜</v>
          </cell>
          <cell r="E44" t="str">
            <v>正常供货</v>
          </cell>
          <cell r="F44">
            <v>60</v>
          </cell>
          <cell r="G44" t="str">
            <v>是</v>
          </cell>
          <cell r="H44">
            <v>60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4"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46830.9</v>
          </cell>
          <cell r="S44">
            <v>0</v>
          </cell>
          <cell r="T44">
            <v>212817.59</v>
          </cell>
          <cell r="U44">
            <v>0</v>
          </cell>
          <cell r="V44">
            <v>98690.6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4"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25457.29</v>
          </cell>
          <cell r="AH44">
            <v>102625.95</v>
          </cell>
          <cell r="AI44">
            <v>61039.55</v>
          </cell>
          <cell r="AJ44">
            <v>0</v>
          </cell>
          <cell r="AK44">
            <v>7579.72</v>
          </cell>
          <cell r="AL44">
            <v>187.99</v>
          </cell>
          <cell r="AM44">
            <v>123.67</v>
          </cell>
          <cell r="AN44">
            <v>7479.33</v>
          </cell>
          <cell r="AO44">
            <v>21400</v>
          </cell>
          <cell r="AP44">
            <v>10500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4">
          <cell r="AW44">
            <v>0</v>
          </cell>
          <cell r="AX44">
            <v>0</v>
          </cell>
          <cell r="AY44">
            <v>0</v>
          </cell>
          <cell r="AZ44">
            <v>594732.59</v>
          </cell>
          <cell r="BA44">
            <v>594732.59</v>
          </cell>
          <cell r="BB44">
            <v>5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</row>
        <row r="44">
          <cell r="BK44">
            <v>594732.59</v>
          </cell>
          <cell r="BL44">
            <v>0</v>
          </cell>
          <cell r="BM44">
            <v>-9999.99999999988</v>
          </cell>
          <cell r="BN44">
            <v>0</v>
          </cell>
        </row>
        <row r="45">
          <cell r="B45" t="str">
            <v>S413132</v>
          </cell>
          <cell r="C45" t="str">
            <v>霸州市政锦五金制品有限公司</v>
          </cell>
          <cell r="D45" t="str">
            <v>金属件</v>
          </cell>
          <cell r="E45" t="str">
            <v>正常供货</v>
          </cell>
          <cell r="F45">
            <v>90</v>
          </cell>
          <cell r="G45" t="str">
            <v>否</v>
          </cell>
          <cell r="H45">
            <v>90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5"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5">
          <cell r="AP45">
            <v>0</v>
          </cell>
          <cell r="AQ45">
            <v>188737.79</v>
          </cell>
          <cell r="AR45">
            <v>255354.44</v>
          </cell>
          <cell r="AS45">
            <v>0</v>
          </cell>
          <cell r="AT45">
            <v>302273.52</v>
          </cell>
          <cell r="AU45">
            <v>158299.7</v>
          </cell>
          <cell r="AV45">
            <v>437642.97</v>
          </cell>
          <cell r="AW45">
            <v>278504.72</v>
          </cell>
          <cell r="AX45">
            <v>0</v>
          </cell>
          <cell r="AY45">
            <v>189345.06</v>
          </cell>
          <cell r="AZ45">
            <v>1810158.2</v>
          </cell>
          <cell r="BA45">
            <v>1342308.42</v>
          </cell>
          <cell r="BB45">
            <v>6</v>
          </cell>
          <cell r="BC45">
            <v>437642.97</v>
          </cell>
          <cell r="BD45">
            <v>158299.7</v>
          </cell>
          <cell r="BE45">
            <v>302273.52</v>
          </cell>
          <cell r="BF45">
            <v>0</v>
          </cell>
          <cell r="BG45">
            <v>255354.44</v>
          </cell>
          <cell r="BH45">
            <v>1366065.97</v>
          </cell>
          <cell r="BI45">
            <v>467849.78</v>
          </cell>
        </row>
        <row r="45">
          <cell r="BK45">
            <v>1810158.2</v>
          </cell>
          <cell r="BL45">
            <v>0</v>
          </cell>
          <cell r="BM45">
            <v>-6145.22</v>
          </cell>
          <cell r="BN45">
            <v>227677.661666667</v>
          </cell>
        </row>
        <row r="46">
          <cell r="B46" t="str">
            <v>S411010</v>
          </cell>
          <cell r="C46" t="str">
            <v>北京多宾城建筑机械有限公司</v>
          </cell>
          <cell r="D46" t="str">
            <v>后视镜</v>
          </cell>
          <cell r="E46" t="str">
            <v>正常供货</v>
          </cell>
          <cell r="F46">
            <v>60</v>
          </cell>
          <cell r="G46" t="str">
            <v>是</v>
          </cell>
          <cell r="H46">
            <v>90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6"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71209.49</v>
          </cell>
          <cell r="AK46">
            <v>45180.06</v>
          </cell>
          <cell r="AL46">
            <v>102833.86</v>
          </cell>
          <cell r="AM46">
            <v>74741.32</v>
          </cell>
          <cell r="AN46">
            <v>85589.88</v>
          </cell>
          <cell r="AO46">
            <v>93000</v>
          </cell>
          <cell r="AP46">
            <v>47900</v>
          </cell>
          <cell r="AQ46">
            <v>89492.64</v>
          </cell>
          <cell r="AR46">
            <v>86878.44</v>
          </cell>
          <cell r="AS46">
            <v>28025.03</v>
          </cell>
          <cell r="AT46">
            <v>12685.55</v>
          </cell>
          <cell r="AU46">
            <v>0</v>
          </cell>
          <cell r="AV46">
            <v>131554.62</v>
          </cell>
          <cell r="AW46">
            <v>104450.84</v>
          </cell>
          <cell r="AX46">
            <v>39953.84</v>
          </cell>
          <cell r="AY46">
            <v>665.95</v>
          </cell>
          <cell r="AZ46">
            <v>1014161.52</v>
          </cell>
          <cell r="BA46">
            <v>973541.73</v>
          </cell>
          <cell r="BB46">
            <v>6</v>
          </cell>
          <cell r="BC46">
            <v>104450.84</v>
          </cell>
          <cell r="BD46">
            <v>131554.62</v>
          </cell>
          <cell r="BE46">
            <v>0</v>
          </cell>
          <cell r="BF46">
            <v>12685.55</v>
          </cell>
          <cell r="BG46">
            <v>28025.03</v>
          </cell>
          <cell r="BH46">
            <v>289310.8</v>
          </cell>
          <cell r="BI46">
            <v>40619.7899999999</v>
          </cell>
        </row>
        <row r="46">
          <cell r="BK46">
            <v>1014161.52</v>
          </cell>
          <cell r="BL46">
            <v>0</v>
          </cell>
          <cell r="BM46">
            <v>-49999.9999999998</v>
          </cell>
          <cell r="BN46">
            <v>48218.4666666667</v>
          </cell>
        </row>
        <row r="47">
          <cell r="B47" t="str">
            <v>S432021</v>
          </cell>
          <cell r="C47" t="str">
            <v>江苏艾文德悦达汽车内饰有限责任公司</v>
          </cell>
          <cell r="D47" t="str">
            <v>座椅</v>
          </cell>
          <cell r="E47" t="str">
            <v>诉讼</v>
          </cell>
          <cell r="F47">
            <v>60</v>
          </cell>
          <cell r="G47" t="str">
            <v>否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7"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7"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</row>
        <row r="47"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5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</row>
        <row r="47">
          <cell r="BK47">
            <v>0</v>
          </cell>
          <cell r="BL47">
            <v>0</v>
          </cell>
          <cell r="BM47">
            <v>0</v>
          </cell>
          <cell r="BN47">
            <v>0</v>
          </cell>
        </row>
        <row r="48">
          <cell r="B48" t="str">
            <v>S433010</v>
          </cell>
          <cell r="C48" t="str">
            <v>台州市黄岩佩雷希模具有限公司</v>
          </cell>
          <cell r="D48">
            <v>0</v>
          </cell>
          <cell r="E48" t="str">
            <v>固定资产</v>
          </cell>
          <cell r="F48">
            <v>0</v>
          </cell>
          <cell r="G48" t="str">
            <v>是</v>
          </cell>
        </row>
        <row r="48"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8">
          <cell r="AE48">
            <v>0</v>
          </cell>
          <cell r="AF48">
            <v>37300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140000</v>
          </cell>
          <cell r="AS48">
            <v>0</v>
          </cell>
          <cell r="AT48">
            <v>0</v>
          </cell>
          <cell r="AU48">
            <v>0</v>
          </cell>
        </row>
        <row r="48">
          <cell r="AW48">
            <v>0</v>
          </cell>
          <cell r="AX48">
            <v>0</v>
          </cell>
          <cell r="AY48">
            <v>3500</v>
          </cell>
          <cell r="AZ48">
            <v>180800</v>
          </cell>
          <cell r="BA48">
            <v>180800</v>
          </cell>
          <cell r="BB48">
            <v>5</v>
          </cell>
          <cell r="BC48">
            <v>3500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3500</v>
          </cell>
          <cell r="BI48">
            <v>0</v>
          </cell>
        </row>
        <row r="48">
          <cell r="BK48">
            <v>180800</v>
          </cell>
          <cell r="BL48">
            <v>0</v>
          </cell>
          <cell r="BM48">
            <v>0</v>
          </cell>
          <cell r="BN48">
            <v>583.333333333333</v>
          </cell>
        </row>
        <row r="49">
          <cell r="B49" t="str">
            <v>S413161</v>
          </cell>
          <cell r="C49" t="str">
            <v>河北利达金属制品集团有限公司</v>
          </cell>
          <cell r="D49" t="str">
            <v>金属件</v>
          </cell>
          <cell r="E49" t="str">
            <v>正常供货</v>
          </cell>
          <cell r="F49">
            <v>90</v>
          </cell>
          <cell r="G49" t="str">
            <v>否</v>
          </cell>
          <cell r="H49">
            <v>90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49">
          <cell r="AH49">
            <v>0</v>
          </cell>
          <cell r="AI49">
            <v>0</v>
          </cell>
          <cell r="AJ49">
            <v>0</v>
          </cell>
        </row>
        <row r="49"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1911760.23</v>
          </cell>
          <cell r="AR49">
            <v>759580.68</v>
          </cell>
          <cell r="AS49">
            <v>0</v>
          </cell>
          <cell r="AT49">
            <v>0</v>
          </cell>
          <cell r="AU49">
            <v>1943731.72</v>
          </cell>
          <cell r="AV49">
            <v>731857.32</v>
          </cell>
          <cell r="AW49">
            <v>424300.31</v>
          </cell>
          <cell r="AX49">
            <v>303136.17</v>
          </cell>
          <cell r="AY49">
            <v>289205.66</v>
          </cell>
          <cell r="AZ49">
            <v>6363572.09</v>
          </cell>
          <cell r="BA49">
            <v>5346929.95</v>
          </cell>
          <cell r="BB49">
            <v>6</v>
          </cell>
          <cell r="BC49">
            <v>731857.32</v>
          </cell>
          <cell r="BD49">
            <v>1943731.72</v>
          </cell>
          <cell r="BE49">
            <v>0</v>
          </cell>
          <cell r="BF49">
            <v>0</v>
          </cell>
          <cell r="BG49">
            <v>759580.68</v>
          </cell>
          <cell r="BH49">
            <v>3692231.18</v>
          </cell>
          <cell r="BI49">
            <v>1016642.14</v>
          </cell>
        </row>
        <row r="49">
          <cell r="BK49">
            <v>6363572.09</v>
          </cell>
          <cell r="BL49">
            <v>0</v>
          </cell>
          <cell r="BM49">
            <v>-30000</v>
          </cell>
          <cell r="BN49">
            <v>615371.863333333</v>
          </cell>
        </row>
        <row r="50">
          <cell r="B50" t="str">
            <v>S412015</v>
          </cell>
          <cell r="C50" t="str">
            <v>天津亚铁科技有限公司</v>
          </cell>
          <cell r="D50" t="str">
            <v>金属件</v>
          </cell>
          <cell r="E50" t="str">
            <v>老账</v>
          </cell>
          <cell r="F50">
            <v>0</v>
          </cell>
          <cell r="G50" t="str">
            <v>否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0">
          <cell r="U50">
            <v>0</v>
          </cell>
          <cell r="V50">
            <v>0</v>
          </cell>
          <cell r="W50">
            <v>96094.65</v>
          </cell>
          <cell r="X50">
            <v>0</v>
          </cell>
          <cell r="Y50">
            <v>0</v>
          </cell>
          <cell r="Z50">
            <v>0</v>
          </cell>
          <cell r="AA50">
            <v>74592</v>
          </cell>
        </row>
        <row r="50"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</row>
        <row r="50">
          <cell r="AW50">
            <v>0</v>
          </cell>
          <cell r="AX50">
            <v>0</v>
          </cell>
          <cell r="AY50">
            <v>0</v>
          </cell>
          <cell r="AZ50">
            <v>170686.65</v>
          </cell>
          <cell r="BA50">
            <v>170686.65</v>
          </cell>
          <cell r="BB50">
            <v>5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</row>
        <row r="50">
          <cell r="BK50">
            <v>170686.65</v>
          </cell>
          <cell r="BL50">
            <v>0</v>
          </cell>
          <cell r="BM50">
            <v>0</v>
          </cell>
          <cell r="BN50">
            <v>0</v>
          </cell>
        </row>
        <row r="51">
          <cell r="B51" t="str">
            <v>S437015</v>
          </cell>
          <cell r="C51" t="str">
            <v>山东金达汽车部件制造股份有限公司</v>
          </cell>
          <cell r="D51" t="str">
            <v>座椅</v>
          </cell>
          <cell r="E51" t="str">
            <v>正常供货</v>
          </cell>
          <cell r="F51">
            <v>60</v>
          </cell>
          <cell r="G51" t="str">
            <v>否</v>
          </cell>
          <cell r="H51">
            <v>90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1"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1"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17650.81</v>
          </cell>
          <cell r="AT51">
            <v>900590.92</v>
          </cell>
          <cell r="AU51">
            <v>291316.14</v>
          </cell>
          <cell r="AV51">
            <v>689636.32</v>
          </cell>
          <cell r="AW51">
            <v>406031.42</v>
          </cell>
          <cell r="AX51">
            <v>460103.74</v>
          </cell>
          <cell r="AY51">
            <v>0</v>
          </cell>
          <cell r="AZ51">
            <v>2765329.35</v>
          </cell>
          <cell r="BA51">
            <v>2305225.61</v>
          </cell>
          <cell r="BB51">
            <v>6</v>
          </cell>
          <cell r="BC51">
            <v>406031.42</v>
          </cell>
          <cell r="BD51">
            <v>689636.32</v>
          </cell>
          <cell r="BE51">
            <v>291316.14</v>
          </cell>
          <cell r="BF51">
            <v>900590.92</v>
          </cell>
          <cell r="BG51">
            <v>17650.81</v>
          </cell>
          <cell r="BH51">
            <v>2747678.54</v>
          </cell>
          <cell r="BI51">
            <v>460103.74</v>
          </cell>
        </row>
        <row r="51">
          <cell r="BK51">
            <v>2765329.35</v>
          </cell>
          <cell r="BL51">
            <v>0</v>
          </cell>
          <cell r="BM51">
            <v>-500000</v>
          </cell>
          <cell r="BN51">
            <v>457946.423333333</v>
          </cell>
        </row>
        <row r="52">
          <cell r="B52" t="str">
            <v>S433027</v>
          </cell>
          <cell r="C52" t="str">
            <v>浙江泰极信汽车部件有限公司</v>
          </cell>
          <cell r="D52" t="str">
            <v>金属件</v>
          </cell>
          <cell r="E52" t="str">
            <v>诉讼</v>
          </cell>
          <cell r="F52">
            <v>60</v>
          </cell>
          <cell r="G52" t="str">
            <v>否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2">
          <cell r="S52">
            <v>0</v>
          </cell>
        </row>
        <row r="52"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</row>
        <row r="52"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5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</row>
        <row r="52">
          <cell r="BK52">
            <v>-2.91038304567337e-11</v>
          </cell>
          <cell r="BL52">
            <v>0</v>
          </cell>
          <cell r="BM52">
            <v>-229669.96</v>
          </cell>
          <cell r="BN52">
            <v>0</v>
          </cell>
        </row>
        <row r="53">
          <cell r="B53" t="str">
            <v>S543001</v>
          </cell>
          <cell r="C53" t="str">
            <v>湖南精正设备制造有限公司</v>
          </cell>
          <cell r="D53" t="str">
            <v>座椅</v>
          </cell>
          <cell r="E53" t="str">
            <v>固定资产</v>
          </cell>
          <cell r="F53" t="str">
            <v>预付</v>
          </cell>
          <cell r="G53" t="str">
            <v>否</v>
          </cell>
        </row>
        <row r="53">
          <cell r="I53">
            <v>470027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3"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</row>
        <row r="53">
          <cell r="AW53">
            <v>0</v>
          </cell>
          <cell r="AX53">
            <v>0</v>
          </cell>
          <cell r="AY53">
            <v>0</v>
          </cell>
          <cell r="AZ53">
            <v>470027</v>
          </cell>
          <cell r="BA53">
            <v>470027</v>
          </cell>
          <cell r="BB53">
            <v>5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</row>
        <row r="53">
          <cell r="BK53">
            <v>470027</v>
          </cell>
          <cell r="BL53">
            <v>0</v>
          </cell>
          <cell r="BM53">
            <v>0</v>
          </cell>
          <cell r="BN53">
            <v>0</v>
          </cell>
        </row>
        <row r="54">
          <cell r="B54" t="str">
            <v>S433020</v>
          </cell>
          <cell r="C54" t="str">
            <v>宁波市北仑屹昌机械有限公司</v>
          </cell>
          <cell r="D54" t="str">
            <v>后视镜</v>
          </cell>
          <cell r="E54" t="str">
            <v>老账</v>
          </cell>
          <cell r="F54">
            <v>90</v>
          </cell>
          <cell r="G54" t="str">
            <v>是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4">
          <cell r="AC54">
            <v>0</v>
          </cell>
          <cell r="AD54">
            <v>0</v>
          </cell>
          <cell r="AE54">
            <v>0</v>
          </cell>
          <cell r="AF54">
            <v>58156.28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</row>
        <row r="54">
          <cell r="AW54">
            <v>139274.43</v>
          </cell>
          <cell r="AX54">
            <v>111466.48</v>
          </cell>
          <cell r="AY54">
            <v>50522.19</v>
          </cell>
          <cell r="AZ54">
            <v>359419.38</v>
          </cell>
          <cell r="BA54">
            <v>58156.28</v>
          </cell>
          <cell r="BB54">
            <v>5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301263.1</v>
          </cell>
          <cell r="BI54">
            <v>301263.1</v>
          </cell>
        </row>
        <row r="54">
          <cell r="BK54">
            <v>359419.38</v>
          </cell>
          <cell r="BL54">
            <v>0</v>
          </cell>
          <cell r="BM54">
            <v>0</v>
          </cell>
          <cell r="BN54">
            <v>50210.5166666667</v>
          </cell>
        </row>
        <row r="55">
          <cell r="B55" t="str">
            <v>S432009</v>
          </cell>
          <cell r="C55" t="str">
            <v>江苏力乐汽车部件股份有限公司</v>
          </cell>
          <cell r="D55" t="str">
            <v>金属件/座椅</v>
          </cell>
          <cell r="E55" t="str">
            <v>正常供货</v>
          </cell>
          <cell r="F55">
            <v>60</v>
          </cell>
          <cell r="G55" t="str">
            <v>否</v>
          </cell>
          <cell r="H55">
            <v>90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5"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</row>
        <row r="55">
          <cell r="AP55">
            <v>0</v>
          </cell>
          <cell r="AQ55">
            <v>0</v>
          </cell>
          <cell r="AR55">
            <v>363020.9</v>
          </cell>
          <cell r="AS55">
            <v>973535.12</v>
          </cell>
          <cell r="AT55">
            <v>1890526.64</v>
          </cell>
          <cell r="AU55">
            <v>871702.16</v>
          </cell>
          <cell r="AV55">
            <v>1127828</v>
          </cell>
          <cell r="AW55">
            <v>509297.24</v>
          </cell>
          <cell r="AX55">
            <v>722625.9</v>
          </cell>
          <cell r="AY55">
            <v>498859.07</v>
          </cell>
          <cell r="AZ55">
            <v>6957395.03</v>
          </cell>
          <cell r="BA55">
            <v>5735910.06</v>
          </cell>
          <cell r="BB55">
            <v>6</v>
          </cell>
          <cell r="BC55">
            <v>509297.24</v>
          </cell>
          <cell r="BD55">
            <v>1127828</v>
          </cell>
          <cell r="BE55">
            <v>871702.16</v>
          </cell>
          <cell r="BF55">
            <v>1890526.64</v>
          </cell>
          <cell r="BG55">
            <v>973535.12</v>
          </cell>
          <cell r="BH55">
            <v>5620839.01</v>
          </cell>
          <cell r="BI55">
            <v>1221484.97</v>
          </cell>
        </row>
        <row r="55">
          <cell r="BK55">
            <v>6957395.03</v>
          </cell>
          <cell r="BL55">
            <v>0</v>
          </cell>
          <cell r="BM55">
            <v>-199999.999999999</v>
          </cell>
          <cell r="BN55">
            <v>936806.501666667</v>
          </cell>
        </row>
        <row r="56">
          <cell r="B56" t="str">
            <v>S432025</v>
          </cell>
          <cell r="C56" t="str">
            <v>苏州高登威科技股份有限公司</v>
          </cell>
          <cell r="D56">
            <v>0</v>
          </cell>
          <cell r="E56" t="str">
            <v>固定资产</v>
          </cell>
          <cell r="F56">
            <v>0</v>
          </cell>
          <cell r="G56" t="str">
            <v>否</v>
          </cell>
        </row>
        <row r="56">
          <cell r="I56">
            <v>526700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6"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</row>
        <row r="56">
          <cell r="AW56">
            <v>0</v>
          </cell>
          <cell r="AX56">
            <v>0</v>
          </cell>
          <cell r="AY56">
            <v>0</v>
          </cell>
          <cell r="AZ56">
            <v>526700</v>
          </cell>
          <cell r="BA56">
            <v>526700</v>
          </cell>
          <cell r="BB56">
            <v>5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</row>
        <row r="56">
          <cell r="BK56">
            <v>526700</v>
          </cell>
          <cell r="BL56">
            <v>0</v>
          </cell>
          <cell r="BM56">
            <v>0</v>
          </cell>
          <cell r="BN56">
            <v>0</v>
          </cell>
        </row>
        <row r="57">
          <cell r="B57" t="str">
            <v>S423001</v>
          </cell>
          <cell r="C57" t="str">
            <v>哈尔滨三迪工控工程有限公司</v>
          </cell>
          <cell r="D57" t="str">
            <v>座椅</v>
          </cell>
          <cell r="E57" t="str">
            <v>固定资产-老账</v>
          </cell>
          <cell r="F57" t="str">
            <v>预付</v>
          </cell>
          <cell r="G57" t="str">
            <v>否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236900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7"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</row>
        <row r="57">
          <cell r="AW57">
            <v>0</v>
          </cell>
          <cell r="AX57">
            <v>0</v>
          </cell>
          <cell r="AY57">
            <v>0</v>
          </cell>
          <cell r="AZ57">
            <v>236900</v>
          </cell>
          <cell r="BA57">
            <v>236900</v>
          </cell>
          <cell r="BB57">
            <v>5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</row>
        <row r="57">
          <cell r="BK57">
            <v>236900</v>
          </cell>
          <cell r="BL57">
            <v>0</v>
          </cell>
          <cell r="BM57">
            <v>0</v>
          </cell>
          <cell r="BN57">
            <v>0</v>
          </cell>
        </row>
        <row r="58">
          <cell r="B58" t="str">
            <v>S432006</v>
          </cell>
          <cell r="C58" t="str">
            <v>江阴长青工艺品有限公司</v>
          </cell>
          <cell r="D58" t="str">
            <v>座椅</v>
          </cell>
          <cell r="E58" t="str">
            <v>固定资产-老账</v>
          </cell>
          <cell r="F58" t="str">
            <v>预付</v>
          </cell>
          <cell r="G58" t="str">
            <v>是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8"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264354.28</v>
          </cell>
          <cell r="AL58">
            <v>213000</v>
          </cell>
          <cell r="AM58">
            <v>0</v>
          </cell>
          <cell r="AN58">
            <v>52500</v>
          </cell>
          <cell r="AO58">
            <v>0</v>
          </cell>
          <cell r="AP58">
            <v>0</v>
          </cell>
          <cell r="AQ58">
            <v>35000</v>
          </cell>
          <cell r="AR58">
            <v>67500</v>
          </cell>
          <cell r="AS58">
            <v>0</v>
          </cell>
          <cell r="AT58">
            <v>0</v>
          </cell>
          <cell r="AU58">
            <v>0</v>
          </cell>
        </row>
        <row r="58">
          <cell r="AW58">
            <v>0</v>
          </cell>
          <cell r="AX58">
            <v>0</v>
          </cell>
          <cell r="AY58">
            <v>0</v>
          </cell>
          <cell r="AZ58">
            <v>632354.28</v>
          </cell>
          <cell r="BA58">
            <v>632354.28</v>
          </cell>
          <cell r="BB58">
            <v>5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</row>
        <row r="58">
          <cell r="BK58">
            <v>632354.28</v>
          </cell>
          <cell r="BL58">
            <v>0</v>
          </cell>
          <cell r="BM58">
            <v>0</v>
          </cell>
          <cell r="BN58">
            <v>0</v>
          </cell>
        </row>
        <row r="59">
          <cell r="B59" t="str">
            <v>S413056</v>
          </cell>
          <cell r="C59" t="str">
            <v>黄骅市瑞丰五金制品有限公司</v>
          </cell>
          <cell r="D59" t="str">
            <v>金属件/后视镜</v>
          </cell>
          <cell r="E59" t="str">
            <v>正常供货</v>
          </cell>
          <cell r="F59">
            <v>60</v>
          </cell>
          <cell r="G59" t="str">
            <v>是</v>
          </cell>
          <cell r="H59">
            <v>90</v>
          </cell>
          <cell r="I59">
            <v>0</v>
          </cell>
          <cell r="J59">
            <v>0</v>
          </cell>
          <cell r="K59">
            <v>0</v>
          </cell>
        </row>
        <row r="59"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59"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59">
          <cell r="AC59">
            <v>103925.31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88742.37</v>
          </cell>
          <cell r="AI59">
            <v>74722.74</v>
          </cell>
          <cell r="AJ59">
            <v>0</v>
          </cell>
          <cell r="AK59">
            <v>0</v>
          </cell>
          <cell r="AL59">
            <v>0</v>
          </cell>
          <cell r="AM59">
            <v>133483.42</v>
          </cell>
          <cell r="AN59">
            <v>45058.73</v>
          </cell>
          <cell r="AO59">
            <v>0</v>
          </cell>
          <cell r="AP59">
            <v>103500</v>
          </cell>
          <cell r="AQ59">
            <v>52898.42</v>
          </cell>
          <cell r="AR59">
            <v>76633.02</v>
          </cell>
          <cell r="AS59">
            <v>23283.37</v>
          </cell>
          <cell r="AT59">
            <v>0</v>
          </cell>
          <cell r="AU59">
            <v>74609.93</v>
          </cell>
          <cell r="AV59">
            <v>40908.05</v>
          </cell>
          <cell r="AW59">
            <v>43787.68</v>
          </cell>
          <cell r="AX59">
            <v>32137.45</v>
          </cell>
          <cell r="AY59">
            <v>18175.48</v>
          </cell>
          <cell r="AZ59">
            <v>911865.97</v>
          </cell>
          <cell r="BA59">
            <v>861553.04</v>
          </cell>
          <cell r="BB59">
            <v>6</v>
          </cell>
          <cell r="BC59">
            <v>43787.68</v>
          </cell>
          <cell r="BD59">
            <v>40908.05</v>
          </cell>
          <cell r="BE59">
            <v>74609.93</v>
          </cell>
          <cell r="BF59">
            <v>0</v>
          </cell>
          <cell r="BG59">
            <v>23283.37</v>
          </cell>
          <cell r="BH59">
            <v>209618.59</v>
          </cell>
          <cell r="BI59">
            <v>50312.9299999999</v>
          </cell>
        </row>
        <row r="59">
          <cell r="BK59">
            <v>911865.97</v>
          </cell>
          <cell r="BL59">
            <v>0</v>
          </cell>
          <cell r="BM59">
            <v>-20000</v>
          </cell>
          <cell r="BN59">
            <v>34936.4316666667</v>
          </cell>
        </row>
        <row r="60">
          <cell r="B60" t="str">
            <v>S413071</v>
          </cell>
          <cell r="C60" t="str">
            <v>黄骅市顺亿汽车部件有限公司</v>
          </cell>
          <cell r="D60" t="str">
            <v>金属件/座椅/后视镜</v>
          </cell>
          <cell r="E60" t="str">
            <v>正常供货</v>
          </cell>
          <cell r="F60">
            <v>90</v>
          </cell>
          <cell r="G60" t="str">
            <v>是</v>
          </cell>
          <cell r="H60">
            <v>90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0"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11213.59</v>
          </cell>
          <cell r="AE60">
            <v>56596.68</v>
          </cell>
          <cell r="AF60">
            <v>27046.89</v>
          </cell>
          <cell r="AG60">
            <v>44354.57</v>
          </cell>
          <cell r="AH60">
            <v>45109.77</v>
          </cell>
          <cell r="AI60">
            <v>56004.97</v>
          </cell>
          <cell r="AJ60">
            <v>67923.96</v>
          </cell>
          <cell r="AK60">
            <v>56994.88</v>
          </cell>
          <cell r="AL60">
            <v>56144.64</v>
          </cell>
          <cell r="AM60">
            <v>26984.55</v>
          </cell>
          <cell r="AN60">
            <v>31650.85</v>
          </cell>
          <cell r="AO60">
            <v>31400</v>
          </cell>
          <cell r="AP60">
            <v>48000</v>
          </cell>
          <cell r="AQ60">
            <v>43591.48</v>
          </cell>
          <cell r="AR60">
            <v>35027.19</v>
          </cell>
          <cell r="AS60">
            <v>25666.08</v>
          </cell>
          <cell r="AT60">
            <v>0</v>
          </cell>
          <cell r="AU60">
            <v>42989.99</v>
          </cell>
          <cell r="AV60">
            <v>54605.88</v>
          </cell>
          <cell r="AW60">
            <v>0</v>
          </cell>
          <cell r="AX60">
            <v>36246.32</v>
          </cell>
          <cell r="AY60">
            <v>55898.64</v>
          </cell>
          <cell r="AZ60">
            <v>853450.93</v>
          </cell>
          <cell r="BA60">
            <v>761305.97</v>
          </cell>
          <cell r="BB60">
            <v>6</v>
          </cell>
          <cell r="BC60">
            <v>54605.88</v>
          </cell>
          <cell r="BD60">
            <v>42989.99</v>
          </cell>
          <cell r="BE60">
            <v>0</v>
          </cell>
          <cell r="BF60">
            <v>25666.08</v>
          </cell>
          <cell r="BG60">
            <v>35027.19</v>
          </cell>
          <cell r="BH60">
            <v>189740.83</v>
          </cell>
          <cell r="BI60">
            <v>92144.96</v>
          </cell>
        </row>
        <row r="60">
          <cell r="BK60">
            <v>853450.93</v>
          </cell>
          <cell r="BL60">
            <v>0</v>
          </cell>
          <cell r="BM60">
            <v>-10000</v>
          </cell>
          <cell r="BN60">
            <v>31623.4716666667</v>
          </cell>
        </row>
        <row r="61">
          <cell r="B61" t="str">
            <v>S432037</v>
          </cell>
          <cell r="C61" t="str">
            <v>苏世博(南京)减振系统有限公司</v>
          </cell>
          <cell r="D61" t="str">
            <v>金属件</v>
          </cell>
          <cell r="E61" t="str">
            <v>正常供货</v>
          </cell>
          <cell r="F61">
            <v>60</v>
          </cell>
          <cell r="G61" t="str">
            <v>否</v>
          </cell>
          <cell r="H61">
            <v>90</v>
          </cell>
        </row>
        <row r="61"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57150.95</v>
          </cell>
          <cell r="AQ61">
            <v>0</v>
          </cell>
          <cell r="AR61">
            <v>182671.28</v>
          </cell>
          <cell r="AS61">
            <v>0</v>
          </cell>
          <cell r="AT61">
            <v>0</v>
          </cell>
          <cell r="AU61">
            <v>885251.05</v>
          </cell>
          <cell r="AV61">
            <v>679356</v>
          </cell>
          <cell r="AW61">
            <v>676097.08</v>
          </cell>
          <cell r="AX61">
            <v>0</v>
          </cell>
          <cell r="AY61">
            <v>0</v>
          </cell>
          <cell r="AZ61">
            <v>2480526.36</v>
          </cell>
          <cell r="BA61">
            <v>2480526.36</v>
          </cell>
          <cell r="BB61">
            <v>6</v>
          </cell>
          <cell r="BC61">
            <v>676097.08</v>
          </cell>
          <cell r="BD61">
            <v>679356</v>
          </cell>
          <cell r="BE61">
            <v>885251.05</v>
          </cell>
          <cell r="BF61">
            <v>0</v>
          </cell>
          <cell r="BG61">
            <v>0</v>
          </cell>
          <cell r="BH61">
            <v>2240704.13</v>
          </cell>
          <cell r="BI61">
            <v>0</v>
          </cell>
        </row>
        <row r="61">
          <cell r="BK61">
            <v>2480526.36</v>
          </cell>
          <cell r="BL61">
            <v>0</v>
          </cell>
          <cell r="BM61">
            <v>0</v>
          </cell>
          <cell r="BN61">
            <v>373450.688333333</v>
          </cell>
        </row>
        <row r="62">
          <cell r="B62" t="str">
            <v>S412012</v>
          </cell>
          <cell r="C62" t="str">
            <v>天津琪安科技有限公司</v>
          </cell>
          <cell r="D62" t="str">
            <v>座椅</v>
          </cell>
          <cell r="E62" t="str">
            <v>正常供货</v>
          </cell>
          <cell r="F62">
            <v>90</v>
          </cell>
          <cell r="G62" t="str">
            <v>是</v>
          </cell>
          <cell r="H62">
            <v>90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2"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35029.77</v>
          </cell>
          <cell r="AF62">
            <v>0</v>
          </cell>
          <cell r="AG62">
            <v>156100.05</v>
          </cell>
          <cell r="AH62">
            <v>26790.04</v>
          </cell>
          <cell r="AI62">
            <v>60885.41</v>
          </cell>
          <cell r="AJ62">
            <v>165910.83</v>
          </cell>
          <cell r="AK62">
            <v>33628.8</v>
          </cell>
          <cell r="AL62">
            <v>84291.79</v>
          </cell>
          <cell r="AM62">
            <v>90649.77</v>
          </cell>
          <cell r="AN62">
            <v>28624.07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364412.38</v>
          </cell>
          <cell r="AT62">
            <v>97168.7</v>
          </cell>
          <cell r="AU62">
            <v>0</v>
          </cell>
          <cell r="AV62">
            <v>85355.12</v>
          </cell>
          <cell r="AW62">
            <v>63059.24</v>
          </cell>
          <cell r="AX62">
            <v>65455.93</v>
          </cell>
          <cell r="AY62">
            <v>58567.14</v>
          </cell>
          <cell r="AZ62">
            <v>1415929.04</v>
          </cell>
          <cell r="BA62">
            <v>1228846.73</v>
          </cell>
          <cell r="BB62">
            <v>6</v>
          </cell>
          <cell r="BC62">
            <v>85355.12</v>
          </cell>
          <cell r="BD62">
            <v>0</v>
          </cell>
          <cell r="BE62">
            <v>97168.7</v>
          </cell>
          <cell r="BF62">
            <v>364412.38</v>
          </cell>
          <cell r="BG62">
            <v>0</v>
          </cell>
          <cell r="BH62">
            <v>369606.13</v>
          </cell>
          <cell r="BI62">
            <v>187082.31</v>
          </cell>
        </row>
        <row r="62">
          <cell r="BK62">
            <v>1415929.04</v>
          </cell>
          <cell r="BL62">
            <v>0</v>
          </cell>
          <cell r="BM62">
            <v>-33200.0000000002</v>
          </cell>
          <cell r="BN62">
            <v>61601.0216666667</v>
          </cell>
        </row>
        <row r="63">
          <cell r="B63" t="str">
            <v>S432035</v>
          </cell>
          <cell r="C63" t="str">
            <v>江阴市宏丰塑业有限公司</v>
          </cell>
          <cell r="D63" t="str">
            <v>后视镜</v>
          </cell>
          <cell r="E63" t="str">
            <v>大宗物料</v>
          </cell>
          <cell r="F63">
            <v>90</v>
          </cell>
          <cell r="G63" t="str">
            <v>是</v>
          </cell>
          <cell r="H63">
            <v>90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</row>
        <row r="63">
          <cell r="AA63">
            <v>0</v>
          </cell>
          <cell r="AB63">
            <v>0</v>
          </cell>
          <cell r="AC63">
            <v>0</v>
          </cell>
          <cell r="AD63">
            <v>809.99</v>
          </cell>
          <cell r="AE63">
            <v>0</v>
          </cell>
          <cell r="AF63">
            <v>79100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</row>
        <row r="63">
          <cell r="AW63">
            <v>0</v>
          </cell>
          <cell r="AX63">
            <v>0</v>
          </cell>
          <cell r="AY63">
            <v>0</v>
          </cell>
          <cell r="AZ63">
            <v>79909.99</v>
          </cell>
          <cell r="BA63">
            <v>79909.99</v>
          </cell>
          <cell r="BB63">
            <v>5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</row>
        <row r="63">
          <cell r="BK63">
            <v>79909.99</v>
          </cell>
          <cell r="BL63">
            <v>0</v>
          </cell>
          <cell r="BM63">
            <v>-10000</v>
          </cell>
          <cell r="BN63">
            <v>0</v>
          </cell>
        </row>
        <row r="64">
          <cell r="B64" t="str">
            <v>S511032</v>
          </cell>
          <cell r="C64" t="str">
            <v>中机科（北京）车辆检测工程研究院有限公司</v>
          </cell>
          <cell r="D64" t="str">
            <v>座椅</v>
          </cell>
          <cell r="E64" t="str">
            <v>实验费-老帐</v>
          </cell>
          <cell r="F64">
            <v>0</v>
          </cell>
          <cell r="G64" t="str">
            <v>否</v>
          </cell>
        </row>
        <row r="64"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63556.5</v>
          </cell>
          <cell r="AP64">
            <v>0</v>
          </cell>
          <cell r="AQ64">
            <v>228201</v>
          </cell>
          <cell r="AR64">
            <v>4337.5</v>
          </cell>
          <cell r="AS64">
            <v>0</v>
          </cell>
          <cell r="AT64">
            <v>0</v>
          </cell>
          <cell r="AU64">
            <v>3905</v>
          </cell>
        </row>
        <row r="64">
          <cell r="AW64">
            <v>0</v>
          </cell>
          <cell r="AX64">
            <v>0</v>
          </cell>
          <cell r="AY64">
            <v>0</v>
          </cell>
          <cell r="AZ64">
            <v>300000</v>
          </cell>
          <cell r="BA64">
            <v>300000</v>
          </cell>
          <cell r="BB64">
            <v>5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3905</v>
          </cell>
          <cell r="BH64">
            <v>3905</v>
          </cell>
          <cell r="BI64">
            <v>0</v>
          </cell>
        </row>
        <row r="64">
          <cell r="BK64">
            <v>300000</v>
          </cell>
          <cell r="BL64">
            <v>0</v>
          </cell>
          <cell r="BM64">
            <v>-300726</v>
          </cell>
          <cell r="BN64">
            <v>650.833333333333</v>
          </cell>
        </row>
        <row r="65">
          <cell r="B65" t="str">
            <v>S421002</v>
          </cell>
          <cell r="C65" t="str">
            <v>大连浩煜新材料科技有限公司</v>
          </cell>
          <cell r="D65" t="str">
            <v>座椅</v>
          </cell>
          <cell r="E65" t="str">
            <v>大宗物料</v>
          </cell>
          <cell r="F65">
            <v>60</v>
          </cell>
          <cell r="G65" t="str">
            <v>否</v>
          </cell>
          <cell r="H65">
            <v>60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5">
          <cell r="AK65">
            <v>0</v>
          </cell>
          <cell r="AL65">
            <v>0</v>
          </cell>
          <cell r="AM65">
            <v>0</v>
          </cell>
        </row>
        <row r="65">
          <cell r="AO65">
            <v>0</v>
          </cell>
          <cell r="AP65">
            <v>0</v>
          </cell>
        </row>
        <row r="65">
          <cell r="AR65">
            <v>392209.82</v>
          </cell>
          <cell r="AS65">
            <v>1019760</v>
          </cell>
          <cell r="AT65">
            <v>678240</v>
          </cell>
          <cell r="AU65">
            <v>962640</v>
          </cell>
          <cell r="AV65">
            <v>869760</v>
          </cell>
          <cell r="AW65">
            <v>659400</v>
          </cell>
          <cell r="AX65">
            <v>326760</v>
          </cell>
          <cell r="AY65">
            <v>0</v>
          </cell>
          <cell r="AZ65">
            <v>4908769.82</v>
          </cell>
          <cell r="BA65">
            <v>4582009.82</v>
          </cell>
          <cell r="BB65">
            <v>6</v>
          </cell>
          <cell r="BC65">
            <v>659400</v>
          </cell>
          <cell r="BD65">
            <v>869760</v>
          </cell>
          <cell r="BE65">
            <v>962640</v>
          </cell>
          <cell r="BF65">
            <v>678240</v>
          </cell>
          <cell r="BG65">
            <v>1019760</v>
          </cell>
          <cell r="BH65">
            <v>3496800</v>
          </cell>
          <cell r="BI65">
            <v>326760</v>
          </cell>
        </row>
        <row r="65">
          <cell r="BK65">
            <v>4908769.82</v>
          </cell>
          <cell r="BL65">
            <v>0</v>
          </cell>
          <cell r="BM65">
            <v>0</v>
          </cell>
          <cell r="BN65">
            <v>582800</v>
          </cell>
        </row>
        <row r="66">
          <cell r="B66" t="str">
            <v>S413168</v>
          </cell>
          <cell r="C66" t="str">
            <v>黄骅市旗锐塑料制品有限公司</v>
          </cell>
          <cell r="D66" t="str">
            <v>座椅/后视镜</v>
          </cell>
          <cell r="E66" t="str">
            <v>正常供货</v>
          </cell>
          <cell r="F66">
            <v>60</v>
          </cell>
          <cell r="G66" t="str">
            <v>否</v>
          </cell>
          <cell r="H66">
            <v>90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6"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43595.36</v>
          </cell>
          <cell r="AT66">
            <v>66484.39</v>
          </cell>
          <cell r="AU66">
            <v>28145.33</v>
          </cell>
          <cell r="AV66">
            <v>87002.92</v>
          </cell>
          <cell r="AW66">
            <v>77516.59</v>
          </cell>
          <cell r="AX66">
            <v>48153.34</v>
          </cell>
          <cell r="AY66">
            <v>42362.3</v>
          </cell>
          <cell r="AZ66">
            <v>393260.23</v>
          </cell>
          <cell r="BA66">
            <v>302744.59</v>
          </cell>
          <cell r="BB66">
            <v>6</v>
          </cell>
          <cell r="BC66">
            <v>77516.59</v>
          </cell>
          <cell r="BD66">
            <v>87002.92</v>
          </cell>
          <cell r="BE66">
            <v>28145.33</v>
          </cell>
          <cell r="BF66">
            <v>66484.39</v>
          </cell>
          <cell r="BG66">
            <v>43595.36</v>
          </cell>
          <cell r="BH66">
            <v>349664.87</v>
          </cell>
          <cell r="BI66">
            <v>90515.64</v>
          </cell>
        </row>
        <row r="66">
          <cell r="BK66">
            <v>393260.23</v>
          </cell>
          <cell r="BL66">
            <v>0</v>
          </cell>
          <cell r="BM66">
            <v>-19999.9999999998</v>
          </cell>
          <cell r="BN66">
            <v>58277.4783333333</v>
          </cell>
        </row>
        <row r="67">
          <cell r="B67" t="str">
            <v>S535001</v>
          </cell>
          <cell r="C67" t="str">
            <v>厦门市三友和机械有限公司</v>
          </cell>
          <cell r="D67" t="str">
            <v>座椅</v>
          </cell>
          <cell r="E67" t="str">
            <v>固定资产-老账</v>
          </cell>
          <cell r="F67" t="str">
            <v>预付</v>
          </cell>
          <cell r="G67" t="str">
            <v>否</v>
          </cell>
        </row>
        <row r="67">
          <cell r="I67">
            <v>222035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60000</v>
          </cell>
          <cell r="Y67">
            <v>0</v>
          </cell>
          <cell r="Z67">
            <v>0</v>
          </cell>
          <cell r="AA67">
            <v>11965</v>
          </cell>
        </row>
        <row r="67"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</row>
        <row r="67">
          <cell r="AW67">
            <v>0</v>
          </cell>
          <cell r="AX67">
            <v>0</v>
          </cell>
          <cell r="AY67">
            <v>0</v>
          </cell>
          <cell r="AZ67">
            <v>294000</v>
          </cell>
          <cell r="BA67">
            <v>294000</v>
          </cell>
          <cell r="BB67">
            <v>5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</row>
        <row r="67">
          <cell r="BK67">
            <v>294000</v>
          </cell>
          <cell r="BL67">
            <v>0</v>
          </cell>
          <cell r="BM67">
            <v>0</v>
          </cell>
          <cell r="BN67">
            <v>0</v>
          </cell>
        </row>
        <row r="68">
          <cell r="B68" t="str">
            <v>S433009</v>
          </cell>
          <cell r="C68" t="str">
            <v>浙江路得坦摩汽车部件股份有限公司</v>
          </cell>
          <cell r="D68" t="str">
            <v>金属件</v>
          </cell>
          <cell r="E68" t="str">
            <v>正常供货</v>
          </cell>
          <cell r="F68">
            <v>60</v>
          </cell>
          <cell r="G68" t="str">
            <v>否</v>
          </cell>
          <cell r="H68">
            <v>60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8"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411996.06</v>
          </cell>
          <cell r="AS68">
            <v>281423.25</v>
          </cell>
          <cell r="AT68">
            <v>991550.26</v>
          </cell>
          <cell r="AU68">
            <v>156597.75</v>
          </cell>
          <cell r="AV68">
            <v>855585.49</v>
          </cell>
          <cell r="AW68">
            <v>560550.06</v>
          </cell>
          <cell r="AX68">
            <v>57743.57</v>
          </cell>
          <cell r="AY68">
            <v>0</v>
          </cell>
          <cell r="AZ68">
            <v>3315446.44</v>
          </cell>
          <cell r="BA68">
            <v>3257702.87</v>
          </cell>
          <cell r="BB68">
            <v>6</v>
          </cell>
          <cell r="BC68">
            <v>560550.06</v>
          </cell>
          <cell r="BD68">
            <v>855585.49</v>
          </cell>
          <cell r="BE68">
            <v>156597.75</v>
          </cell>
          <cell r="BF68">
            <v>991550.26</v>
          </cell>
          <cell r="BG68">
            <v>281423.25</v>
          </cell>
          <cell r="BH68">
            <v>2622027.13</v>
          </cell>
          <cell r="BI68">
            <v>57743.5699999998</v>
          </cell>
        </row>
        <row r="68">
          <cell r="BK68">
            <v>3315446.44</v>
          </cell>
          <cell r="BL68">
            <v>0</v>
          </cell>
          <cell r="BM68">
            <v>-399999.999999999</v>
          </cell>
          <cell r="BN68">
            <v>437004.521666667</v>
          </cell>
        </row>
        <row r="69">
          <cell r="B69" t="str">
            <v>S434002</v>
          </cell>
          <cell r="C69" t="str">
            <v>芜湖星火软轴控制索制造有限公司</v>
          </cell>
          <cell r="D69" t="str">
            <v>金属件/座椅</v>
          </cell>
          <cell r="E69" t="str">
            <v>正常供货</v>
          </cell>
          <cell r="F69">
            <v>60</v>
          </cell>
          <cell r="G69" t="str">
            <v>是</v>
          </cell>
          <cell r="H69">
            <v>60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69">
          <cell r="V69">
            <v>0</v>
          </cell>
        </row>
        <row r="69">
          <cell r="X69">
            <v>0</v>
          </cell>
        </row>
        <row r="69">
          <cell r="AJ69">
            <v>0</v>
          </cell>
          <cell r="AK69">
            <v>0</v>
          </cell>
          <cell r="AL69">
            <v>36101.19</v>
          </cell>
          <cell r="AM69">
            <v>110872.52</v>
          </cell>
          <cell r="AN69">
            <v>64759.78</v>
          </cell>
          <cell r="AO69">
            <v>28900</v>
          </cell>
          <cell r="AP69">
            <v>14400</v>
          </cell>
          <cell r="AQ69">
            <v>0</v>
          </cell>
          <cell r="AR69">
            <v>673.35</v>
          </cell>
          <cell r="AS69">
            <v>16414.49</v>
          </cell>
          <cell r="AT69">
            <v>0</v>
          </cell>
          <cell r="AU69">
            <v>0</v>
          </cell>
        </row>
        <row r="69">
          <cell r="AW69">
            <v>4096.37</v>
          </cell>
          <cell r="AX69">
            <v>1885.35</v>
          </cell>
          <cell r="AY69">
            <v>0</v>
          </cell>
          <cell r="AZ69">
            <v>278103.05</v>
          </cell>
          <cell r="BA69">
            <v>276217.7</v>
          </cell>
          <cell r="BB69">
            <v>5</v>
          </cell>
          <cell r="BC69">
            <v>4096.37</v>
          </cell>
          <cell r="BD69">
            <v>0</v>
          </cell>
          <cell r="BE69">
            <v>0</v>
          </cell>
          <cell r="BF69">
            <v>0</v>
          </cell>
          <cell r="BG69">
            <v>16414.49</v>
          </cell>
          <cell r="BH69">
            <v>5981.72</v>
          </cell>
          <cell r="BI69">
            <v>1885.34999999998</v>
          </cell>
        </row>
        <row r="69">
          <cell r="BK69">
            <v>278103.05</v>
          </cell>
          <cell r="BL69">
            <v>0</v>
          </cell>
          <cell r="BM69">
            <v>-19999.9999999997</v>
          </cell>
          <cell r="BN69">
            <v>996.953333333333</v>
          </cell>
        </row>
        <row r="70">
          <cell r="B70" t="str">
            <v>S413053</v>
          </cell>
          <cell r="C70" t="str">
            <v>黄骅市益海五金制造有限公司</v>
          </cell>
          <cell r="D70" t="str">
            <v>座椅</v>
          </cell>
          <cell r="E70" t="str">
            <v>正常供货</v>
          </cell>
          <cell r="F70">
            <v>90</v>
          </cell>
          <cell r="G70" t="str">
            <v>是</v>
          </cell>
          <cell r="H70">
            <v>90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70">
          <cell r="AE70">
            <v>0</v>
          </cell>
          <cell r="AF70">
            <v>0</v>
          </cell>
        </row>
        <row r="70"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24665.94</v>
          </cell>
          <cell r="AM70">
            <v>0</v>
          </cell>
          <cell r="AN70">
            <v>112570.89</v>
          </cell>
          <cell r="AO70">
            <v>7500</v>
          </cell>
          <cell r="AP70">
            <v>17600</v>
          </cell>
          <cell r="AQ70">
            <v>24286.2</v>
          </cell>
          <cell r="AR70">
            <v>31266.25</v>
          </cell>
          <cell r="AS70">
            <v>28633.12</v>
          </cell>
          <cell r="AT70">
            <v>20920.74</v>
          </cell>
          <cell r="AU70">
            <v>0</v>
          </cell>
          <cell r="AV70">
            <v>65364.24</v>
          </cell>
          <cell r="AW70">
            <v>0</v>
          </cell>
          <cell r="AX70">
            <v>115402.47</v>
          </cell>
          <cell r="AY70">
            <v>41121.55</v>
          </cell>
          <cell r="AZ70">
            <v>489331.4</v>
          </cell>
          <cell r="BA70">
            <v>332807.38</v>
          </cell>
          <cell r="BB70">
            <v>6</v>
          </cell>
          <cell r="BC70">
            <v>65364.24</v>
          </cell>
          <cell r="BD70">
            <v>0</v>
          </cell>
          <cell r="BE70">
            <v>20920.74</v>
          </cell>
          <cell r="BF70">
            <v>28633.12</v>
          </cell>
          <cell r="BG70">
            <v>31266.25</v>
          </cell>
          <cell r="BH70">
            <v>242809</v>
          </cell>
          <cell r="BI70">
            <v>156524.02</v>
          </cell>
        </row>
        <row r="70">
          <cell r="BK70">
            <v>489331.4</v>
          </cell>
          <cell r="BL70">
            <v>0</v>
          </cell>
          <cell r="BM70">
            <v>-9999.99999999994</v>
          </cell>
          <cell r="BN70">
            <v>40468.1666666667</v>
          </cell>
        </row>
        <row r="71">
          <cell r="B71" t="str">
            <v>S411037</v>
          </cell>
          <cell r="C71" t="str">
            <v>北京博路荣国际贸易有限公司</v>
          </cell>
          <cell r="D71" t="str">
            <v>后视镜</v>
          </cell>
          <cell r="E71" t="str">
            <v>大宗物料</v>
          </cell>
          <cell r="F71">
            <v>90</v>
          </cell>
          <cell r="G71" t="str">
            <v>是</v>
          </cell>
          <cell r="H71">
            <v>90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11705.6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</row>
        <row r="71">
          <cell r="AW71">
            <v>0</v>
          </cell>
          <cell r="AX71">
            <v>0</v>
          </cell>
          <cell r="AY71">
            <v>0</v>
          </cell>
          <cell r="AZ71">
            <v>11705.6</v>
          </cell>
          <cell r="BA71">
            <v>11705.6</v>
          </cell>
          <cell r="BB71">
            <v>5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</row>
        <row r="71">
          <cell r="BK71">
            <v>11705.6</v>
          </cell>
          <cell r="BL71">
            <v>0</v>
          </cell>
          <cell r="BM71">
            <v>-15000</v>
          </cell>
          <cell r="BN71">
            <v>0</v>
          </cell>
        </row>
        <row r="72">
          <cell r="B72" t="str">
            <v>S413042</v>
          </cell>
          <cell r="C72" t="str">
            <v>黄骅市祯祥金属制品有限责任公司</v>
          </cell>
          <cell r="D72" t="str">
            <v>金属件</v>
          </cell>
        </row>
        <row r="72">
          <cell r="F72">
            <v>0</v>
          </cell>
          <cell r="G72" t="str">
            <v>否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2"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</row>
        <row r="72">
          <cell r="AV72">
            <v>0</v>
          </cell>
          <cell r="AW72">
            <v>341750.82</v>
          </cell>
          <cell r="AX72">
            <v>195821.52</v>
          </cell>
          <cell r="AY72">
            <v>0</v>
          </cell>
          <cell r="AZ72">
            <v>537572.34</v>
          </cell>
          <cell r="BA72">
            <v>537572.34</v>
          </cell>
          <cell r="BB72">
            <v>4</v>
          </cell>
          <cell r="BC72">
            <v>0</v>
          </cell>
          <cell r="BD72">
            <v>195821.52</v>
          </cell>
          <cell r="BE72">
            <v>341750.82</v>
          </cell>
          <cell r="BF72">
            <v>0</v>
          </cell>
          <cell r="BG72">
            <v>0</v>
          </cell>
          <cell r="BH72">
            <v>537572.34</v>
          </cell>
          <cell r="BI72">
            <v>0</v>
          </cell>
        </row>
        <row r="72">
          <cell r="BK72">
            <v>537572.34</v>
          </cell>
          <cell r="BL72">
            <v>0</v>
          </cell>
          <cell r="BM72">
            <v>-150000</v>
          </cell>
          <cell r="BN72">
            <v>89595.39</v>
          </cell>
        </row>
        <row r="73">
          <cell r="B73" t="str">
            <v>S413021</v>
          </cell>
          <cell r="C73" t="str">
            <v>河北锐翰汽车零部件有限公司</v>
          </cell>
          <cell r="D73" t="str">
            <v>金属件</v>
          </cell>
          <cell r="E73" t="str">
            <v>正常供货</v>
          </cell>
          <cell r="F73">
            <v>60</v>
          </cell>
          <cell r="G73" t="str">
            <v>是</v>
          </cell>
          <cell r="H73">
            <v>90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3">
          <cell r="Y73">
            <v>0</v>
          </cell>
          <cell r="Z73">
            <v>0</v>
          </cell>
        </row>
        <row r="73">
          <cell r="AC73">
            <v>0</v>
          </cell>
          <cell r="AD73">
            <v>0</v>
          </cell>
          <cell r="AE73">
            <v>0</v>
          </cell>
          <cell r="AF73">
            <v>40790.23</v>
          </cell>
          <cell r="AG73">
            <v>24527.94</v>
          </cell>
          <cell r="AH73">
            <v>39551.94</v>
          </cell>
          <cell r="AI73">
            <v>25151.95</v>
          </cell>
          <cell r="AJ73">
            <v>58223.89</v>
          </cell>
          <cell r="AK73">
            <v>27767.94</v>
          </cell>
          <cell r="AL73">
            <v>36863.95</v>
          </cell>
          <cell r="AM73">
            <v>26735.96</v>
          </cell>
          <cell r="AN73">
            <v>42047.93</v>
          </cell>
          <cell r="AO73">
            <v>32300</v>
          </cell>
          <cell r="AP73">
            <v>33100</v>
          </cell>
          <cell r="AQ73">
            <v>33839.94</v>
          </cell>
          <cell r="AR73">
            <v>42527.94</v>
          </cell>
          <cell r="AS73">
            <v>28175.95</v>
          </cell>
          <cell r="AT73">
            <v>50999.9</v>
          </cell>
          <cell r="AU73">
            <v>36719.93</v>
          </cell>
          <cell r="AV73">
            <v>17255.97</v>
          </cell>
          <cell r="AW73">
            <v>14495.98</v>
          </cell>
          <cell r="AX73">
            <v>28055.95</v>
          </cell>
          <cell r="AY73">
            <v>7199.99</v>
          </cell>
          <cell r="AZ73">
            <v>646333.28</v>
          </cell>
          <cell r="BA73">
            <v>611077.34</v>
          </cell>
          <cell r="BB73">
            <v>6</v>
          </cell>
          <cell r="BC73">
            <v>14495.98</v>
          </cell>
          <cell r="BD73">
            <v>17255.97</v>
          </cell>
          <cell r="BE73">
            <v>36719.93</v>
          </cell>
          <cell r="BF73">
            <v>50999.9</v>
          </cell>
          <cell r="BG73">
            <v>28175.95</v>
          </cell>
          <cell r="BH73">
            <v>154727.72</v>
          </cell>
          <cell r="BI73">
            <v>35255.9399999999</v>
          </cell>
        </row>
        <row r="73">
          <cell r="BK73">
            <v>646333.28</v>
          </cell>
          <cell r="BL73">
            <v>0</v>
          </cell>
          <cell r="BM73">
            <v>-15825.67</v>
          </cell>
          <cell r="BN73">
            <v>25787.9533333333</v>
          </cell>
        </row>
        <row r="74">
          <cell r="B74" t="str">
            <v>S411021</v>
          </cell>
          <cell r="C74" t="str">
            <v>北京鹏宇兴业精密模具制造有限公司</v>
          </cell>
          <cell r="D74">
            <v>0</v>
          </cell>
          <cell r="E74" t="str">
            <v>固定资产-老账</v>
          </cell>
          <cell r="F74">
            <v>0</v>
          </cell>
          <cell r="G74" t="str">
            <v>否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4"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20459.99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</row>
        <row r="74">
          <cell r="AW74">
            <v>0</v>
          </cell>
          <cell r="AX74">
            <v>0</v>
          </cell>
          <cell r="AY74">
            <v>0</v>
          </cell>
          <cell r="AZ74">
            <v>20459.99</v>
          </cell>
          <cell r="BA74">
            <v>20459.99</v>
          </cell>
          <cell r="BB74">
            <v>5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</row>
        <row r="74">
          <cell r="BK74">
            <v>20459.9900000001</v>
          </cell>
          <cell r="BL74">
            <v>0</v>
          </cell>
          <cell r="BM74">
            <v>1.0550138540566e-10</v>
          </cell>
          <cell r="BN74">
            <v>0</v>
          </cell>
        </row>
        <row r="75">
          <cell r="B75" t="str">
            <v>S435004</v>
          </cell>
          <cell r="C75" t="str">
            <v>厦门市鑫荣飞工贸有限公司</v>
          </cell>
          <cell r="D75" t="str">
            <v>金属件</v>
          </cell>
          <cell r="E75" t="str">
            <v>正常供货</v>
          </cell>
          <cell r="F75">
            <v>90</v>
          </cell>
          <cell r="G75" t="str">
            <v>是</v>
          </cell>
          <cell r="H75">
            <v>90</v>
          </cell>
        </row>
        <row r="75"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30608.19</v>
          </cell>
          <cell r="AN75">
            <v>78616.36</v>
          </cell>
          <cell r="AO75">
            <v>117000</v>
          </cell>
          <cell r="AP75">
            <v>131100</v>
          </cell>
          <cell r="AQ75">
            <v>109169.3</v>
          </cell>
          <cell r="AR75">
            <v>129850.56</v>
          </cell>
          <cell r="AS75">
            <v>0</v>
          </cell>
          <cell r="AT75">
            <v>57024.32</v>
          </cell>
          <cell r="AU75">
            <v>117158.4</v>
          </cell>
          <cell r="AV75">
            <v>460969.94</v>
          </cell>
          <cell r="AW75">
            <v>0</v>
          </cell>
          <cell r="AX75">
            <v>262494.48</v>
          </cell>
          <cell r="AY75">
            <v>0</v>
          </cell>
          <cell r="AZ75">
            <v>1493991.55</v>
          </cell>
          <cell r="BA75">
            <v>1231497.07</v>
          </cell>
          <cell r="BB75">
            <v>6</v>
          </cell>
          <cell r="BC75">
            <v>460969.94</v>
          </cell>
          <cell r="BD75">
            <v>117158.4</v>
          </cell>
          <cell r="BE75">
            <v>57024.32</v>
          </cell>
          <cell r="BF75">
            <v>0</v>
          </cell>
          <cell r="BG75">
            <v>129850.56</v>
          </cell>
          <cell r="BH75">
            <v>897647.14</v>
          </cell>
          <cell r="BI75">
            <v>262494.48</v>
          </cell>
        </row>
        <row r="75">
          <cell r="BK75">
            <v>1493991.55</v>
          </cell>
          <cell r="BL75">
            <v>0</v>
          </cell>
          <cell r="BM75">
            <v>0</v>
          </cell>
          <cell r="BN75">
            <v>149607.856666667</v>
          </cell>
        </row>
        <row r="76">
          <cell r="B76" t="str">
            <v>S444012</v>
          </cell>
          <cell r="C76" t="str">
            <v>东莞皓永汽车配件有限公司</v>
          </cell>
          <cell r="D76" t="str">
            <v>后视镜</v>
          </cell>
          <cell r="E76" t="str">
            <v>正常供货</v>
          </cell>
          <cell r="F76">
            <v>30</v>
          </cell>
          <cell r="G76" t="str">
            <v>是</v>
          </cell>
          <cell r="H76">
            <v>30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6">
          <cell r="AA76">
            <v>0</v>
          </cell>
        </row>
        <row r="76">
          <cell r="AC76">
            <v>0</v>
          </cell>
          <cell r="AD76">
            <v>0</v>
          </cell>
          <cell r="AE76">
            <v>0</v>
          </cell>
        </row>
        <row r="76">
          <cell r="AH76">
            <v>0</v>
          </cell>
          <cell r="AI76">
            <v>122592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</row>
        <row r="76">
          <cell r="AW76">
            <v>0</v>
          </cell>
          <cell r="AX76">
            <v>0</v>
          </cell>
          <cell r="AY76">
            <v>0</v>
          </cell>
          <cell r="AZ76">
            <v>122592</v>
          </cell>
          <cell r="BA76">
            <v>122592</v>
          </cell>
          <cell r="BB76">
            <v>5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</row>
        <row r="76">
          <cell r="BK76">
            <v>122592</v>
          </cell>
          <cell r="BL76">
            <v>0</v>
          </cell>
          <cell r="BM76">
            <v>-110000</v>
          </cell>
          <cell r="BN76">
            <v>0</v>
          </cell>
        </row>
        <row r="77">
          <cell r="B77" t="str">
            <v>S431001</v>
          </cell>
          <cell r="C77" t="str">
            <v>纳新塑化（上海）有限公司</v>
          </cell>
          <cell r="D77" t="str">
            <v>后视镜</v>
          </cell>
          <cell r="E77" t="str">
            <v>大宗物料</v>
          </cell>
          <cell r="F77">
            <v>60</v>
          </cell>
          <cell r="G77" t="str">
            <v>否</v>
          </cell>
          <cell r="H77">
            <v>60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7"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</row>
        <row r="77">
          <cell r="AW77">
            <v>0</v>
          </cell>
          <cell r="AX77">
            <v>25425</v>
          </cell>
          <cell r="AY77">
            <v>6102</v>
          </cell>
          <cell r="AZ77">
            <v>31527</v>
          </cell>
          <cell r="BA77">
            <v>0</v>
          </cell>
          <cell r="BB77">
            <v>5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31527</v>
          </cell>
          <cell r="BI77">
            <v>31527</v>
          </cell>
        </row>
        <row r="77">
          <cell r="BK77">
            <v>31527</v>
          </cell>
          <cell r="BL77">
            <v>0</v>
          </cell>
          <cell r="BM77">
            <v>-52720</v>
          </cell>
          <cell r="BN77">
            <v>5254.5</v>
          </cell>
        </row>
        <row r="78">
          <cell r="B78" t="str">
            <v>S434003</v>
          </cell>
          <cell r="C78" t="str">
            <v>芜湖市卓人汽车配件有限责任公司</v>
          </cell>
          <cell r="D78" t="str">
            <v>座椅/后视镜</v>
          </cell>
          <cell r="E78" t="str">
            <v>正常供货</v>
          </cell>
          <cell r="F78">
            <v>90</v>
          </cell>
          <cell r="G78" t="str">
            <v>否</v>
          </cell>
          <cell r="H78">
            <v>90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8">
          <cell r="AC78">
            <v>0</v>
          </cell>
          <cell r="AD78">
            <v>0</v>
          </cell>
          <cell r="AE78">
            <v>0</v>
          </cell>
        </row>
        <row r="78"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14056.84</v>
          </cell>
          <cell r="AW78">
            <v>84607.95</v>
          </cell>
          <cell r="AX78">
            <v>35636.02</v>
          </cell>
          <cell r="AY78">
            <v>82699.38</v>
          </cell>
          <cell r="AZ78">
            <v>217000.19</v>
          </cell>
          <cell r="BA78">
            <v>14056.84</v>
          </cell>
          <cell r="BB78">
            <v>6</v>
          </cell>
          <cell r="BC78">
            <v>14056.84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217000.19</v>
          </cell>
          <cell r="BI78">
            <v>202943.35</v>
          </cell>
        </row>
        <row r="78">
          <cell r="BK78">
            <v>217000.19</v>
          </cell>
          <cell r="BL78">
            <v>0</v>
          </cell>
          <cell r="BM78">
            <v>-4688.13999999981</v>
          </cell>
          <cell r="BN78">
            <v>36166.6983333333</v>
          </cell>
        </row>
        <row r="79">
          <cell r="B79" t="str">
            <v>S434001</v>
          </cell>
          <cell r="C79" t="str">
            <v>合肥光码科技有限公司</v>
          </cell>
          <cell r="D79" t="str">
            <v>后视镜</v>
          </cell>
          <cell r="E79" t="str">
            <v>正常供货</v>
          </cell>
          <cell r="F79">
            <v>60</v>
          </cell>
          <cell r="G79" t="str">
            <v>是</v>
          </cell>
          <cell r="H79">
            <v>60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79">
          <cell r="V79">
            <v>0</v>
          </cell>
          <cell r="W79">
            <v>0</v>
          </cell>
          <cell r="X79">
            <v>0</v>
          </cell>
          <cell r="Y79">
            <v>12403.21</v>
          </cell>
          <cell r="Z79">
            <v>0</v>
          </cell>
          <cell r="AA79">
            <v>0</v>
          </cell>
        </row>
        <row r="79">
          <cell r="AC79">
            <v>0</v>
          </cell>
          <cell r="AD79">
            <v>0</v>
          </cell>
          <cell r="AE79">
            <v>9282.96</v>
          </cell>
          <cell r="AF79">
            <v>2488.41</v>
          </cell>
          <cell r="AG79">
            <v>10579.78</v>
          </cell>
          <cell r="AH79">
            <v>18862.96</v>
          </cell>
          <cell r="AI79">
            <v>0</v>
          </cell>
          <cell r="AJ79">
            <v>21414.7</v>
          </cell>
          <cell r="AK79">
            <v>0</v>
          </cell>
          <cell r="AL79">
            <v>25002.26</v>
          </cell>
          <cell r="AM79">
            <v>0</v>
          </cell>
          <cell r="AN79">
            <v>23556.33</v>
          </cell>
          <cell r="AO79">
            <v>0</v>
          </cell>
          <cell r="AP79">
            <v>55500</v>
          </cell>
          <cell r="AQ79">
            <v>0</v>
          </cell>
          <cell r="AR79">
            <v>36477.82</v>
          </cell>
          <cell r="AS79">
            <v>8752.09</v>
          </cell>
          <cell r="AT79">
            <v>0</v>
          </cell>
          <cell r="AU79">
            <v>6458.4</v>
          </cell>
        </row>
        <row r="79">
          <cell r="AW79">
            <v>0</v>
          </cell>
          <cell r="AX79">
            <v>16135.92</v>
          </cell>
          <cell r="AY79">
            <v>592</v>
          </cell>
          <cell r="AZ79">
            <v>247506.84</v>
          </cell>
          <cell r="BA79">
            <v>230778.92</v>
          </cell>
          <cell r="BB79">
            <v>5</v>
          </cell>
          <cell r="BC79">
            <v>0</v>
          </cell>
          <cell r="BD79">
            <v>0</v>
          </cell>
          <cell r="BE79">
            <v>6458.4</v>
          </cell>
          <cell r="BF79">
            <v>0</v>
          </cell>
          <cell r="BG79">
            <v>8752.09</v>
          </cell>
          <cell r="BH79">
            <v>23186.32</v>
          </cell>
          <cell r="BI79">
            <v>16727.92</v>
          </cell>
        </row>
        <row r="79">
          <cell r="BK79">
            <v>247506.84</v>
          </cell>
          <cell r="BL79">
            <v>0</v>
          </cell>
          <cell r="BM79">
            <v>-10000</v>
          </cell>
          <cell r="BN79">
            <v>3864.38666666667</v>
          </cell>
        </row>
        <row r="80">
          <cell r="B80" t="str">
            <v>S413061</v>
          </cell>
          <cell r="C80" t="str">
            <v>黄骅市氦普气体销售有限公司</v>
          </cell>
          <cell r="D80" t="str">
            <v>金属件</v>
          </cell>
          <cell r="E80" t="str">
            <v>正常供货</v>
          </cell>
          <cell r="F80">
            <v>90</v>
          </cell>
          <cell r="G80" t="str">
            <v>是</v>
          </cell>
          <cell r="H80">
            <v>90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0">
          <cell r="Z80">
            <v>0</v>
          </cell>
          <cell r="AA80">
            <v>0</v>
          </cell>
        </row>
        <row r="80">
          <cell r="AC80">
            <v>0</v>
          </cell>
          <cell r="AD80">
            <v>0</v>
          </cell>
        </row>
        <row r="80"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97094.38</v>
          </cell>
          <cell r="AN80">
            <v>207948.25</v>
          </cell>
          <cell r="AO80">
            <v>0</v>
          </cell>
          <cell r="AP80">
            <v>0</v>
          </cell>
          <cell r="AQ80">
            <v>119714.71</v>
          </cell>
          <cell r="AR80">
            <v>0</v>
          </cell>
          <cell r="AS80">
            <v>147635.45</v>
          </cell>
          <cell r="AT80">
            <v>175374.06</v>
          </cell>
          <cell r="AU80">
            <v>0</v>
          </cell>
        </row>
        <row r="80">
          <cell r="AW80">
            <v>0</v>
          </cell>
          <cell r="AX80">
            <v>29063.41</v>
          </cell>
          <cell r="AY80">
            <v>0</v>
          </cell>
          <cell r="AZ80">
            <v>776830.26</v>
          </cell>
          <cell r="BA80">
            <v>747766.85</v>
          </cell>
          <cell r="BB80">
            <v>5</v>
          </cell>
          <cell r="BC80">
            <v>0</v>
          </cell>
          <cell r="BD80">
            <v>0</v>
          </cell>
          <cell r="BE80">
            <v>175374.06</v>
          </cell>
          <cell r="BF80">
            <v>147635.45</v>
          </cell>
          <cell r="BG80">
            <v>0</v>
          </cell>
          <cell r="BH80">
            <v>204437.47</v>
          </cell>
          <cell r="BI80">
            <v>29063.41</v>
          </cell>
        </row>
        <row r="80">
          <cell r="BK80">
            <v>776830.26</v>
          </cell>
          <cell r="BL80">
            <v>0</v>
          </cell>
          <cell r="BM80">
            <v>0</v>
          </cell>
          <cell r="BN80">
            <v>34072.9116666667</v>
          </cell>
        </row>
        <row r="81">
          <cell r="B81" t="str">
            <v>S413067</v>
          </cell>
          <cell r="C81" t="str">
            <v>沧州庆方汽车部件有限公司</v>
          </cell>
          <cell r="D81" t="str">
            <v>座椅</v>
          </cell>
          <cell r="E81" t="str">
            <v>正常供货</v>
          </cell>
          <cell r="F81">
            <v>60</v>
          </cell>
          <cell r="G81" t="str">
            <v>否</v>
          </cell>
          <cell r="H81">
            <v>60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1"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1285.3</v>
          </cell>
          <cell r="AP81">
            <v>21300</v>
          </cell>
          <cell r="AQ81">
            <v>34175.29</v>
          </cell>
          <cell r="AR81">
            <v>40827.84</v>
          </cell>
          <cell r="AS81">
            <v>37579.05</v>
          </cell>
          <cell r="AT81">
            <v>30551.27</v>
          </cell>
          <cell r="AU81">
            <v>8419.33</v>
          </cell>
          <cell r="AV81">
            <v>21651.16</v>
          </cell>
          <cell r="AW81">
            <v>47236.26</v>
          </cell>
          <cell r="AX81">
            <v>25485.53</v>
          </cell>
          <cell r="AY81">
            <v>28399.4</v>
          </cell>
          <cell r="AZ81">
            <v>296910.43</v>
          </cell>
          <cell r="BA81">
            <v>243025.5</v>
          </cell>
          <cell r="BB81">
            <v>6</v>
          </cell>
          <cell r="BC81">
            <v>47236.26</v>
          </cell>
          <cell r="BD81">
            <v>21651.16</v>
          </cell>
          <cell r="BE81">
            <v>8419.33</v>
          </cell>
          <cell r="BF81">
            <v>30551.27</v>
          </cell>
          <cell r="BG81">
            <v>37579.05</v>
          </cell>
          <cell r="BH81">
            <v>161742.95</v>
          </cell>
          <cell r="BI81">
            <v>53884.93</v>
          </cell>
        </row>
        <row r="81">
          <cell r="BK81">
            <v>296910.43</v>
          </cell>
          <cell r="BL81">
            <v>0</v>
          </cell>
          <cell r="BM81">
            <v>-6714.7</v>
          </cell>
          <cell r="BN81">
            <v>26957.1583333333</v>
          </cell>
        </row>
        <row r="82">
          <cell r="B82" t="str">
            <v>S431026</v>
          </cell>
          <cell r="C82" t="str">
            <v>上海桓毅实业发展有限公司</v>
          </cell>
          <cell r="D82" t="str">
            <v>后视镜</v>
          </cell>
          <cell r="E82" t="str">
            <v>正常供货</v>
          </cell>
          <cell r="F82">
            <v>60</v>
          </cell>
          <cell r="G82" t="str">
            <v>是</v>
          </cell>
          <cell r="H82">
            <v>60</v>
          </cell>
        </row>
        <row r="82">
          <cell r="AC82">
            <v>7490.12</v>
          </cell>
          <cell r="AD82">
            <v>29301.8</v>
          </cell>
          <cell r="AE82">
            <v>0</v>
          </cell>
          <cell r="AF82">
            <v>118314.62</v>
          </cell>
          <cell r="AG82">
            <v>8542.8</v>
          </cell>
          <cell r="AH82">
            <v>0</v>
          </cell>
          <cell r="AI82">
            <v>0</v>
          </cell>
          <cell r="AJ82">
            <v>83088.9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</row>
        <row r="82">
          <cell r="AW82">
            <v>0</v>
          </cell>
          <cell r="AX82">
            <v>0</v>
          </cell>
          <cell r="AY82">
            <v>0</v>
          </cell>
          <cell r="AZ82">
            <v>246738.24</v>
          </cell>
          <cell r="BA82">
            <v>246738.24</v>
          </cell>
          <cell r="BB82">
            <v>5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</row>
        <row r="82">
          <cell r="BK82">
            <v>246738.24</v>
          </cell>
          <cell r="BL82">
            <v>0</v>
          </cell>
          <cell r="BM82">
            <v>-10000</v>
          </cell>
          <cell r="BN82">
            <v>0</v>
          </cell>
        </row>
        <row r="83">
          <cell r="B83" t="str">
            <v>S431024</v>
          </cell>
          <cell r="C83" t="str">
            <v>上海霏济科技有限公司</v>
          </cell>
          <cell r="D83" t="str">
            <v>金属件</v>
          </cell>
          <cell r="E83" t="str">
            <v>电泳漆</v>
          </cell>
          <cell r="F83">
            <v>0</v>
          </cell>
          <cell r="G83" t="str">
            <v>否</v>
          </cell>
          <cell r="H83">
            <v>30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3"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</row>
        <row r="83"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108957.65</v>
          </cell>
          <cell r="AW83">
            <v>0</v>
          </cell>
          <cell r="AX83">
            <v>98798.16</v>
          </cell>
          <cell r="AY83">
            <v>0</v>
          </cell>
          <cell r="AZ83">
            <v>207755.81</v>
          </cell>
          <cell r="BA83">
            <v>207755.81</v>
          </cell>
          <cell r="BB83">
            <v>6</v>
          </cell>
          <cell r="BC83">
            <v>0</v>
          </cell>
          <cell r="BD83">
            <v>98798.16</v>
          </cell>
          <cell r="BE83">
            <v>0</v>
          </cell>
          <cell r="BF83">
            <v>108957.65</v>
          </cell>
          <cell r="BG83">
            <v>0</v>
          </cell>
          <cell r="BH83">
            <v>207755.81</v>
          </cell>
          <cell r="BI83">
            <v>0</v>
          </cell>
        </row>
        <row r="83">
          <cell r="BK83">
            <v>207755.81</v>
          </cell>
          <cell r="BL83">
            <v>0</v>
          </cell>
          <cell r="BM83">
            <v>0</v>
          </cell>
          <cell r="BN83">
            <v>34625.9683333333</v>
          </cell>
        </row>
        <row r="84">
          <cell r="B84" t="str">
            <v>S444004</v>
          </cell>
          <cell r="C84" t="str">
            <v>佛山市顺德区聚达汽车部件有限公司</v>
          </cell>
          <cell r="D84" t="str">
            <v>后视镜</v>
          </cell>
          <cell r="E84" t="str">
            <v>老账</v>
          </cell>
          <cell r="F84">
            <v>60</v>
          </cell>
          <cell r="G84" t="str">
            <v>否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29047.96</v>
          </cell>
          <cell r="W84">
            <v>0</v>
          </cell>
          <cell r="X84">
            <v>98700.98</v>
          </cell>
          <cell r="Y84">
            <v>0</v>
          </cell>
          <cell r="Z84">
            <v>0</v>
          </cell>
          <cell r="AA84">
            <v>0</v>
          </cell>
        </row>
        <row r="84"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</row>
        <row r="84">
          <cell r="AW84">
            <v>4251.06</v>
          </cell>
          <cell r="AX84">
            <v>0</v>
          </cell>
          <cell r="AY84">
            <v>0</v>
          </cell>
          <cell r="AZ84">
            <v>132000</v>
          </cell>
          <cell r="BA84">
            <v>132000</v>
          </cell>
          <cell r="BB84">
            <v>5</v>
          </cell>
          <cell r="BC84">
            <v>4251.06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4251.06</v>
          </cell>
          <cell r="BI84">
            <v>0</v>
          </cell>
        </row>
        <row r="84">
          <cell r="BK84">
            <v>132000</v>
          </cell>
          <cell r="BL84">
            <v>0</v>
          </cell>
          <cell r="BM84">
            <v>0</v>
          </cell>
          <cell r="BN84">
            <v>708.51</v>
          </cell>
        </row>
        <row r="85">
          <cell r="B85" t="str">
            <v>S413007</v>
          </cell>
          <cell r="C85" t="str">
            <v>雄县华增汽车饰件有限公司</v>
          </cell>
          <cell r="D85" t="str">
            <v>金属件/座椅</v>
          </cell>
          <cell r="E85" t="str">
            <v>正常供货</v>
          </cell>
          <cell r="F85">
            <v>60</v>
          </cell>
          <cell r="G85" t="str">
            <v>是</v>
          </cell>
          <cell r="H85">
            <v>60</v>
          </cell>
          <cell r="I85">
            <v>0</v>
          </cell>
          <cell r="J85">
            <v>0</v>
          </cell>
          <cell r="K85">
            <v>0</v>
          </cell>
        </row>
        <row r="85">
          <cell r="N85">
            <v>0</v>
          </cell>
          <cell r="O85">
            <v>0</v>
          </cell>
        </row>
        <row r="85">
          <cell r="Q85">
            <v>5167.69</v>
          </cell>
          <cell r="R85">
            <v>8528.57000000001</v>
          </cell>
          <cell r="S85">
            <v>9497.45000000001</v>
          </cell>
          <cell r="T85">
            <v>11995.55</v>
          </cell>
          <cell r="U85">
            <v>0</v>
          </cell>
          <cell r="V85">
            <v>35938.32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33094.61</v>
          </cell>
        </row>
        <row r="85">
          <cell r="AC85">
            <v>0</v>
          </cell>
          <cell r="AD85">
            <v>24584.46</v>
          </cell>
          <cell r="AE85">
            <v>9690.07</v>
          </cell>
          <cell r="AF85">
            <v>7739.09</v>
          </cell>
          <cell r="AG85">
            <v>0</v>
          </cell>
          <cell r="AH85">
            <v>13711.46</v>
          </cell>
          <cell r="AI85">
            <v>21353.47</v>
          </cell>
          <cell r="AJ85">
            <v>31916.12</v>
          </cell>
          <cell r="AK85">
            <v>8333.53</v>
          </cell>
          <cell r="AL85">
            <v>15572.25</v>
          </cell>
          <cell r="AM85">
            <v>9576.61</v>
          </cell>
          <cell r="AN85">
            <v>15004.33</v>
          </cell>
          <cell r="AO85">
            <v>16800</v>
          </cell>
          <cell r="AP85">
            <v>21100</v>
          </cell>
          <cell r="AQ85">
            <v>23873.91</v>
          </cell>
          <cell r="AR85">
            <v>20626.8</v>
          </cell>
          <cell r="AS85">
            <v>10799.45</v>
          </cell>
          <cell r="AT85">
            <v>16941.96</v>
          </cell>
          <cell r="AU85">
            <v>16400.31</v>
          </cell>
          <cell r="AV85">
            <v>20258.85</v>
          </cell>
          <cell r="AW85">
            <v>12390.03</v>
          </cell>
          <cell r="AX85">
            <v>16626.26</v>
          </cell>
          <cell r="AY85">
            <v>11616.89</v>
          </cell>
          <cell r="AZ85">
            <v>449138.04</v>
          </cell>
          <cell r="BA85">
            <v>420894.89</v>
          </cell>
          <cell r="BB85">
            <v>6</v>
          </cell>
          <cell r="BC85">
            <v>12390.03</v>
          </cell>
          <cell r="BD85">
            <v>20258.85</v>
          </cell>
          <cell r="BE85">
            <v>16400.31</v>
          </cell>
          <cell r="BF85">
            <v>16941.96</v>
          </cell>
          <cell r="BG85">
            <v>10799.45</v>
          </cell>
          <cell r="BH85">
            <v>94234.3</v>
          </cell>
          <cell r="BI85">
            <v>28243.15</v>
          </cell>
        </row>
        <row r="85">
          <cell r="BK85">
            <v>449138.04</v>
          </cell>
          <cell r="BL85">
            <v>0</v>
          </cell>
          <cell r="BM85">
            <v>-10000.0000000001</v>
          </cell>
          <cell r="BN85">
            <v>15705.7166666667</v>
          </cell>
        </row>
        <row r="86">
          <cell r="B86" t="str">
            <v>S432007</v>
          </cell>
          <cell r="C86" t="str">
            <v>江阴市信佳科贸有限公司</v>
          </cell>
          <cell r="D86" t="str">
            <v>座椅</v>
          </cell>
          <cell r="E86" t="str">
            <v>诉讼-7月底付清货款</v>
          </cell>
          <cell r="F86">
            <v>60</v>
          </cell>
          <cell r="G86" t="str">
            <v>否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6"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</row>
        <row r="86"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5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</row>
        <row r="86">
          <cell r="BK86">
            <v>0</v>
          </cell>
          <cell r="BL86">
            <v>0</v>
          </cell>
          <cell r="BM86">
            <v>0</v>
          </cell>
          <cell r="BN86">
            <v>0</v>
          </cell>
        </row>
        <row r="87">
          <cell r="B87" t="str">
            <v>S412017</v>
          </cell>
          <cell r="C87" t="str">
            <v>天津博容包装制品有限公司</v>
          </cell>
          <cell r="D87" t="str">
            <v>座椅</v>
          </cell>
          <cell r="E87" t="str">
            <v>诉讼</v>
          </cell>
          <cell r="F87" t="str">
            <v>预付/60</v>
          </cell>
          <cell r="G87" t="str">
            <v>否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7"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</row>
        <row r="87"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5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</row>
        <row r="87">
          <cell r="BK87">
            <v>0</v>
          </cell>
          <cell r="BL87">
            <v>0</v>
          </cell>
          <cell r="BM87">
            <v>0</v>
          </cell>
          <cell r="BN87">
            <v>0</v>
          </cell>
        </row>
        <row r="88">
          <cell r="B88" t="str">
            <v>S413060</v>
          </cell>
          <cell r="C88" t="str">
            <v>黄骅市正祥车辆部件有限公司</v>
          </cell>
          <cell r="D88" t="str">
            <v>金属件</v>
          </cell>
          <cell r="E88" t="str">
            <v>正常供货</v>
          </cell>
          <cell r="F88">
            <v>60</v>
          </cell>
          <cell r="G88" t="str">
            <v>是</v>
          </cell>
          <cell r="H88">
            <v>60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8"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26325.65</v>
          </cell>
          <cell r="Z88">
            <v>0</v>
          </cell>
          <cell r="AA88">
            <v>0</v>
          </cell>
        </row>
        <row r="88"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204220.19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9000</v>
          </cell>
          <cell r="AQ88">
            <v>0</v>
          </cell>
          <cell r="AR88">
            <v>358521.6</v>
          </cell>
          <cell r="AS88">
            <v>0</v>
          </cell>
          <cell r="AT88">
            <v>0</v>
          </cell>
          <cell r="AU88">
            <v>0</v>
          </cell>
        </row>
        <row r="88">
          <cell r="AW88">
            <v>0</v>
          </cell>
          <cell r="AX88">
            <v>0</v>
          </cell>
          <cell r="AY88">
            <v>0</v>
          </cell>
          <cell r="AZ88">
            <v>598067.44</v>
          </cell>
          <cell r="BA88">
            <v>598067.44</v>
          </cell>
          <cell r="BB88">
            <v>5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</row>
        <row r="88">
          <cell r="BK88">
            <v>598067.44</v>
          </cell>
          <cell r="BL88">
            <v>0</v>
          </cell>
          <cell r="BM88">
            <v>0</v>
          </cell>
          <cell r="BN88">
            <v>0</v>
          </cell>
        </row>
        <row r="89">
          <cell r="B89" t="str">
            <v>S413101</v>
          </cell>
          <cell r="C89" t="str">
            <v>黄骅市海生五金模具厂</v>
          </cell>
          <cell r="D89">
            <v>0</v>
          </cell>
          <cell r="E89" t="str">
            <v>老账</v>
          </cell>
          <cell r="F89">
            <v>0</v>
          </cell>
          <cell r="G89" t="str">
            <v>否</v>
          </cell>
        </row>
        <row r="89">
          <cell r="I89">
            <v>48042.77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89"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</row>
        <row r="89">
          <cell r="AW89">
            <v>0</v>
          </cell>
          <cell r="AX89">
            <v>0</v>
          </cell>
          <cell r="AY89">
            <v>0</v>
          </cell>
          <cell r="AZ89">
            <v>48042.77</v>
          </cell>
          <cell r="BA89">
            <v>48042.77</v>
          </cell>
          <cell r="BB89">
            <v>5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</row>
        <row r="89">
          <cell r="BK89">
            <v>48042.77</v>
          </cell>
          <cell r="BL89">
            <v>0</v>
          </cell>
          <cell r="BM89">
            <v>0</v>
          </cell>
          <cell r="BN89">
            <v>0</v>
          </cell>
        </row>
        <row r="90">
          <cell r="B90" t="str">
            <v>S437005</v>
          </cell>
          <cell r="C90" t="str">
            <v>青岛盛有电子科技有限公司</v>
          </cell>
          <cell r="D90" t="str">
            <v>后视镜</v>
          </cell>
          <cell r="E90" t="str">
            <v>大宗物料</v>
          </cell>
          <cell r="F90">
            <v>30</v>
          </cell>
          <cell r="G90" t="str">
            <v>否</v>
          </cell>
          <cell r="H90">
            <v>30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0"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3625.92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</row>
        <row r="90">
          <cell r="AW90">
            <v>0</v>
          </cell>
          <cell r="AX90">
            <v>0</v>
          </cell>
          <cell r="AY90">
            <v>0</v>
          </cell>
          <cell r="AZ90">
            <v>3625.92</v>
          </cell>
          <cell r="BA90">
            <v>3625.92</v>
          </cell>
          <cell r="BB90">
            <v>5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</row>
        <row r="90">
          <cell r="BK90">
            <v>3625.91999999969</v>
          </cell>
          <cell r="BL90">
            <v>0</v>
          </cell>
          <cell r="BM90">
            <v>-3.0740920919925e-10</v>
          </cell>
          <cell r="BN90">
            <v>0</v>
          </cell>
        </row>
        <row r="91">
          <cell r="B91" t="str">
            <v>S413063</v>
          </cell>
          <cell r="C91" t="str">
            <v>黄骅市洁霸汽车零部件制造有限公司</v>
          </cell>
          <cell r="D91" t="str">
            <v>金属件/座椅</v>
          </cell>
          <cell r="E91" t="str">
            <v>老账</v>
          </cell>
          <cell r="F91">
            <v>60</v>
          </cell>
          <cell r="G91" t="str">
            <v>否</v>
          </cell>
        </row>
        <row r="91">
          <cell r="I91">
            <v>31381.81</v>
          </cell>
          <cell r="J91">
            <v>0</v>
          </cell>
          <cell r="K91">
            <v>147426.87</v>
          </cell>
          <cell r="L91">
            <v>0</v>
          </cell>
          <cell r="M91">
            <v>67211.7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1"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246020.38</v>
          </cell>
          <cell r="BA91">
            <v>246020.38</v>
          </cell>
          <cell r="BB91">
            <v>5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</row>
        <row r="91">
          <cell r="BK91">
            <v>246020.38</v>
          </cell>
          <cell r="BL91">
            <v>0</v>
          </cell>
          <cell r="BM91">
            <v>0</v>
          </cell>
          <cell r="BN91">
            <v>0</v>
          </cell>
        </row>
        <row r="92">
          <cell r="B92" t="str">
            <v>S435001</v>
          </cell>
          <cell r="C92" t="str">
            <v>厦门凯平化工有限公司</v>
          </cell>
          <cell r="D92" t="str">
            <v>座椅</v>
          </cell>
          <cell r="E92" t="str">
            <v>大宗物料</v>
          </cell>
          <cell r="F92">
            <v>30</v>
          </cell>
          <cell r="G92" t="str">
            <v>否</v>
          </cell>
          <cell r="H92">
            <v>60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2">
          <cell r="AI92">
            <v>0</v>
          </cell>
          <cell r="AJ92">
            <v>0</v>
          </cell>
          <cell r="AK92">
            <v>0</v>
          </cell>
        </row>
        <row r="92">
          <cell r="AM92">
            <v>0</v>
          </cell>
          <cell r="AN92">
            <v>0</v>
          </cell>
          <cell r="AO92">
            <v>0</v>
          </cell>
        </row>
        <row r="92">
          <cell r="AQ92">
            <v>0</v>
          </cell>
          <cell r="AR92">
            <v>0</v>
          </cell>
          <cell r="AS92">
            <v>242777.91</v>
          </cell>
          <cell r="AT92">
            <v>0</v>
          </cell>
          <cell r="AU92">
            <v>212326.06</v>
          </cell>
          <cell r="AV92">
            <v>130768.59</v>
          </cell>
          <cell r="AW92">
            <v>85509.77</v>
          </cell>
          <cell r="AX92">
            <v>78153.33</v>
          </cell>
          <cell r="AY92">
            <v>34262.76</v>
          </cell>
          <cell r="AZ92">
            <v>783798.42</v>
          </cell>
          <cell r="BA92">
            <v>749535.66</v>
          </cell>
          <cell r="BB92">
            <v>6</v>
          </cell>
          <cell r="BC92">
            <v>78153.33</v>
          </cell>
          <cell r="BD92">
            <v>85509.77</v>
          </cell>
          <cell r="BE92">
            <v>130768.59</v>
          </cell>
          <cell r="BF92">
            <v>212326.06</v>
          </cell>
          <cell r="BG92">
            <v>0</v>
          </cell>
          <cell r="BH92">
            <v>541020.51</v>
          </cell>
          <cell r="BI92">
            <v>34262.76</v>
          </cell>
        </row>
        <row r="92">
          <cell r="BK92">
            <v>783798.42</v>
          </cell>
          <cell r="BL92">
            <v>0</v>
          </cell>
          <cell r="BM92">
            <v>-69454.99</v>
          </cell>
          <cell r="BN92">
            <v>90170.085</v>
          </cell>
        </row>
        <row r="93">
          <cell r="B93" t="str">
            <v>S551001</v>
          </cell>
          <cell r="C93" t="str">
            <v>四川共享物流有限公司</v>
          </cell>
          <cell r="D93" t="str">
            <v>后视镜</v>
          </cell>
          <cell r="E93" t="str">
            <v>老账</v>
          </cell>
          <cell r="F93">
            <v>90</v>
          </cell>
          <cell r="G93" t="str">
            <v>是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32140.57</v>
          </cell>
          <cell r="AE93">
            <v>2400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</row>
        <row r="93">
          <cell r="AW93">
            <v>0</v>
          </cell>
          <cell r="AX93">
            <v>0</v>
          </cell>
          <cell r="AY93">
            <v>174658.42</v>
          </cell>
          <cell r="AZ93">
            <v>209198.99</v>
          </cell>
          <cell r="BA93">
            <v>34540.57</v>
          </cell>
          <cell r="BB93">
            <v>5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174658.42</v>
          </cell>
          <cell r="BI93">
            <v>174658.42</v>
          </cell>
        </row>
        <row r="93">
          <cell r="BK93">
            <v>209198.99</v>
          </cell>
          <cell r="BL93">
            <v>0</v>
          </cell>
          <cell r="BM93">
            <v>-19999.9999999999</v>
          </cell>
          <cell r="BN93">
            <v>29109.7366666667</v>
          </cell>
        </row>
        <row r="94">
          <cell r="B94" t="str">
            <v>S537029</v>
          </cell>
          <cell r="C94" t="str">
            <v>青岛华瑞利工贸有限公司</v>
          </cell>
          <cell r="D94" t="str">
            <v>座椅</v>
          </cell>
          <cell r="E94" t="str">
            <v>销售（三方库）</v>
          </cell>
          <cell r="F94">
            <v>90</v>
          </cell>
          <cell r="G94" t="str">
            <v>是</v>
          </cell>
          <cell r="H94">
            <v>90</v>
          </cell>
        </row>
        <row r="94"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119448.35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</row>
        <row r="94">
          <cell r="AW94">
            <v>0</v>
          </cell>
          <cell r="AX94">
            <v>0</v>
          </cell>
          <cell r="AY94">
            <v>0</v>
          </cell>
          <cell r="AZ94">
            <v>119448.35</v>
          </cell>
          <cell r="BA94">
            <v>119448.35</v>
          </cell>
          <cell r="BB94">
            <v>5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</row>
        <row r="94">
          <cell r="BK94">
            <v>119448.35</v>
          </cell>
          <cell r="BL94">
            <v>0</v>
          </cell>
          <cell r="BM94">
            <v>-20000</v>
          </cell>
          <cell r="BN94">
            <v>0</v>
          </cell>
        </row>
        <row r="95">
          <cell r="B95" t="str">
            <v>S413015</v>
          </cell>
          <cell r="C95" t="str">
            <v>沧州鑫亿源纸制品有限公司</v>
          </cell>
          <cell r="D95" t="str">
            <v>后视镜</v>
          </cell>
          <cell r="E95" t="str">
            <v>老账</v>
          </cell>
          <cell r="F95">
            <v>60</v>
          </cell>
          <cell r="G95" t="str">
            <v>是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5"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5">
          <cell r="AB95">
            <v>0</v>
          </cell>
          <cell r="AC95">
            <v>20656.6</v>
          </cell>
          <cell r="AD95">
            <v>14575.68</v>
          </cell>
          <cell r="AE95">
            <v>14211.92</v>
          </cell>
          <cell r="AF95">
            <v>0</v>
          </cell>
          <cell r="AG95">
            <v>9273.6</v>
          </cell>
          <cell r="AH95">
            <v>17939.13</v>
          </cell>
          <cell r="AI95">
            <v>0</v>
          </cell>
          <cell r="AJ95">
            <v>35792.04</v>
          </cell>
          <cell r="AK95">
            <v>0</v>
          </cell>
          <cell r="AL95">
            <v>20538.69</v>
          </cell>
          <cell r="AM95">
            <v>0</v>
          </cell>
          <cell r="AN95">
            <v>11307.11</v>
          </cell>
          <cell r="AO95">
            <v>5900</v>
          </cell>
          <cell r="AP95">
            <v>6000</v>
          </cell>
          <cell r="AQ95">
            <v>6275.12</v>
          </cell>
          <cell r="AR95">
            <v>4386.99</v>
          </cell>
          <cell r="AS95">
            <v>1683.48</v>
          </cell>
          <cell r="AT95">
            <v>12318.44</v>
          </cell>
          <cell r="AU95">
            <v>7247.58</v>
          </cell>
          <cell r="AV95">
            <v>11919.23</v>
          </cell>
          <cell r="AW95">
            <v>7656.65</v>
          </cell>
          <cell r="AX95">
            <v>4692.16</v>
          </cell>
          <cell r="AY95">
            <v>4126.15</v>
          </cell>
          <cell r="AZ95">
            <v>216500.57</v>
          </cell>
          <cell r="BA95">
            <v>207682.26</v>
          </cell>
          <cell r="BB95">
            <v>6</v>
          </cell>
          <cell r="BC95">
            <v>7656.65</v>
          </cell>
          <cell r="BD95">
            <v>11919.23</v>
          </cell>
          <cell r="BE95">
            <v>7247.58</v>
          </cell>
          <cell r="BF95">
            <v>12318.44</v>
          </cell>
          <cell r="BG95">
            <v>1683.48</v>
          </cell>
          <cell r="BH95">
            <v>47960.21</v>
          </cell>
          <cell r="BI95">
            <v>8818.31</v>
          </cell>
        </row>
        <row r="95">
          <cell r="BK95">
            <v>216500.57</v>
          </cell>
          <cell r="BL95">
            <v>0</v>
          </cell>
          <cell r="BM95">
            <v>-7917.87</v>
          </cell>
          <cell r="BN95">
            <v>7993.36833333333</v>
          </cell>
        </row>
        <row r="96">
          <cell r="B96" t="str">
            <v>S513066</v>
          </cell>
          <cell r="C96" t="str">
            <v>荣昌一次性供应商</v>
          </cell>
          <cell r="D96">
            <v>0</v>
          </cell>
          <cell r="E96" t="str">
            <v>老账</v>
          </cell>
          <cell r="F96">
            <v>0</v>
          </cell>
          <cell r="G96" t="str">
            <v>否</v>
          </cell>
        </row>
        <row r="96">
          <cell r="I96">
            <v>215008.44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6"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</row>
        <row r="96">
          <cell r="AW96">
            <v>0</v>
          </cell>
          <cell r="AX96">
            <v>0</v>
          </cell>
          <cell r="AY96">
            <v>0</v>
          </cell>
          <cell r="AZ96">
            <v>215008.44</v>
          </cell>
          <cell r="BA96">
            <v>215008.44</v>
          </cell>
          <cell r="BB96">
            <v>5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</row>
        <row r="96">
          <cell r="BK96">
            <v>215008.44</v>
          </cell>
          <cell r="BL96">
            <v>0</v>
          </cell>
          <cell r="BM96">
            <v>0</v>
          </cell>
          <cell r="BN96">
            <v>0</v>
          </cell>
        </row>
        <row r="97">
          <cell r="B97" t="str">
            <v>S413001</v>
          </cell>
          <cell r="C97" t="str">
            <v>北京吉信气弹簧制品有限公司</v>
          </cell>
          <cell r="D97" t="str">
            <v>座椅</v>
          </cell>
          <cell r="E97" t="str">
            <v>正常供货</v>
          </cell>
          <cell r="F97">
            <v>90</v>
          </cell>
          <cell r="G97" t="str">
            <v>是</v>
          </cell>
          <cell r="H97">
            <v>90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7"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31534.02</v>
          </cell>
          <cell r="AK97">
            <v>0</v>
          </cell>
          <cell r="AL97">
            <v>61593.82</v>
          </cell>
          <cell r="AM97">
            <v>134237.7</v>
          </cell>
          <cell r="AN97">
            <v>0</v>
          </cell>
          <cell r="AO97">
            <v>116100</v>
          </cell>
          <cell r="AP97">
            <v>0</v>
          </cell>
          <cell r="AQ97">
            <v>144574.97</v>
          </cell>
          <cell r="AR97">
            <v>109636.93</v>
          </cell>
          <cell r="AS97">
            <v>0</v>
          </cell>
          <cell r="AT97">
            <v>39472.26</v>
          </cell>
          <cell r="AU97">
            <v>0</v>
          </cell>
          <cell r="AV97">
            <v>49291.4</v>
          </cell>
          <cell r="AW97">
            <v>0</v>
          </cell>
          <cell r="AX97">
            <v>0</v>
          </cell>
          <cell r="AY97">
            <v>0</v>
          </cell>
          <cell r="AZ97">
            <v>686441.1</v>
          </cell>
          <cell r="BA97">
            <v>686441.1</v>
          </cell>
          <cell r="BB97">
            <v>6</v>
          </cell>
          <cell r="BC97">
            <v>49291.4</v>
          </cell>
          <cell r="BD97">
            <v>0</v>
          </cell>
          <cell r="BE97">
            <v>39472.26</v>
          </cell>
          <cell r="BF97">
            <v>0</v>
          </cell>
          <cell r="BG97">
            <v>109636.93</v>
          </cell>
          <cell r="BH97">
            <v>88763.66</v>
          </cell>
          <cell r="BI97">
            <v>0</v>
          </cell>
        </row>
        <row r="97">
          <cell r="BK97">
            <v>686441.1</v>
          </cell>
          <cell r="BL97">
            <v>0</v>
          </cell>
          <cell r="BM97">
            <v>-9999.99999999988</v>
          </cell>
          <cell r="BN97">
            <v>14793.9433333333</v>
          </cell>
        </row>
        <row r="98">
          <cell r="B98" t="str">
            <v>S413040</v>
          </cell>
          <cell r="C98" t="str">
            <v>河北辰丰制管有限公司</v>
          </cell>
          <cell r="D98" t="str">
            <v>金属件</v>
          </cell>
          <cell r="E98" t="str">
            <v>老账</v>
          </cell>
          <cell r="F98">
            <v>0</v>
          </cell>
          <cell r="G98" t="str">
            <v>否</v>
          </cell>
        </row>
        <row r="98">
          <cell r="I98">
            <v>6192.39999999999</v>
          </cell>
          <cell r="J98">
            <v>0</v>
          </cell>
          <cell r="K98">
            <v>118591.25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87300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98"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</row>
        <row r="98">
          <cell r="AW98">
            <v>0</v>
          </cell>
          <cell r="AX98">
            <v>0</v>
          </cell>
          <cell r="AY98">
            <v>0</v>
          </cell>
          <cell r="AZ98">
            <v>212083.65</v>
          </cell>
          <cell r="BA98">
            <v>212083.65</v>
          </cell>
          <cell r="BB98">
            <v>5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</row>
        <row r="98">
          <cell r="BK98">
            <v>212083.65</v>
          </cell>
          <cell r="BL98">
            <v>0</v>
          </cell>
          <cell r="BM98">
            <v>0</v>
          </cell>
          <cell r="BN98">
            <v>0</v>
          </cell>
        </row>
        <row r="99">
          <cell r="B99" t="str">
            <v>S412009</v>
          </cell>
          <cell r="C99" t="str">
            <v>天津市元辉昌钢铁贸易有限公司</v>
          </cell>
          <cell r="D99" t="str">
            <v>金属件</v>
          </cell>
          <cell r="E99" t="str">
            <v>大宗物料</v>
          </cell>
          <cell r="F99">
            <v>0</v>
          </cell>
          <cell r="G99" t="str">
            <v>否</v>
          </cell>
          <cell r="H99">
            <v>30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99"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99">
          <cell r="AV99">
            <v>0</v>
          </cell>
          <cell r="AW99">
            <v>2185.44</v>
          </cell>
          <cell r="AX99">
            <v>163646.4</v>
          </cell>
          <cell r="AY99">
            <v>67743.34</v>
          </cell>
          <cell r="AZ99">
            <v>233575.18</v>
          </cell>
          <cell r="BA99">
            <v>233575.18</v>
          </cell>
          <cell r="BB99">
            <v>4</v>
          </cell>
          <cell r="BC99">
            <v>67743.34</v>
          </cell>
          <cell r="BD99">
            <v>163646.4</v>
          </cell>
          <cell r="BE99">
            <v>2185.44</v>
          </cell>
          <cell r="BF99">
            <v>0</v>
          </cell>
          <cell r="BG99">
            <v>0</v>
          </cell>
          <cell r="BH99">
            <v>233575.18</v>
          </cell>
          <cell r="BI99">
            <v>0</v>
          </cell>
        </row>
        <row r="99">
          <cell r="BK99">
            <v>233575.18</v>
          </cell>
          <cell r="BL99">
            <v>0</v>
          </cell>
          <cell r="BM99">
            <v>-80000.0000000001</v>
          </cell>
          <cell r="BN99">
            <v>38929.1966666667</v>
          </cell>
        </row>
        <row r="100">
          <cell r="B100" t="str">
            <v>S413069</v>
          </cell>
          <cell r="C100" t="str">
            <v>黄骅市峰霞科技有限公司</v>
          </cell>
          <cell r="D100" t="str">
            <v>金属件</v>
          </cell>
          <cell r="E100" t="str">
            <v>老账</v>
          </cell>
          <cell r="F100">
            <v>90</v>
          </cell>
          <cell r="G100" t="str">
            <v>否</v>
          </cell>
        </row>
        <row r="100">
          <cell r="I100">
            <v>-21480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0"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</row>
        <row r="100">
          <cell r="AW100">
            <v>0</v>
          </cell>
          <cell r="AX100">
            <v>0</v>
          </cell>
          <cell r="AY100">
            <v>0</v>
          </cell>
          <cell r="AZ100">
            <v>-21480</v>
          </cell>
          <cell r="BA100">
            <v>-21480</v>
          </cell>
          <cell r="BB100">
            <v>5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</row>
        <row r="100">
          <cell r="BK100">
            <v>-21480</v>
          </cell>
          <cell r="BL100">
            <v>0</v>
          </cell>
          <cell r="BM100">
            <v>0</v>
          </cell>
          <cell r="BN100">
            <v>0</v>
          </cell>
        </row>
        <row r="101">
          <cell r="B101" t="str">
            <v>S511004</v>
          </cell>
          <cell r="C101" t="str">
            <v>北鸿科（天津）科技有限公司</v>
          </cell>
          <cell r="D101" t="str">
            <v>后视镜</v>
          </cell>
          <cell r="E101" t="str">
            <v>大宗物料</v>
          </cell>
          <cell r="F101">
            <v>30</v>
          </cell>
          <cell r="G101" t="str">
            <v>否</v>
          </cell>
          <cell r="H101">
            <v>30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1"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</row>
        <row r="101"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5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</row>
        <row r="101">
          <cell r="BK101">
            <v>0</v>
          </cell>
          <cell r="BL101">
            <v>0</v>
          </cell>
          <cell r="BM101">
            <v>0</v>
          </cell>
          <cell r="BN101">
            <v>0</v>
          </cell>
        </row>
        <row r="102">
          <cell r="B102" t="str">
            <v>S432038</v>
          </cell>
          <cell r="C102" t="str">
            <v>常州市正力制镜有限公司</v>
          </cell>
          <cell r="D102" t="str">
            <v>后视镜</v>
          </cell>
          <cell r="E102" t="str">
            <v>正常供货</v>
          </cell>
          <cell r="F102">
            <v>60</v>
          </cell>
          <cell r="G102" t="str">
            <v>是</v>
          </cell>
          <cell r="H102">
            <v>60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2">
          <cell r="AF102">
            <v>0</v>
          </cell>
          <cell r="AG102">
            <v>27164</v>
          </cell>
          <cell r="AH102">
            <v>0</v>
          </cell>
          <cell r="AI102">
            <v>34995.4</v>
          </cell>
          <cell r="AJ102">
            <v>0</v>
          </cell>
          <cell r="AK102">
            <v>0</v>
          </cell>
          <cell r="AL102">
            <v>0</v>
          </cell>
          <cell r="AM102">
            <v>16500</v>
          </cell>
          <cell r="AN102">
            <v>0</v>
          </cell>
          <cell r="AO102">
            <v>0</v>
          </cell>
          <cell r="AP102">
            <v>0</v>
          </cell>
          <cell r="AQ102">
            <v>47477.26</v>
          </cell>
          <cell r="AR102">
            <v>52461.19</v>
          </cell>
          <cell r="AS102">
            <v>65665.3</v>
          </cell>
          <cell r="AT102">
            <v>83881.7</v>
          </cell>
          <cell r="AU102">
            <v>0</v>
          </cell>
          <cell r="AV102">
            <v>42122.16</v>
          </cell>
          <cell r="AW102">
            <v>41211.49</v>
          </cell>
          <cell r="AX102">
            <v>0</v>
          </cell>
          <cell r="AY102">
            <v>65395.14</v>
          </cell>
          <cell r="AZ102">
            <v>476873.64</v>
          </cell>
          <cell r="BA102">
            <v>411478.5</v>
          </cell>
          <cell r="BB102">
            <v>6</v>
          </cell>
          <cell r="BC102">
            <v>41211.49</v>
          </cell>
          <cell r="BD102">
            <v>42122.16</v>
          </cell>
          <cell r="BE102">
            <v>0</v>
          </cell>
          <cell r="BF102">
            <v>83881.7</v>
          </cell>
          <cell r="BG102">
            <v>65665.3</v>
          </cell>
          <cell r="BH102">
            <v>232610.49</v>
          </cell>
          <cell r="BI102">
            <v>65395.14</v>
          </cell>
        </row>
        <row r="102">
          <cell r="BK102">
            <v>476873.64</v>
          </cell>
          <cell r="BL102">
            <v>0</v>
          </cell>
          <cell r="BM102">
            <v>-20000</v>
          </cell>
          <cell r="BN102">
            <v>38768.415</v>
          </cell>
        </row>
        <row r="103">
          <cell r="B103" t="str">
            <v>S437033</v>
          </cell>
          <cell r="C103" t="str">
            <v>日照联成工程机械有限公司</v>
          </cell>
          <cell r="D103" t="str">
            <v>座椅</v>
          </cell>
          <cell r="E103" t="str">
            <v>正常供货</v>
          </cell>
          <cell r="F103">
            <v>60</v>
          </cell>
          <cell r="G103" t="str">
            <v>否</v>
          </cell>
          <cell r="H103">
            <v>60</v>
          </cell>
        </row>
        <row r="103"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</row>
        <row r="103">
          <cell r="AT103">
            <v>0</v>
          </cell>
          <cell r="AU103">
            <v>0</v>
          </cell>
        </row>
        <row r="103"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5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</row>
        <row r="103">
          <cell r="BK103">
            <v>0</v>
          </cell>
          <cell r="BL103">
            <v>0</v>
          </cell>
          <cell r="BM103">
            <v>0</v>
          </cell>
          <cell r="BN103">
            <v>0</v>
          </cell>
        </row>
        <row r="104">
          <cell r="B104" t="str">
            <v>S433023</v>
          </cell>
          <cell r="C104" t="str">
            <v>浙江万里安全器材制造有限公司</v>
          </cell>
          <cell r="D104" t="str">
            <v>座椅</v>
          </cell>
          <cell r="E104" t="str">
            <v>老账</v>
          </cell>
          <cell r="F104">
            <v>90</v>
          </cell>
          <cell r="G104" t="str">
            <v>是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4">
          <cell r="Y104">
            <v>0</v>
          </cell>
          <cell r="Z104">
            <v>0</v>
          </cell>
          <cell r="AA104">
            <v>0</v>
          </cell>
        </row>
        <row r="104"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57595.72</v>
          </cell>
          <cell r="AL104">
            <v>0</v>
          </cell>
          <cell r="AM104">
            <v>0</v>
          </cell>
          <cell r="AN104">
            <v>0</v>
          </cell>
          <cell r="AO104">
            <v>44700</v>
          </cell>
          <cell r="AP104">
            <v>0</v>
          </cell>
          <cell r="AQ104">
            <v>75334.81</v>
          </cell>
          <cell r="AR104">
            <v>16842.77</v>
          </cell>
          <cell r="AS104">
            <v>0</v>
          </cell>
          <cell r="AT104">
            <v>80414.82</v>
          </cell>
          <cell r="AU104">
            <v>15820</v>
          </cell>
          <cell r="AV104">
            <v>53633.81</v>
          </cell>
          <cell r="AW104">
            <v>0</v>
          </cell>
          <cell r="AX104">
            <v>26842.02</v>
          </cell>
          <cell r="AY104">
            <v>0</v>
          </cell>
          <cell r="AZ104">
            <v>371183.95</v>
          </cell>
          <cell r="BA104">
            <v>344341.93</v>
          </cell>
          <cell r="BB104">
            <v>6</v>
          </cell>
          <cell r="BC104">
            <v>53633.81</v>
          </cell>
          <cell r="BD104">
            <v>15820</v>
          </cell>
          <cell r="BE104">
            <v>80414.82</v>
          </cell>
          <cell r="BF104">
            <v>0</v>
          </cell>
          <cell r="BG104">
            <v>16842.77</v>
          </cell>
          <cell r="BH104">
            <v>176710.65</v>
          </cell>
          <cell r="BI104">
            <v>26842.02</v>
          </cell>
        </row>
        <row r="104">
          <cell r="BK104">
            <v>371183.95</v>
          </cell>
          <cell r="BL104">
            <v>0</v>
          </cell>
          <cell r="BM104">
            <v>0</v>
          </cell>
          <cell r="BN104">
            <v>29451.775</v>
          </cell>
        </row>
        <row r="105">
          <cell r="B105" t="str">
            <v>S412010</v>
          </cell>
          <cell r="C105" t="str">
            <v>天津欧尔派斯环保科技发展有限公司</v>
          </cell>
          <cell r="D105" t="str">
            <v>金属件</v>
          </cell>
          <cell r="E105" t="str">
            <v>老账</v>
          </cell>
          <cell r="F105">
            <v>90</v>
          </cell>
          <cell r="G105" t="str">
            <v>否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46406.19</v>
          </cell>
          <cell r="O105">
            <v>69887.93</v>
          </cell>
          <cell r="P105">
            <v>0</v>
          </cell>
          <cell r="Q105">
            <v>0</v>
          </cell>
          <cell r="R105">
            <v>40410.29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5"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</row>
        <row r="105">
          <cell r="AW105">
            <v>0</v>
          </cell>
          <cell r="AX105">
            <v>0</v>
          </cell>
          <cell r="AY105">
            <v>0</v>
          </cell>
          <cell r="AZ105">
            <v>156704.41</v>
          </cell>
          <cell r="BA105">
            <v>156704.41</v>
          </cell>
          <cell r="BB105">
            <v>5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</row>
        <row r="105">
          <cell r="BK105">
            <v>156704.41</v>
          </cell>
          <cell r="BL105">
            <v>0</v>
          </cell>
          <cell r="BM105">
            <v>0</v>
          </cell>
          <cell r="BN105">
            <v>0</v>
          </cell>
        </row>
        <row r="106">
          <cell r="B106" t="str">
            <v>S413004</v>
          </cell>
          <cell r="C106" t="str">
            <v>保定兆龙通用电器塑业有限公司</v>
          </cell>
          <cell r="D106" t="str">
            <v>金属件/座椅</v>
          </cell>
          <cell r="E106" t="str">
            <v>正常供货</v>
          </cell>
          <cell r="F106">
            <v>90</v>
          </cell>
          <cell r="G106" t="str">
            <v>否</v>
          </cell>
          <cell r="H106">
            <v>90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6">
          <cell r="AK106">
            <v>0</v>
          </cell>
          <cell r="AL106">
            <v>0</v>
          </cell>
          <cell r="AM106">
            <v>0</v>
          </cell>
          <cell r="AN106">
            <v>0</v>
          </cell>
        </row>
        <row r="106">
          <cell r="AS106">
            <v>0</v>
          </cell>
          <cell r="AT106">
            <v>20072.12</v>
          </cell>
          <cell r="AU106">
            <v>10815.62</v>
          </cell>
          <cell r="AV106">
            <v>49240.03</v>
          </cell>
          <cell r="AW106">
            <v>61620.18</v>
          </cell>
          <cell r="AX106">
            <v>33416.48</v>
          </cell>
          <cell r="AY106">
            <v>32010.24</v>
          </cell>
          <cell r="AZ106">
            <v>207174.67</v>
          </cell>
          <cell r="BA106">
            <v>80127.77</v>
          </cell>
          <cell r="BB106">
            <v>6</v>
          </cell>
          <cell r="BC106">
            <v>49240.03</v>
          </cell>
          <cell r="BD106">
            <v>10815.62</v>
          </cell>
          <cell r="BE106">
            <v>20072.12</v>
          </cell>
          <cell r="BF106">
            <v>0</v>
          </cell>
          <cell r="BG106">
            <v>0</v>
          </cell>
          <cell r="BH106">
            <v>207174.67</v>
          </cell>
          <cell r="BI106">
            <v>127046.9</v>
          </cell>
        </row>
        <row r="106">
          <cell r="BK106">
            <v>207174.67</v>
          </cell>
          <cell r="BL106">
            <v>0</v>
          </cell>
          <cell r="BM106">
            <v>0</v>
          </cell>
          <cell r="BN106">
            <v>34529.1116666667</v>
          </cell>
        </row>
        <row r="107">
          <cell r="B107" t="str">
            <v>S513016</v>
          </cell>
          <cell r="C107" t="str">
            <v>黄骅市辉煌建筑队</v>
          </cell>
          <cell r="D107" t="str">
            <v>金属件/座椅/后视镜</v>
          </cell>
          <cell r="E107" t="str">
            <v>基建维修-老账</v>
          </cell>
          <cell r="F107">
            <v>0</v>
          </cell>
          <cell r="G107" t="str">
            <v>是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</row>
        <row r="107">
          <cell r="AC107">
            <v>0</v>
          </cell>
          <cell r="AD107">
            <v>0</v>
          </cell>
          <cell r="AE107">
            <v>0</v>
          </cell>
          <cell r="AF107">
            <v>73445.4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5700</v>
          </cell>
          <cell r="AL107">
            <v>9646</v>
          </cell>
          <cell r="AM107">
            <v>34930</v>
          </cell>
          <cell r="AN107">
            <v>27840.9</v>
          </cell>
          <cell r="AO107">
            <v>1900</v>
          </cell>
          <cell r="AP107">
            <v>18400</v>
          </cell>
          <cell r="AQ107">
            <v>2029</v>
          </cell>
          <cell r="AR107">
            <v>32082</v>
          </cell>
          <cell r="AS107">
            <v>1411</v>
          </cell>
          <cell r="AT107">
            <v>0</v>
          </cell>
          <cell r="AU107">
            <v>0</v>
          </cell>
          <cell r="AV107">
            <v>5400</v>
          </cell>
          <cell r="AW107">
            <v>0</v>
          </cell>
          <cell r="AX107">
            <v>1700</v>
          </cell>
          <cell r="AY107">
            <v>22573</v>
          </cell>
          <cell r="AZ107">
            <v>237057.3</v>
          </cell>
          <cell r="BA107">
            <v>237057.3</v>
          </cell>
          <cell r="BB107">
            <v>6</v>
          </cell>
          <cell r="BC107">
            <v>22573</v>
          </cell>
          <cell r="BD107">
            <v>1700</v>
          </cell>
          <cell r="BE107">
            <v>0</v>
          </cell>
          <cell r="BF107">
            <v>5400</v>
          </cell>
          <cell r="BG107">
            <v>0</v>
          </cell>
          <cell r="BH107">
            <v>29673</v>
          </cell>
          <cell r="BI107">
            <v>0</v>
          </cell>
        </row>
        <row r="107">
          <cell r="BK107">
            <v>237057.3</v>
          </cell>
          <cell r="BL107">
            <v>0</v>
          </cell>
          <cell r="BM107">
            <v>-4554.6</v>
          </cell>
          <cell r="BN107">
            <v>4945.5</v>
          </cell>
        </row>
        <row r="108">
          <cell r="B108" t="str">
            <v>S412005</v>
          </cell>
          <cell r="C108" t="str">
            <v>天津市国际铁工焊接装备有限公司</v>
          </cell>
          <cell r="D108" t="str">
            <v>金属件</v>
          </cell>
          <cell r="E108" t="str">
            <v>固定资产-老账</v>
          </cell>
          <cell r="F108">
            <v>0</v>
          </cell>
          <cell r="G108" t="str">
            <v>是</v>
          </cell>
          <cell r="H108" t="str">
            <v>固定资产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148132.6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8">
          <cell r="AC108">
            <v>0</v>
          </cell>
          <cell r="AD108">
            <v>0</v>
          </cell>
          <cell r="AE108">
            <v>0</v>
          </cell>
          <cell r="AF108">
            <v>12600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</row>
        <row r="108">
          <cell r="AW108">
            <v>0</v>
          </cell>
          <cell r="AX108">
            <v>0</v>
          </cell>
          <cell r="AY108">
            <v>0</v>
          </cell>
          <cell r="AZ108">
            <v>160732.6</v>
          </cell>
          <cell r="BA108">
            <v>160732.6</v>
          </cell>
          <cell r="BB108">
            <v>5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</row>
        <row r="108">
          <cell r="BK108">
            <v>160732.6</v>
          </cell>
          <cell r="BL108">
            <v>0</v>
          </cell>
          <cell r="BM108">
            <v>0</v>
          </cell>
          <cell r="BN108">
            <v>0</v>
          </cell>
        </row>
        <row r="109">
          <cell r="B109" t="str">
            <v>S444008</v>
          </cell>
          <cell r="C109" t="str">
            <v>中山市华胜汽车部件有限公司</v>
          </cell>
          <cell r="D109" t="str">
            <v>后视镜</v>
          </cell>
          <cell r="E109" t="str">
            <v>老账</v>
          </cell>
          <cell r="F109">
            <v>60</v>
          </cell>
          <cell r="G109" t="str">
            <v>是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09">
          <cell r="AC109">
            <v>0</v>
          </cell>
          <cell r="AD109">
            <v>0</v>
          </cell>
          <cell r="AE109">
            <v>0</v>
          </cell>
          <cell r="AF109">
            <v>48762.06</v>
          </cell>
          <cell r="AG109">
            <v>46937.94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32842.32</v>
          </cell>
          <cell r="AV109">
            <v>42334.32</v>
          </cell>
          <cell r="AW109">
            <v>0</v>
          </cell>
          <cell r="AX109">
            <v>0</v>
          </cell>
          <cell r="AY109">
            <v>58091.04</v>
          </cell>
          <cell r="AZ109">
            <v>228967.68</v>
          </cell>
          <cell r="BA109">
            <v>170876.64</v>
          </cell>
          <cell r="BB109">
            <v>6</v>
          </cell>
          <cell r="BC109">
            <v>0</v>
          </cell>
          <cell r="BD109">
            <v>42334.32</v>
          </cell>
          <cell r="BE109">
            <v>32842.32</v>
          </cell>
          <cell r="BF109">
            <v>0</v>
          </cell>
          <cell r="BG109">
            <v>0</v>
          </cell>
          <cell r="BH109">
            <v>133267.68</v>
          </cell>
          <cell r="BI109">
            <v>58091.04</v>
          </cell>
        </row>
        <row r="109">
          <cell r="BK109">
            <v>228967.68</v>
          </cell>
          <cell r="BL109">
            <v>0</v>
          </cell>
          <cell r="BM109">
            <v>0</v>
          </cell>
          <cell r="BN109">
            <v>22211.28</v>
          </cell>
        </row>
        <row r="110">
          <cell r="B110" t="str">
            <v>S413073</v>
          </cell>
          <cell r="C110" t="str">
            <v>黄骅市兴岳金属制品有限公司</v>
          </cell>
          <cell r="D110" t="str">
            <v>金属件</v>
          </cell>
          <cell r="E110" t="str">
            <v>正常供货</v>
          </cell>
          <cell r="F110">
            <v>60</v>
          </cell>
          <cell r="G110" t="str">
            <v>否</v>
          </cell>
          <cell r="H110">
            <v>60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0"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0">
          <cell r="AK110">
            <v>0</v>
          </cell>
          <cell r="AL110">
            <v>0</v>
          </cell>
        </row>
        <row r="110">
          <cell r="AO110">
            <v>0</v>
          </cell>
          <cell r="AP110">
            <v>83987.77</v>
          </cell>
          <cell r="AQ110">
            <v>138852.24</v>
          </cell>
          <cell r="AR110">
            <v>82142.48</v>
          </cell>
          <cell r="AS110">
            <v>135618.25</v>
          </cell>
          <cell r="AT110">
            <v>99977.49</v>
          </cell>
          <cell r="AU110">
            <v>74387.99</v>
          </cell>
          <cell r="AV110">
            <v>91730.83</v>
          </cell>
          <cell r="AW110">
            <v>94427.35</v>
          </cell>
          <cell r="AX110">
            <v>39781.19</v>
          </cell>
          <cell r="AY110">
            <v>18206.92</v>
          </cell>
          <cell r="AZ110">
            <v>859112.51</v>
          </cell>
          <cell r="BA110">
            <v>801124.4</v>
          </cell>
          <cell r="BB110">
            <v>6</v>
          </cell>
          <cell r="BC110">
            <v>94427.35</v>
          </cell>
          <cell r="BD110">
            <v>91730.83</v>
          </cell>
          <cell r="BE110">
            <v>74387.99</v>
          </cell>
          <cell r="BF110">
            <v>99977.49</v>
          </cell>
          <cell r="BG110">
            <v>135618.25</v>
          </cell>
          <cell r="BH110">
            <v>418511.77</v>
          </cell>
          <cell r="BI110">
            <v>57988.11</v>
          </cell>
        </row>
        <row r="110">
          <cell r="BK110">
            <v>859112.51</v>
          </cell>
          <cell r="BL110">
            <v>0</v>
          </cell>
          <cell r="BM110">
            <v>-9999.99999999988</v>
          </cell>
          <cell r="BN110">
            <v>69751.9616666667</v>
          </cell>
        </row>
        <row r="111">
          <cell r="B111" t="str">
            <v>S413075</v>
          </cell>
          <cell r="C111" t="str">
            <v>沃尔瓦格涂料（廊坊）有限公司</v>
          </cell>
          <cell r="D111" t="str">
            <v>后视镜</v>
          </cell>
          <cell r="E111" t="str">
            <v>大宗物料</v>
          </cell>
          <cell r="F111">
            <v>30</v>
          </cell>
          <cell r="G111" t="str">
            <v>否</v>
          </cell>
          <cell r="H111">
            <v>30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1"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</row>
        <row r="111"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5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</row>
        <row r="111">
          <cell r="BK111">
            <v>0</v>
          </cell>
          <cell r="BL111">
            <v>0</v>
          </cell>
          <cell r="BM111">
            <v>0</v>
          </cell>
          <cell r="BN111">
            <v>0</v>
          </cell>
        </row>
        <row r="112">
          <cell r="B112" t="str">
            <v>S413072</v>
          </cell>
          <cell r="C112" t="str">
            <v>黄骅市润晨五金制品有限公司</v>
          </cell>
          <cell r="D112" t="str">
            <v>金属件</v>
          </cell>
          <cell r="E112" t="str">
            <v>正常供货</v>
          </cell>
          <cell r="F112">
            <v>60</v>
          </cell>
          <cell r="G112" t="str">
            <v>是</v>
          </cell>
          <cell r="H112">
            <v>60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2">
          <cell r="AE112">
            <v>0</v>
          </cell>
          <cell r="AF112">
            <v>0</v>
          </cell>
          <cell r="AG112">
            <v>0</v>
          </cell>
          <cell r="AH112">
            <v>45281.05</v>
          </cell>
          <cell r="AI112">
            <v>0</v>
          </cell>
          <cell r="AJ112">
            <v>86521.26</v>
          </cell>
          <cell r="AK112">
            <v>0</v>
          </cell>
          <cell r="AL112">
            <v>0</v>
          </cell>
          <cell r="AM112">
            <v>84301.58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</row>
        <row r="112">
          <cell r="AW112">
            <v>0</v>
          </cell>
          <cell r="AX112">
            <v>0</v>
          </cell>
          <cell r="AY112">
            <v>0</v>
          </cell>
          <cell r="AZ112">
            <v>216103.89</v>
          </cell>
          <cell r="BA112">
            <v>216103.89</v>
          </cell>
          <cell r="BB112">
            <v>5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</row>
        <row r="112">
          <cell r="BK112">
            <v>216103.89</v>
          </cell>
          <cell r="BL112">
            <v>0</v>
          </cell>
          <cell r="BM112">
            <v>0</v>
          </cell>
          <cell r="BN112">
            <v>0</v>
          </cell>
        </row>
        <row r="113">
          <cell r="B113" t="str">
            <v>S413171</v>
          </cell>
          <cell r="C113" t="str">
            <v>廊坊东尚金属制品有限公司</v>
          </cell>
          <cell r="D113" t="str">
            <v>后视镜</v>
          </cell>
          <cell r="E113" t="str">
            <v>正常供货</v>
          </cell>
          <cell r="F113">
            <v>0</v>
          </cell>
          <cell r="G113" t="str">
            <v>否</v>
          </cell>
          <cell r="H113">
            <v>90</v>
          </cell>
        </row>
        <row r="113"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</row>
        <row r="113"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5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</row>
        <row r="113">
          <cell r="BK113">
            <v>0</v>
          </cell>
          <cell r="BL113">
            <v>0</v>
          </cell>
          <cell r="BM113">
            <v>0</v>
          </cell>
          <cell r="BN113">
            <v>0</v>
          </cell>
        </row>
        <row r="114">
          <cell r="B114" t="str">
            <v>S421003</v>
          </cell>
          <cell r="C114" t="str">
            <v>辽宁德威纤维制品有限公司</v>
          </cell>
          <cell r="D114" t="str">
            <v>座椅</v>
          </cell>
          <cell r="E114" t="str">
            <v>老账</v>
          </cell>
          <cell r="F114">
            <v>0</v>
          </cell>
          <cell r="G114" t="str">
            <v>是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28855.72</v>
          </cell>
          <cell r="AA114">
            <v>0</v>
          </cell>
        </row>
        <row r="114">
          <cell r="AC114">
            <v>0</v>
          </cell>
          <cell r="AD114">
            <v>36706.78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</row>
        <row r="114">
          <cell r="AW114">
            <v>0</v>
          </cell>
          <cell r="AX114">
            <v>0</v>
          </cell>
          <cell r="AY114">
            <v>0</v>
          </cell>
          <cell r="AZ114">
            <v>65562.5</v>
          </cell>
          <cell r="BA114">
            <v>65562.5</v>
          </cell>
          <cell r="BB114">
            <v>5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</row>
        <row r="114">
          <cell r="BK114">
            <v>65562.5</v>
          </cell>
          <cell r="BL114">
            <v>0</v>
          </cell>
          <cell r="BM114">
            <v>0</v>
          </cell>
          <cell r="BN114">
            <v>0</v>
          </cell>
        </row>
        <row r="115">
          <cell r="B115" t="str">
            <v>S437018</v>
          </cell>
          <cell r="C115" t="str">
            <v>文登太成电子有限公司</v>
          </cell>
          <cell r="D115" t="str">
            <v>后视镜</v>
          </cell>
          <cell r="E115" t="str">
            <v>正常供货</v>
          </cell>
          <cell r="F115">
            <v>60</v>
          </cell>
          <cell r="G115" t="str">
            <v>否</v>
          </cell>
          <cell r="H115">
            <v>60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5">
          <cell r="AH115">
            <v>0</v>
          </cell>
          <cell r="AI115">
            <v>0</v>
          </cell>
          <cell r="AJ115">
            <v>0</v>
          </cell>
          <cell r="AK115">
            <v>0</v>
          </cell>
        </row>
        <row r="115"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2545.62</v>
          </cell>
          <cell r="AV115">
            <v>16006.29</v>
          </cell>
          <cell r="AW115">
            <v>64030.98</v>
          </cell>
          <cell r="AX115">
            <v>7424.1</v>
          </cell>
          <cell r="AY115">
            <v>15723.28</v>
          </cell>
          <cell r="AZ115">
            <v>105730.27</v>
          </cell>
          <cell r="BA115">
            <v>82582.89</v>
          </cell>
          <cell r="BB115">
            <v>6</v>
          </cell>
          <cell r="BC115">
            <v>64030.98</v>
          </cell>
          <cell r="BD115">
            <v>16006.29</v>
          </cell>
          <cell r="BE115">
            <v>2545.62</v>
          </cell>
          <cell r="BF115">
            <v>0</v>
          </cell>
          <cell r="BG115">
            <v>0</v>
          </cell>
          <cell r="BH115">
            <v>105730.27</v>
          </cell>
          <cell r="BI115">
            <v>23147.38</v>
          </cell>
        </row>
        <row r="115">
          <cell r="BK115">
            <v>105730.27</v>
          </cell>
          <cell r="BL115">
            <v>0</v>
          </cell>
          <cell r="BM115">
            <v>-10000</v>
          </cell>
          <cell r="BN115">
            <v>17621.7116666667</v>
          </cell>
        </row>
        <row r="116">
          <cell r="B116" t="str">
            <v>S432012</v>
          </cell>
          <cell r="C116" t="str">
            <v>常州市武进创新模具注塑有限公司</v>
          </cell>
          <cell r="D116" t="str">
            <v>座椅</v>
          </cell>
          <cell r="E116" t="str">
            <v>老账</v>
          </cell>
          <cell r="F116">
            <v>60</v>
          </cell>
          <cell r="G116" t="str">
            <v>否</v>
          </cell>
        </row>
        <row r="116">
          <cell r="I116">
            <v>0</v>
          </cell>
          <cell r="J116">
            <v>0</v>
          </cell>
          <cell r="K116">
            <v>0</v>
          </cell>
          <cell r="L116">
            <v>1571.64</v>
          </cell>
          <cell r="M116">
            <v>96738.65</v>
          </cell>
          <cell r="N116">
            <v>18373.64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</row>
        <row r="116"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</row>
        <row r="116">
          <cell r="AW116">
            <v>0</v>
          </cell>
          <cell r="AX116">
            <v>0</v>
          </cell>
          <cell r="AY116">
            <v>0</v>
          </cell>
          <cell r="AZ116">
            <v>116683.93</v>
          </cell>
          <cell r="BA116">
            <v>116683.93</v>
          </cell>
          <cell r="BB116">
            <v>5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</row>
        <row r="116">
          <cell r="BK116">
            <v>116683.93</v>
          </cell>
          <cell r="BL116">
            <v>0</v>
          </cell>
          <cell r="BM116">
            <v>0</v>
          </cell>
          <cell r="BN116">
            <v>0</v>
          </cell>
        </row>
        <row r="117">
          <cell r="B117" t="str">
            <v>S413058</v>
          </cell>
          <cell r="C117" t="str">
            <v>黄骅市俊隆五金包装有限公司</v>
          </cell>
          <cell r="D117" t="str">
            <v>金属件/后视镜</v>
          </cell>
          <cell r="E117" t="str">
            <v>正常供货</v>
          </cell>
          <cell r="F117">
            <v>60</v>
          </cell>
          <cell r="G117" t="str">
            <v>是</v>
          </cell>
          <cell r="H117">
            <v>60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7"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22748.22</v>
          </cell>
          <cell r="AJ117">
            <v>0</v>
          </cell>
          <cell r="AK117">
            <v>21753.24</v>
          </cell>
          <cell r="AL117">
            <v>22040.33</v>
          </cell>
          <cell r="AM117">
            <v>9721.05</v>
          </cell>
          <cell r="AN117">
            <v>11142.98</v>
          </cell>
          <cell r="AO117">
            <v>0</v>
          </cell>
          <cell r="AP117">
            <v>28800</v>
          </cell>
          <cell r="AQ117">
            <v>0</v>
          </cell>
          <cell r="AR117">
            <v>33869.4</v>
          </cell>
          <cell r="AS117">
            <v>16023.13</v>
          </cell>
          <cell r="AT117">
            <v>0</v>
          </cell>
          <cell r="AU117">
            <v>28653.91</v>
          </cell>
          <cell r="AV117">
            <v>18879.89</v>
          </cell>
          <cell r="AW117">
            <v>26177.51</v>
          </cell>
          <cell r="AX117">
            <v>9151.07</v>
          </cell>
          <cell r="AY117">
            <v>0</v>
          </cell>
          <cell r="AZ117">
            <v>248960.73</v>
          </cell>
          <cell r="BA117">
            <v>239809.66</v>
          </cell>
          <cell r="BB117">
            <v>6</v>
          </cell>
          <cell r="BC117">
            <v>26177.51</v>
          </cell>
          <cell r="BD117">
            <v>18879.89</v>
          </cell>
          <cell r="BE117">
            <v>28653.91</v>
          </cell>
          <cell r="BF117">
            <v>0</v>
          </cell>
          <cell r="BG117">
            <v>16023.13</v>
          </cell>
          <cell r="BH117">
            <v>82862.38</v>
          </cell>
          <cell r="BI117">
            <v>9151.07000000001</v>
          </cell>
        </row>
        <row r="117">
          <cell r="BK117">
            <v>248960.73</v>
          </cell>
          <cell r="BL117">
            <v>0</v>
          </cell>
          <cell r="BM117">
            <v>-9672.33</v>
          </cell>
          <cell r="BN117">
            <v>13810.3966666667</v>
          </cell>
        </row>
        <row r="118">
          <cell r="B118" t="str">
            <v>S432036</v>
          </cell>
          <cell r="C118" t="str">
            <v>常州立天汽车零部件有限公司</v>
          </cell>
          <cell r="D118" t="str">
            <v>座椅</v>
          </cell>
          <cell r="E118" t="str">
            <v>正常供货</v>
          </cell>
          <cell r="F118">
            <v>60</v>
          </cell>
          <cell r="G118" t="str">
            <v>否</v>
          </cell>
          <cell r="H118">
            <v>60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8">
          <cell r="AL118">
            <v>0</v>
          </cell>
          <cell r="AM118">
            <v>0</v>
          </cell>
        </row>
        <row r="118">
          <cell r="AP118">
            <v>0</v>
          </cell>
        </row>
        <row r="118">
          <cell r="AS118">
            <v>84947.43</v>
          </cell>
          <cell r="AT118">
            <v>0</v>
          </cell>
          <cell r="AU118">
            <v>157960.44</v>
          </cell>
          <cell r="AV118">
            <v>136345.8</v>
          </cell>
          <cell r="AW118">
            <v>68172.9</v>
          </cell>
          <cell r="AX118">
            <v>90897.2</v>
          </cell>
          <cell r="AY118">
            <v>0</v>
          </cell>
          <cell r="AZ118">
            <v>538323.77</v>
          </cell>
          <cell r="BA118">
            <v>447426.57</v>
          </cell>
          <cell r="BB118">
            <v>6</v>
          </cell>
          <cell r="BC118">
            <v>68172.9</v>
          </cell>
          <cell r="BD118">
            <v>136345.8</v>
          </cell>
          <cell r="BE118">
            <v>157960.44</v>
          </cell>
          <cell r="BF118">
            <v>0</v>
          </cell>
          <cell r="BG118">
            <v>84947.43</v>
          </cell>
          <cell r="BH118">
            <v>453376.34</v>
          </cell>
          <cell r="BI118">
            <v>90897.2</v>
          </cell>
        </row>
        <row r="118">
          <cell r="BK118">
            <v>538323.77</v>
          </cell>
          <cell r="BL118">
            <v>0</v>
          </cell>
          <cell r="BM118">
            <v>-50000</v>
          </cell>
          <cell r="BN118">
            <v>75562.7233333333</v>
          </cell>
        </row>
        <row r="119">
          <cell r="B119" t="str">
            <v>S413026</v>
          </cell>
          <cell r="C119" t="str">
            <v>沧州临港明康汽车配件有限公司</v>
          </cell>
          <cell r="D119" t="str">
            <v>金属件</v>
          </cell>
          <cell r="E119" t="str">
            <v>正常供货</v>
          </cell>
          <cell r="F119">
            <v>90</v>
          </cell>
          <cell r="G119" t="str">
            <v>是</v>
          </cell>
          <cell r="H119">
            <v>90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19">
          <cell r="AE119">
            <v>0</v>
          </cell>
        </row>
        <row r="119">
          <cell r="AI119">
            <v>0</v>
          </cell>
          <cell r="AJ119">
            <v>0</v>
          </cell>
        </row>
        <row r="119">
          <cell r="AL119">
            <v>0</v>
          </cell>
          <cell r="AM119">
            <v>8285.97</v>
          </cell>
          <cell r="AN119">
            <v>15332.3</v>
          </cell>
          <cell r="AO119">
            <v>8100</v>
          </cell>
          <cell r="AP119">
            <v>0</v>
          </cell>
          <cell r="AQ119">
            <v>33219.96</v>
          </cell>
          <cell r="AR119">
            <v>17887.68</v>
          </cell>
          <cell r="AS119">
            <v>18739.46</v>
          </cell>
          <cell r="AT119">
            <v>25553.82</v>
          </cell>
          <cell r="AU119">
            <v>0</v>
          </cell>
          <cell r="AV119">
            <v>34923.56</v>
          </cell>
          <cell r="AW119">
            <v>33228.42</v>
          </cell>
          <cell r="AX119">
            <v>17035.88</v>
          </cell>
          <cell r="AY119">
            <v>6035.29</v>
          </cell>
          <cell r="AZ119">
            <v>218342.34</v>
          </cell>
          <cell r="BA119">
            <v>162042.75</v>
          </cell>
          <cell r="BB119">
            <v>6</v>
          </cell>
          <cell r="BC119">
            <v>34923.56</v>
          </cell>
          <cell r="BD119">
            <v>0</v>
          </cell>
          <cell r="BE119">
            <v>25553.82</v>
          </cell>
          <cell r="BF119">
            <v>18739.46</v>
          </cell>
          <cell r="BG119">
            <v>17887.68</v>
          </cell>
          <cell r="BH119">
            <v>116776.97</v>
          </cell>
          <cell r="BI119">
            <v>56299.59</v>
          </cell>
        </row>
        <row r="119">
          <cell r="BK119">
            <v>218342.34</v>
          </cell>
          <cell r="BL119">
            <v>0</v>
          </cell>
          <cell r="BM119">
            <v>-8749.91</v>
          </cell>
          <cell r="BN119">
            <v>19462.8283333333</v>
          </cell>
        </row>
        <row r="120">
          <cell r="B120" t="str">
            <v>S412022</v>
          </cell>
          <cell r="C120" t="str">
            <v>天津市宝坻区维华五金厂</v>
          </cell>
          <cell r="D120" t="str">
            <v>金属件</v>
          </cell>
          <cell r="E120" t="str">
            <v>正常供货</v>
          </cell>
          <cell r="F120">
            <v>60</v>
          </cell>
          <cell r="G120" t="str">
            <v>是</v>
          </cell>
          <cell r="H120">
            <v>60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0">
          <cell r="S120">
            <v>0</v>
          </cell>
        </row>
        <row r="120"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</row>
        <row r="120">
          <cell r="AC120">
            <v>0</v>
          </cell>
          <cell r="AD120">
            <v>2422.37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21601.08</v>
          </cell>
          <cell r="AJ120">
            <v>28801.44</v>
          </cell>
          <cell r="AK120">
            <v>0</v>
          </cell>
          <cell r="AL120">
            <v>7200.36</v>
          </cell>
          <cell r="AM120">
            <v>7200.36</v>
          </cell>
          <cell r="AN120">
            <v>10800.54</v>
          </cell>
          <cell r="AO120">
            <v>10800</v>
          </cell>
          <cell r="AP120">
            <v>7200</v>
          </cell>
          <cell r="AQ120">
            <v>10800.54</v>
          </cell>
          <cell r="AR120">
            <v>18000.9</v>
          </cell>
          <cell r="AS120">
            <v>6915.6</v>
          </cell>
          <cell r="AT120">
            <v>24204.6</v>
          </cell>
          <cell r="AU120">
            <v>27662.4</v>
          </cell>
          <cell r="AV120">
            <v>34578</v>
          </cell>
          <cell r="AW120">
            <v>0</v>
          </cell>
          <cell r="AX120">
            <v>0</v>
          </cell>
          <cell r="AY120">
            <v>0</v>
          </cell>
          <cell r="AZ120">
            <v>218188.19</v>
          </cell>
          <cell r="BA120">
            <v>218188.19</v>
          </cell>
          <cell r="BB120">
            <v>6</v>
          </cell>
          <cell r="BC120">
            <v>0</v>
          </cell>
          <cell r="BD120">
            <v>34578</v>
          </cell>
          <cell r="BE120">
            <v>27662.4</v>
          </cell>
          <cell r="BF120">
            <v>24204.6</v>
          </cell>
          <cell r="BG120">
            <v>6915.6</v>
          </cell>
          <cell r="BH120">
            <v>86445</v>
          </cell>
          <cell r="BI120">
            <v>0</v>
          </cell>
        </row>
        <row r="120">
          <cell r="BK120">
            <v>218188.19</v>
          </cell>
          <cell r="BL120">
            <v>0</v>
          </cell>
          <cell r="BM120">
            <v>0</v>
          </cell>
          <cell r="BN120">
            <v>14407.5</v>
          </cell>
        </row>
        <row r="121">
          <cell r="B121" t="str">
            <v>S413038</v>
          </cell>
          <cell r="C121" t="str">
            <v>黄骅市万昌五金制品有限公司</v>
          </cell>
          <cell r="D121" t="str">
            <v>金属件</v>
          </cell>
          <cell r="E121" t="str">
            <v>正常供货</v>
          </cell>
          <cell r="F121">
            <v>60</v>
          </cell>
          <cell r="G121" t="str">
            <v>否</v>
          </cell>
          <cell r="H121">
            <v>60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1"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</row>
        <row r="121"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5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</row>
        <row r="121">
          <cell r="BK121">
            <v>-4.65661287307739e-10</v>
          </cell>
          <cell r="BL121">
            <v>0</v>
          </cell>
          <cell r="BM121">
            <v>-4.65661287307739e-10</v>
          </cell>
          <cell r="BN121">
            <v>0</v>
          </cell>
        </row>
        <row r="122">
          <cell r="B122" t="str">
            <v>S413124</v>
          </cell>
          <cell r="C122" t="str">
            <v>东光县福晨镜业有限公司</v>
          </cell>
          <cell r="D122" t="str">
            <v>后视镜</v>
          </cell>
          <cell r="E122" t="str">
            <v>正常供货</v>
          </cell>
          <cell r="F122">
            <v>60</v>
          </cell>
          <cell r="G122" t="str">
            <v>是</v>
          </cell>
          <cell r="H122">
            <v>60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2"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4480.78</v>
          </cell>
          <cell r="AN122">
            <v>0</v>
          </cell>
          <cell r="AO122">
            <v>29400</v>
          </cell>
          <cell r="AP122">
            <v>0</v>
          </cell>
          <cell r="AQ122">
            <v>14241.9</v>
          </cell>
          <cell r="AR122">
            <v>23019.55</v>
          </cell>
          <cell r="AS122">
            <v>0</v>
          </cell>
          <cell r="AT122">
            <v>0</v>
          </cell>
          <cell r="AU122">
            <v>18392.86</v>
          </cell>
          <cell r="AV122">
            <v>20621.81</v>
          </cell>
          <cell r="AW122">
            <v>14443.71</v>
          </cell>
          <cell r="AX122">
            <v>0</v>
          </cell>
          <cell r="AY122">
            <v>0</v>
          </cell>
          <cell r="AZ122">
            <v>124600.61</v>
          </cell>
          <cell r="BA122">
            <v>124600.61</v>
          </cell>
          <cell r="BB122">
            <v>6</v>
          </cell>
          <cell r="BC122">
            <v>14443.71</v>
          </cell>
          <cell r="BD122">
            <v>20621.81</v>
          </cell>
          <cell r="BE122">
            <v>18392.86</v>
          </cell>
          <cell r="BF122">
            <v>0</v>
          </cell>
          <cell r="BG122">
            <v>0</v>
          </cell>
          <cell r="BH122">
            <v>53458.38</v>
          </cell>
          <cell r="BI122">
            <v>0</v>
          </cell>
        </row>
        <row r="122">
          <cell r="BK122">
            <v>124600.61</v>
          </cell>
          <cell r="BL122">
            <v>0</v>
          </cell>
          <cell r="BM122">
            <v>0</v>
          </cell>
          <cell r="BN122">
            <v>8909.73</v>
          </cell>
        </row>
        <row r="123">
          <cell r="B123" t="str">
            <v>S413054</v>
          </cell>
          <cell r="C123" t="str">
            <v>黄骅市保俊成复合彩印厂</v>
          </cell>
          <cell r="D123" t="str">
            <v>金属件/后视镜</v>
          </cell>
          <cell r="E123" t="str">
            <v>正常供货</v>
          </cell>
          <cell r="F123">
            <v>60</v>
          </cell>
          <cell r="G123" t="str">
            <v>否</v>
          </cell>
          <cell r="H123">
            <v>60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3">
          <cell r="AE123">
            <v>0</v>
          </cell>
          <cell r="AF123">
            <v>0</v>
          </cell>
          <cell r="AG123">
            <v>0</v>
          </cell>
        </row>
        <row r="123">
          <cell r="AJ123">
            <v>0</v>
          </cell>
        </row>
        <row r="123">
          <cell r="AQ123">
            <v>19409.81</v>
          </cell>
          <cell r="AR123">
            <v>20496.34</v>
          </cell>
          <cell r="AS123">
            <v>22250.82</v>
          </cell>
          <cell r="AT123">
            <v>25284.73</v>
          </cell>
          <cell r="AU123">
            <v>6938.45</v>
          </cell>
          <cell r="AV123">
            <v>28009.35</v>
          </cell>
          <cell r="AW123">
            <v>0</v>
          </cell>
          <cell r="AX123">
            <v>33520.5</v>
          </cell>
          <cell r="AY123">
            <v>12331.12</v>
          </cell>
          <cell r="AZ123">
            <v>168241.12</v>
          </cell>
          <cell r="BA123">
            <v>122389.5</v>
          </cell>
          <cell r="BB123">
            <v>6</v>
          </cell>
          <cell r="BC123">
            <v>0</v>
          </cell>
          <cell r="BD123">
            <v>28009.35</v>
          </cell>
          <cell r="BE123">
            <v>6938.45</v>
          </cell>
          <cell r="BF123">
            <v>25284.73</v>
          </cell>
          <cell r="BG123">
            <v>22250.82</v>
          </cell>
          <cell r="BH123">
            <v>106084.15</v>
          </cell>
          <cell r="BI123">
            <v>45851.62</v>
          </cell>
        </row>
        <row r="123">
          <cell r="BK123">
            <v>168241.12</v>
          </cell>
          <cell r="BL123">
            <v>0</v>
          </cell>
          <cell r="BM123">
            <v>-1051.52</v>
          </cell>
          <cell r="BN123">
            <v>17680.6916666667</v>
          </cell>
        </row>
        <row r="124">
          <cell r="B124" t="str">
            <v>S513036</v>
          </cell>
          <cell r="C124" t="str">
            <v>沧州昊大燃化工程有限公司</v>
          </cell>
          <cell r="D124">
            <v>0</v>
          </cell>
          <cell r="E124" t="str">
            <v>老账</v>
          </cell>
          <cell r="F124">
            <v>0</v>
          </cell>
          <cell r="G124" t="str">
            <v>否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20800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4"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</row>
        <row r="124">
          <cell r="AW124">
            <v>0</v>
          </cell>
          <cell r="AX124">
            <v>0</v>
          </cell>
          <cell r="AY124">
            <v>0</v>
          </cell>
          <cell r="AZ124">
            <v>20800</v>
          </cell>
          <cell r="BA124">
            <v>20800</v>
          </cell>
          <cell r="BB124">
            <v>5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</row>
        <row r="124">
          <cell r="BK124">
            <v>20800</v>
          </cell>
          <cell r="BL124">
            <v>0</v>
          </cell>
          <cell r="BM124">
            <v>-20000</v>
          </cell>
          <cell r="BN124">
            <v>0</v>
          </cell>
        </row>
        <row r="125">
          <cell r="B125" t="str">
            <v>S433007</v>
          </cell>
          <cell r="C125" t="str">
            <v>瑞安市精艺标准件有限公司</v>
          </cell>
          <cell r="D125" t="str">
            <v>金属件/座椅</v>
          </cell>
          <cell r="E125" t="str">
            <v>正常供货</v>
          </cell>
          <cell r="F125">
            <v>60</v>
          </cell>
          <cell r="G125" t="str">
            <v>否</v>
          </cell>
          <cell r="H125">
            <v>60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5"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0.03</v>
          </cell>
          <cell r="AR125">
            <v>5856.75</v>
          </cell>
          <cell r="AS125">
            <v>0</v>
          </cell>
          <cell r="AT125">
            <v>0</v>
          </cell>
          <cell r="AU125">
            <v>0</v>
          </cell>
        </row>
        <row r="125">
          <cell r="AW125">
            <v>0</v>
          </cell>
          <cell r="AX125">
            <v>0</v>
          </cell>
          <cell r="AY125">
            <v>0</v>
          </cell>
          <cell r="AZ125">
            <v>5856.78</v>
          </cell>
          <cell r="BA125">
            <v>5856.78</v>
          </cell>
          <cell r="BB125">
            <v>5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</row>
        <row r="125">
          <cell r="BK125">
            <v>5856.78</v>
          </cell>
          <cell r="BL125">
            <v>0</v>
          </cell>
          <cell r="BM125">
            <v>0</v>
          </cell>
          <cell r="BN125">
            <v>0</v>
          </cell>
        </row>
        <row r="126">
          <cell r="B126" t="str">
            <v>S431017</v>
          </cell>
          <cell r="C126" t="str">
            <v>上海典亚模具有限公司</v>
          </cell>
          <cell r="D126" t="str">
            <v>座椅</v>
          </cell>
          <cell r="E126" t="str">
            <v>老账</v>
          </cell>
          <cell r="F126" t="str">
            <v>预付</v>
          </cell>
          <cell r="G126" t="str">
            <v>否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6"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44000</v>
          </cell>
          <cell r="AT126">
            <v>0</v>
          </cell>
          <cell r="AU126">
            <v>0</v>
          </cell>
        </row>
        <row r="126">
          <cell r="AW126">
            <v>0</v>
          </cell>
          <cell r="AX126">
            <v>0</v>
          </cell>
          <cell r="AY126">
            <v>0</v>
          </cell>
          <cell r="AZ126">
            <v>44000</v>
          </cell>
          <cell r="BA126">
            <v>44000</v>
          </cell>
          <cell r="BB126">
            <v>5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</row>
        <row r="126">
          <cell r="BK126">
            <v>44000</v>
          </cell>
          <cell r="BL126">
            <v>0</v>
          </cell>
          <cell r="BM126">
            <v>0</v>
          </cell>
          <cell r="BN126">
            <v>0</v>
          </cell>
        </row>
        <row r="127">
          <cell r="B127" t="str">
            <v>S431009</v>
          </cell>
          <cell r="C127" t="str">
            <v>上海奔德汽车零部件有限公司</v>
          </cell>
          <cell r="D127" t="str">
            <v>后视镜</v>
          </cell>
          <cell r="E127" t="str">
            <v>老账-更名上海恒毅</v>
          </cell>
          <cell r="F127">
            <v>60</v>
          </cell>
          <cell r="G127" t="str">
            <v>否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7"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27"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</row>
        <row r="127"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5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</row>
        <row r="127">
          <cell r="BK127">
            <v>0</v>
          </cell>
          <cell r="BL127">
            <v>0</v>
          </cell>
          <cell r="BM127">
            <v>0</v>
          </cell>
          <cell r="BN127">
            <v>0</v>
          </cell>
        </row>
        <row r="128">
          <cell r="B128" t="str">
            <v>S413070</v>
          </cell>
          <cell r="C128" t="str">
            <v>黄骅市创合五金制品有限公司</v>
          </cell>
          <cell r="D128" t="str">
            <v>金属件/座椅</v>
          </cell>
          <cell r="E128" t="str">
            <v>正常供货</v>
          </cell>
          <cell r="F128">
            <v>60</v>
          </cell>
          <cell r="G128" t="str">
            <v>否</v>
          </cell>
          <cell r="H128">
            <v>60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8"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481023.06</v>
          </cell>
          <cell r="AQ128">
            <v>552993.11</v>
          </cell>
          <cell r="AR128">
            <v>563602.74</v>
          </cell>
          <cell r="AS128">
            <v>382108.15</v>
          </cell>
          <cell r="AT128">
            <v>0</v>
          </cell>
          <cell r="AU128">
            <v>446772.98</v>
          </cell>
          <cell r="AV128">
            <v>241111.92</v>
          </cell>
          <cell r="AW128">
            <v>197100.75</v>
          </cell>
          <cell r="AX128">
            <v>352906.49</v>
          </cell>
          <cell r="AY128">
            <v>0</v>
          </cell>
          <cell r="AZ128">
            <v>3217619.2</v>
          </cell>
          <cell r="BA128">
            <v>2864712.71</v>
          </cell>
          <cell r="BB128">
            <v>6</v>
          </cell>
          <cell r="BC128">
            <v>197100.75</v>
          </cell>
          <cell r="BD128">
            <v>241111.92</v>
          </cell>
          <cell r="BE128">
            <v>446772.98</v>
          </cell>
          <cell r="BF128">
            <v>0</v>
          </cell>
          <cell r="BG128">
            <v>382108.15</v>
          </cell>
          <cell r="BH128">
            <v>1237892.14</v>
          </cell>
          <cell r="BI128">
            <v>352906.49</v>
          </cell>
        </row>
        <row r="128">
          <cell r="BK128">
            <v>3217619.2</v>
          </cell>
          <cell r="BL128">
            <v>0</v>
          </cell>
          <cell r="BM128">
            <v>-90000</v>
          </cell>
          <cell r="BN128">
            <v>206315.356666667</v>
          </cell>
        </row>
        <row r="129">
          <cell r="B129" t="str">
            <v>S437031</v>
          </cell>
          <cell r="C129" t="str">
            <v>山东万澳汽车附件科技有限公司</v>
          </cell>
          <cell r="D129" t="str">
            <v>座椅</v>
          </cell>
          <cell r="E129" t="str">
            <v>正常供货</v>
          </cell>
          <cell r="F129">
            <v>60</v>
          </cell>
          <cell r="G129" t="str">
            <v>是</v>
          </cell>
          <cell r="H129">
            <v>60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29">
          <cell r="AD129">
            <v>0</v>
          </cell>
          <cell r="AE129">
            <v>0</v>
          </cell>
          <cell r="AF129">
            <v>0</v>
          </cell>
        </row>
        <row r="129">
          <cell r="AI129">
            <v>0</v>
          </cell>
          <cell r="AJ129">
            <v>0</v>
          </cell>
          <cell r="AK129">
            <v>0</v>
          </cell>
          <cell r="AL129">
            <v>5384.3</v>
          </cell>
          <cell r="AM129">
            <v>8180.91</v>
          </cell>
          <cell r="AN129">
            <v>9885.03</v>
          </cell>
          <cell r="AO129">
            <v>12600</v>
          </cell>
          <cell r="AP129">
            <v>6900</v>
          </cell>
          <cell r="AQ129">
            <v>9256.98</v>
          </cell>
          <cell r="AR129">
            <v>6659.9</v>
          </cell>
          <cell r="AS129">
            <v>4720.2</v>
          </cell>
          <cell r="AT129">
            <v>9200.71</v>
          </cell>
          <cell r="AU129">
            <v>7985.05</v>
          </cell>
        </row>
        <row r="129">
          <cell r="AW129">
            <v>25863.4</v>
          </cell>
          <cell r="AX129">
            <v>4531.87</v>
          </cell>
          <cell r="AY129">
            <v>4919.26</v>
          </cell>
          <cell r="AZ129">
            <v>116087.61</v>
          </cell>
          <cell r="BA129">
            <v>106636.48</v>
          </cell>
          <cell r="BB129">
            <v>5</v>
          </cell>
          <cell r="BC129">
            <v>25863.4</v>
          </cell>
          <cell r="BD129">
            <v>0</v>
          </cell>
          <cell r="BE129">
            <v>7985.05</v>
          </cell>
          <cell r="BF129">
            <v>9200.71</v>
          </cell>
          <cell r="BG129">
            <v>4720.2</v>
          </cell>
          <cell r="BH129">
            <v>52500.29</v>
          </cell>
          <cell r="BI129">
            <v>9451.12999999999</v>
          </cell>
        </row>
        <row r="129">
          <cell r="BK129">
            <v>116087.61</v>
          </cell>
          <cell r="BL129">
            <v>0</v>
          </cell>
          <cell r="BM129">
            <v>-10000</v>
          </cell>
          <cell r="BN129">
            <v>8750.04833333333</v>
          </cell>
        </row>
        <row r="130">
          <cell r="B130" t="str">
            <v>S513006</v>
          </cell>
          <cell r="C130" t="str">
            <v>黄骅市双得金属制品销售有限公司</v>
          </cell>
          <cell r="D130">
            <v>0</v>
          </cell>
          <cell r="E130" t="str">
            <v>零采</v>
          </cell>
          <cell r="F130">
            <v>0</v>
          </cell>
          <cell r="G130" t="str">
            <v>否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0">
          <cell r="AK130">
            <v>0</v>
          </cell>
          <cell r="AL130">
            <v>0</v>
          </cell>
          <cell r="AM130">
            <v>0</v>
          </cell>
        </row>
        <row r="130"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19897.87</v>
          </cell>
          <cell r="AT130">
            <v>0</v>
          </cell>
          <cell r="AU130">
            <v>0</v>
          </cell>
        </row>
        <row r="130">
          <cell r="AW130">
            <v>69941.1</v>
          </cell>
          <cell r="AX130">
            <v>0</v>
          </cell>
          <cell r="AY130">
            <v>0</v>
          </cell>
          <cell r="AZ130">
            <v>89838.97</v>
          </cell>
          <cell r="BA130">
            <v>89838.97</v>
          </cell>
          <cell r="BB130">
            <v>5</v>
          </cell>
          <cell r="BC130">
            <v>0</v>
          </cell>
          <cell r="BD130">
            <v>0</v>
          </cell>
          <cell r="BE130">
            <v>69941.1</v>
          </cell>
          <cell r="BF130">
            <v>0</v>
          </cell>
          <cell r="BG130">
            <v>0</v>
          </cell>
          <cell r="BH130">
            <v>69941.1</v>
          </cell>
          <cell r="BI130">
            <v>0</v>
          </cell>
        </row>
        <row r="130">
          <cell r="BK130">
            <v>89838.9699999999</v>
          </cell>
          <cell r="BL130">
            <v>0</v>
          </cell>
          <cell r="BM130">
            <v>-1.45519152283669e-10</v>
          </cell>
          <cell r="BN130">
            <v>11656.85</v>
          </cell>
        </row>
        <row r="131">
          <cell r="B131" t="str">
            <v>S431007</v>
          </cell>
          <cell r="C131" t="str">
            <v>上海庆利机械设备有限公司</v>
          </cell>
          <cell r="D131" t="str">
            <v>座椅</v>
          </cell>
          <cell r="E131" t="str">
            <v>固定资产-老账</v>
          </cell>
          <cell r="F131" t="str">
            <v>预付</v>
          </cell>
          <cell r="G131" t="str">
            <v>是</v>
          </cell>
        </row>
        <row r="131"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1">
          <cell r="AC131">
            <v>0</v>
          </cell>
          <cell r="AD131">
            <v>0</v>
          </cell>
          <cell r="AE131">
            <v>51500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35000</v>
          </cell>
          <cell r="AW131">
            <v>0</v>
          </cell>
          <cell r="AX131">
            <v>0</v>
          </cell>
          <cell r="AY131">
            <v>0</v>
          </cell>
          <cell r="AZ131">
            <v>86500</v>
          </cell>
          <cell r="BA131">
            <v>86500</v>
          </cell>
          <cell r="BB131">
            <v>6</v>
          </cell>
          <cell r="BC131">
            <v>0</v>
          </cell>
          <cell r="BD131">
            <v>0</v>
          </cell>
          <cell r="BE131">
            <v>0</v>
          </cell>
          <cell r="BF131">
            <v>35000</v>
          </cell>
          <cell r="BG131">
            <v>0</v>
          </cell>
          <cell r="BH131">
            <v>35000</v>
          </cell>
          <cell r="BI131">
            <v>0</v>
          </cell>
        </row>
        <row r="131">
          <cell r="BK131">
            <v>86500</v>
          </cell>
          <cell r="BL131">
            <v>0</v>
          </cell>
          <cell r="BM131">
            <v>0</v>
          </cell>
          <cell r="BN131">
            <v>5833.33333333333</v>
          </cell>
        </row>
        <row r="132">
          <cell r="B132" t="str">
            <v>S413100</v>
          </cell>
          <cell r="C132" t="str">
            <v>河北圣洁环境生物科技工程有限公司</v>
          </cell>
          <cell r="D132">
            <v>0</v>
          </cell>
          <cell r="E132" t="str">
            <v>管理</v>
          </cell>
          <cell r="F132">
            <v>0</v>
          </cell>
          <cell r="G132" t="str">
            <v>否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2"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</row>
        <row r="132"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5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</row>
        <row r="132">
          <cell r="BK132">
            <v>0</v>
          </cell>
          <cell r="BL132">
            <v>0</v>
          </cell>
          <cell r="BM132">
            <v>0</v>
          </cell>
          <cell r="BN132">
            <v>0</v>
          </cell>
        </row>
        <row r="133">
          <cell r="B133" t="str">
            <v>S513148</v>
          </cell>
          <cell r="C133" t="str">
            <v>泊头市新峰模具有限公司</v>
          </cell>
          <cell r="D133">
            <v>0</v>
          </cell>
          <cell r="E133" t="str">
            <v>零采</v>
          </cell>
          <cell r="F133">
            <v>0</v>
          </cell>
          <cell r="G133" t="str">
            <v>是</v>
          </cell>
        </row>
        <row r="133">
          <cell r="AE133">
            <v>35962</v>
          </cell>
          <cell r="AF133">
            <v>0</v>
          </cell>
          <cell r="AG133">
            <v>46230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</row>
        <row r="133">
          <cell r="AW133">
            <v>0</v>
          </cell>
          <cell r="AX133">
            <v>0</v>
          </cell>
          <cell r="AY133">
            <v>15500</v>
          </cell>
          <cell r="AZ133">
            <v>97692</v>
          </cell>
          <cell r="BA133">
            <v>97692</v>
          </cell>
          <cell r="BB133">
            <v>5</v>
          </cell>
          <cell r="BC133">
            <v>15500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15500</v>
          </cell>
          <cell r="BI133">
            <v>0</v>
          </cell>
        </row>
        <row r="133">
          <cell r="BK133">
            <v>97692</v>
          </cell>
          <cell r="BL133">
            <v>0</v>
          </cell>
          <cell r="BM133">
            <v>0</v>
          </cell>
          <cell r="BN133">
            <v>2583.33333333333</v>
          </cell>
        </row>
        <row r="134">
          <cell r="B134" t="str">
            <v>S411006</v>
          </cell>
          <cell r="C134" t="str">
            <v>北京中万盛贸易有限责任公司</v>
          </cell>
          <cell r="D134" t="str">
            <v>座椅</v>
          </cell>
          <cell r="E134" t="str">
            <v>大宗物料</v>
          </cell>
          <cell r="F134">
            <v>30</v>
          </cell>
          <cell r="G134" t="str">
            <v>否</v>
          </cell>
          <cell r="H134">
            <v>30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4"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</row>
        <row r="134"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61905.02</v>
          </cell>
          <cell r="AV134">
            <v>46846.94</v>
          </cell>
          <cell r="AW134">
            <v>92914.35</v>
          </cell>
          <cell r="AX134">
            <v>92914.35</v>
          </cell>
          <cell r="AY134">
            <v>51545.95</v>
          </cell>
          <cell r="AZ134">
            <v>346126.61</v>
          </cell>
          <cell r="BA134">
            <v>294580.66</v>
          </cell>
          <cell r="BB134">
            <v>6</v>
          </cell>
          <cell r="BC134">
            <v>92914.35</v>
          </cell>
          <cell r="BD134">
            <v>92914.35</v>
          </cell>
          <cell r="BE134">
            <v>46846.94</v>
          </cell>
          <cell r="BF134">
            <v>61905.02</v>
          </cell>
          <cell r="BG134">
            <v>0</v>
          </cell>
          <cell r="BH134">
            <v>346126.61</v>
          </cell>
          <cell r="BI134">
            <v>51545.95</v>
          </cell>
        </row>
        <row r="134">
          <cell r="BK134">
            <v>346126.61</v>
          </cell>
          <cell r="BL134">
            <v>0</v>
          </cell>
          <cell r="BM134">
            <v>-180000</v>
          </cell>
          <cell r="BN134">
            <v>57687.7683333333</v>
          </cell>
        </row>
        <row r="135">
          <cell r="B135" t="str">
            <v>S437043</v>
          </cell>
          <cell r="C135" t="str">
            <v>烟台美龙汽车部件有限公司</v>
          </cell>
          <cell r="D135" t="str">
            <v>后视镜</v>
          </cell>
          <cell r="E135" t="str">
            <v>老账</v>
          </cell>
          <cell r="F135">
            <v>90</v>
          </cell>
          <cell r="G135" t="str">
            <v>是</v>
          </cell>
        </row>
        <row r="135"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5"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5340.19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</row>
        <row r="135">
          <cell r="AW135">
            <v>0</v>
          </cell>
          <cell r="AX135">
            <v>0</v>
          </cell>
          <cell r="AY135">
            <v>352975.03</v>
          </cell>
          <cell r="AZ135">
            <v>358315.22</v>
          </cell>
          <cell r="BA135">
            <v>5340.19</v>
          </cell>
          <cell r="BB135">
            <v>5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352975.03</v>
          </cell>
          <cell r="BI135">
            <v>352975.03</v>
          </cell>
        </row>
        <row r="135">
          <cell r="BK135">
            <v>358315.22</v>
          </cell>
          <cell r="BL135">
            <v>0</v>
          </cell>
          <cell r="BM135">
            <v>-5417.41</v>
          </cell>
          <cell r="BN135">
            <v>58829.1716666667</v>
          </cell>
        </row>
        <row r="136">
          <cell r="B136" t="str">
            <v>S513007</v>
          </cell>
          <cell r="C136" t="str">
            <v>人民电器集团黄骅销售有限公司</v>
          </cell>
          <cell r="D136">
            <v>0</v>
          </cell>
          <cell r="E136" t="str">
            <v>零采</v>
          </cell>
          <cell r="F136">
            <v>0</v>
          </cell>
          <cell r="G136" t="str">
            <v>是</v>
          </cell>
        </row>
        <row r="136"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6">
          <cell r="AF136">
            <v>25898.5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18166</v>
          </cell>
          <cell r="AS136">
            <v>0</v>
          </cell>
          <cell r="AT136">
            <v>0</v>
          </cell>
          <cell r="AU136">
            <v>0</v>
          </cell>
        </row>
        <row r="136">
          <cell r="AW136">
            <v>0</v>
          </cell>
          <cell r="AX136">
            <v>0</v>
          </cell>
          <cell r="AY136">
            <v>0</v>
          </cell>
          <cell r="AZ136">
            <v>44064.5</v>
          </cell>
          <cell r="BA136">
            <v>44064.5</v>
          </cell>
          <cell r="BB136">
            <v>5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</row>
        <row r="136">
          <cell r="BK136">
            <v>44064.5</v>
          </cell>
          <cell r="BL136">
            <v>0</v>
          </cell>
          <cell r="BM136">
            <v>0</v>
          </cell>
          <cell r="BN136">
            <v>0</v>
          </cell>
        </row>
        <row r="137">
          <cell r="B137" t="str">
            <v>S413092</v>
          </cell>
          <cell r="C137" t="str">
            <v>黄骅市荣丰塑料模具有限公司</v>
          </cell>
          <cell r="D137">
            <v>0</v>
          </cell>
          <cell r="E137" t="str">
            <v>老账</v>
          </cell>
          <cell r="F137">
            <v>0</v>
          </cell>
          <cell r="G137" t="str">
            <v>否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75884.62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</row>
        <row r="137"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</row>
        <row r="137">
          <cell r="AW137">
            <v>0</v>
          </cell>
          <cell r="AX137">
            <v>0</v>
          </cell>
          <cell r="AY137">
            <v>0</v>
          </cell>
          <cell r="AZ137">
            <v>75884.62</v>
          </cell>
          <cell r="BA137">
            <v>75884.62</v>
          </cell>
          <cell r="BB137">
            <v>5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</row>
        <row r="137">
          <cell r="BK137">
            <v>75884.62</v>
          </cell>
          <cell r="BL137">
            <v>0</v>
          </cell>
          <cell r="BM137">
            <v>0</v>
          </cell>
          <cell r="BN137">
            <v>0</v>
          </cell>
        </row>
        <row r="138">
          <cell r="B138" t="str">
            <v>S413039</v>
          </cell>
          <cell r="C138" t="str">
            <v>黄骅市佳祥五金制品有限公司</v>
          </cell>
          <cell r="D138" t="str">
            <v>金属件/后视镜</v>
          </cell>
          <cell r="E138" t="str">
            <v>正常供货</v>
          </cell>
          <cell r="F138">
            <v>60</v>
          </cell>
          <cell r="G138" t="str">
            <v>是</v>
          </cell>
          <cell r="H138">
            <v>60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8"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</row>
        <row r="138">
          <cell r="AM138">
            <v>3554.58</v>
          </cell>
          <cell r="AN138">
            <v>17900.4</v>
          </cell>
          <cell r="AO138">
            <v>14500</v>
          </cell>
          <cell r="AP138">
            <v>17300</v>
          </cell>
          <cell r="AQ138">
            <v>18949.7</v>
          </cell>
          <cell r="AR138">
            <v>0</v>
          </cell>
          <cell r="AS138">
            <v>12222.53</v>
          </cell>
          <cell r="AT138">
            <v>30920.47</v>
          </cell>
          <cell r="AU138">
            <v>2964.38</v>
          </cell>
          <cell r="AV138">
            <v>22857.48</v>
          </cell>
          <cell r="AW138">
            <v>0</v>
          </cell>
          <cell r="AX138">
            <v>11936.31</v>
          </cell>
          <cell r="AY138">
            <v>0</v>
          </cell>
          <cell r="AZ138">
            <v>153105.85</v>
          </cell>
          <cell r="BA138">
            <v>141169.54</v>
          </cell>
          <cell r="BB138">
            <v>6</v>
          </cell>
          <cell r="BC138">
            <v>0</v>
          </cell>
          <cell r="BD138">
            <v>22857.48</v>
          </cell>
          <cell r="BE138">
            <v>2964.38</v>
          </cell>
          <cell r="BF138">
            <v>30920.47</v>
          </cell>
          <cell r="BG138">
            <v>12222.53</v>
          </cell>
          <cell r="BH138">
            <v>68678.64</v>
          </cell>
          <cell r="BI138">
            <v>11936.31</v>
          </cell>
        </row>
        <row r="138">
          <cell r="BK138">
            <v>153105.85</v>
          </cell>
          <cell r="BL138">
            <v>0</v>
          </cell>
          <cell r="BM138">
            <v>-10000.0000000001</v>
          </cell>
          <cell r="BN138">
            <v>11446.44</v>
          </cell>
        </row>
        <row r="139">
          <cell r="B139" t="str">
            <v>S413023</v>
          </cell>
          <cell r="C139" t="str">
            <v>南皮县利辉五金接插件厂</v>
          </cell>
          <cell r="D139" t="str">
            <v>金属件</v>
          </cell>
          <cell r="E139" t="str">
            <v>正常供货</v>
          </cell>
          <cell r="F139">
            <v>90</v>
          </cell>
          <cell r="G139" t="str">
            <v>否</v>
          </cell>
          <cell r="H139">
            <v>90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39"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334.49</v>
          </cell>
          <cell r="AT139">
            <v>13786</v>
          </cell>
          <cell r="AU139">
            <v>20679</v>
          </cell>
          <cell r="AV139">
            <v>41146.69</v>
          </cell>
          <cell r="AW139">
            <v>0</v>
          </cell>
          <cell r="AX139">
            <v>52825.05</v>
          </cell>
          <cell r="AY139">
            <v>0</v>
          </cell>
          <cell r="AZ139">
            <v>128771.23</v>
          </cell>
          <cell r="BA139">
            <v>75946.18</v>
          </cell>
          <cell r="BB139">
            <v>6</v>
          </cell>
          <cell r="BC139">
            <v>41146.69</v>
          </cell>
          <cell r="BD139">
            <v>20679</v>
          </cell>
          <cell r="BE139">
            <v>13786</v>
          </cell>
          <cell r="BF139">
            <v>334.49</v>
          </cell>
          <cell r="BG139">
            <v>0</v>
          </cell>
          <cell r="BH139">
            <v>128436.74</v>
          </cell>
          <cell r="BI139">
            <v>52825.05</v>
          </cell>
        </row>
        <row r="139">
          <cell r="BK139">
            <v>128771.23</v>
          </cell>
          <cell r="BL139">
            <v>0</v>
          </cell>
          <cell r="BM139">
            <v>0</v>
          </cell>
          <cell r="BN139">
            <v>21406.1233333333</v>
          </cell>
        </row>
        <row r="140">
          <cell r="B140" t="str">
            <v>S413131</v>
          </cell>
          <cell r="C140" t="str">
            <v>北京赛诺高科净化设备有限公司</v>
          </cell>
          <cell r="D140" t="str">
            <v>后视镜</v>
          </cell>
          <cell r="E140" t="str">
            <v>固定资产-喷涂环保设备</v>
          </cell>
          <cell r="F140">
            <v>30</v>
          </cell>
          <cell r="G140" t="str">
            <v>是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12790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0">
          <cell r="AC140">
            <v>0</v>
          </cell>
          <cell r="AD140">
            <v>11250</v>
          </cell>
          <cell r="AE140">
            <v>0</v>
          </cell>
          <cell r="AF140">
            <v>15500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19590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</row>
        <row r="140">
          <cell r="AW140">
            <v>0</v>
          </cell>
          <cell r="AX140">
            <v>0</v>
          </cell>
          <cell r="AY140">
            <v>0</v>
          </cell>
          <cell r="AZ140">
            <v>59130</v>
          </cell>
          <cell r="BA140">
            <v>59130</v>
          </cell>
          <cell r="BB140">
            <v>5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</row>
        <row r="140">
          <cell r="BK140">
            <v>59130</v>
          </cell>
          <cell r="BL140">
            <v>0</v>
          </cell>
          <cell r="BM140">
            <v>-30000</v>
          </cell>
          <cell r="BN140">
            <v>0</v>
          </cell>
        </row>
        <row r="141">
          <cell r="B141" t="str">
            <v>S413014</v>
          </cell>
          <cell r="C141" t="str">
            <v>沧州市奥睿机械设备有限公司</v>
          </cell>
          <cell r="D141" t="str">
            <v>金属件</v>
          </cell>
          <cell r="E141" t="str">
            <v>大宗物料</v>
          </cell>
          <cell r="F141">
            <v>0</v>
          </cell>
          <cell r="G141" t="str">
            <v>否</v>
          </cell>
          <cell r="H141">
            <v>30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1"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1"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17136</v>
          </cell>
          <cell r="AW141">
            <v>41136</v>
          </cell>
          <cell r="AX141">
            <v>0</v>
          </cell>
          <cell r="AY141">
            <v>0</v>
          </cell>
          <cell r="AZ141">
            <v>58272</v>
          </cell>
          <cell r="BA141">
            <v>58272</v>
          </cell>
          <cell r="BB141">
            <v>6</v>
          </cell>
          <cell r="BC141">
            <v>0</v>
          </cell>
          <cell r="BD141">
            <v>0</v>
          </cell>
          <cell r="BE141">
            <v>41136</v>
          </cell>
          <cell r="BF141">
            <v>17136</v>
          </cell>
          <cell r="BG141">
            <v>0</v>
          </cell>
          <cell r="BH141">
            <v>58272</v>
          </cell>
          <cell r="BI141">
            <v>0</v>
          </cell>
        </row>
        <row r="141">
          <cell r="BK141">
            <v>58271.9999999999</v>
          </cell>
          <cell r="BL141">
            <v>0</v>
          </cell>
          <cell r="BM141">
            <v>-5.82076609134674e-11</v>
          </cell>
          <cell r="BN141">
            <v>9712</v>
          </cell>
        </row>
        <row r="142">
          <cell r="B142" t="str">
            <v>S413031</v>
          </cell>
          <cell r="C142" t="str">
            <v>黄骅市致远摩托车配件有限公司</v>
          </cell>
          <cell r="D142" t="str">
            <v>座椅</v>
          </cell>
          <cell r="E142" t="str">
            <v>正常供货</v>
          </cell>
          <cell r="F142">
            <v>0</v>
          </cell>
          <cell r="G142" t="str">
            <v>否</v>
          </cell>
          <cell r="H142">
            <v>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2"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27499.94</v>
          </cell>
          <cell r="AQ142">
            <v>25049.87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54340.73</v>
          </cell>
          <cell r="AW142">
            <v>41309.26</v>
          </cell>
          <cell r="AX142">
            <v>0</v>
          </cell>
          <cell r="AY142">
            <v>0</v>
          </cell>
          <cell r="AZ142">
            <v>148199.8</v>
          </cell>
          <cell r="BA142">
            <v>148199.8</v>
          </cell>
          <cell r="BB142">
            <v>6</v>
          </cell>
          <cell r="BC142">
            <v>0</v>
          </cell>
          <cell r="BD142">
            <v>0</v>
          </cell>
          <cell r="BE142">
            <v>41309.26</v>
          </cell>
          <cell r="BF142">
            <v>54340.73</v>
          </cell>
          <cell r="BG142">
            <v>0</v>
          </cell>
          <cell r="BH142">
            <v>95649.99</v>
          </cell>
          <cell r="BI142">
            <v>0</v>
          </cell>
        </row>
        <row r="142">
          <cell r="BK142">
            <v>148199.8</v>
          </cell>
          <cell r="BL142">
            <v>0</v>
          </cell>
          <cell r="BM142">
            <v>-5600.06</v>
          </cell>
          <cell r="BN142">
            <v>15941.665</v>
          </cell>
        </row>
        <row r="143">
          <cell r="B143" t="str">
            <v>S413025</v>
          </cell>
          <cell r="C143" t="str">
            <v>沧州宇诺五金制造有限公司</v>
          </cell>
          <cell r="D143" t="str">
            <v>金属件</v>
          </cell>
          <cell r="E143" t="str">
            <v>正常供货</v>
          </cell>
          <cell r="F143">
            <v>60</v>
          </cell>
          <cell r="G143" t="str">
            <v>是</v>
          </cell>
          <cell r="H143">
            <v>60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3"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39499.67</v>
          </cell>
          <cell r="AN143">
            <v>173843.37</v>
          </cell>
          <cell r="AO143">
            <v>87100</v>
          </cell>
          <cell r="AP143">
            <v>123800</v>
          </cell>
          <cell r="AQ143">
            <v>147379.11</v>
          </cell>
          <cell r="AR143">
            <v>171391.02</v>
          </cell>
          <cell r="AS143">
            <v>193970.62</v>
          </cell>
          <cell r="AT143">
            <v>155432.99</v>
          </cell>
          <cell r="AU143">
            <v>50311.82</v>
          </cell>
          <cell r="AV143">
            <v>268000.54</v>
          </cell>
          <cell r="AW143">
            <v>199166.89</v>
          </cell>
          <cell r="AX143">
            <v>141020.24</v>
          </cell>
          <cell r="AY143">
            <v>112762.3</v>
          </cell>
          <cell r="AZ143">
            <v>1863678.57</v>
          </cell>
          <cell r="BA143">
            <v>1609896.03</v>
          </cell>
          <cell r="BB143">
            <v>6</v>
          </cell>
          <cell r="BC143">
            <v>199166.89</v>
          </cell>
          <cell r="BD143">
            <v>268000.54</v>
          </cell>
          <cell r="BE143">
            <v>50311.82</v>
          </cell>
          <cell r="BF143">
            <v>155432.99</v>
          </cell>
          <cell r="BG143">
            <v>193970.62</v>
          </cell>
          <cell r="BH143">
            <v>926694.78</v>
          </cell>
          <cell r="BI143">
            <v>253782.54</v>
          </cell>
        </row>
        <row r="143">
          <cell r="BK143">
            <v>1863678.57</v>
          </cell>
          <cell r="BL143">
            <v>0</v>
          </cell>
          <cell r="BM143">
            <v>-60000</v>
          </cell>
          <cell r="BN143">
            <v>154449.13</v>
          </cell>
        </row>
        <row r="144">
          <cell r="B144" t="str">
            <v>S432011</v>
          </cell>
          <cell r="C144" t="str">
            <v>旷达汽车饰件系统有限公司</v>
          </cell>
          <cell r="D144" t="str">
            <v>座椅</v>
          </cell>
          <cell r="E144" t="str">
            <v>正常供货</v>
          </cell>
          <cell r="F144">
            <v>60</v>
          </cell>
          <cell r="G144" t="str">
            <v>否</v>
          </cell>
          <cell r="H144">
            <v>60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4">
          <cell r="AI144">
            <v>0</v>
          </cell>
          <cell r="AJ144">
            <v>0</v>
          </cell>
          <cell r="AK144">
            <v>0</v>
          </cell>
          <cell r="AL144">
            <v>0</v>
          </cell>
        </row>
        <row r="144">
          <cell r="AN144">
            <v>0</v>
          </cell>
          <cell r="AO144">
            <v>0</v>
          </cell>
          <cell r="AP144">
            <v>0</v>
          </cell>
          <cell r="AQ144">
            <v>86237.21</v>
          </cell>
          <cell r="AR144">
            <v>115771.16</v>
          </cell>
          <cell r="AS144">
            <v>42905.08</v>
          </cell>
          <cell r="AT144">
            <v>176570.65</v>
          </cell>
          <cell r="AU144">
            <v>100329.43</v>
          </cell>
          <cell r="AV144">
            <v>191335.1</v>
          </cell>
          <cell r="AW144">
            <v>0</v>
          </cell>
          <cell r="AX144">
            <v>100026.21</v>
          </cell>
          <cell r="AY144">
            <v>0</v>
          </cell>
          <cell r="AZ144">
            <v>813174.84</v>
          </cell>
          <cell r="BA144">
            <v>683174.84</v>
          </cell>
          <cell r="BB144">
            <v>6</v>
          </cell>
          <cell r="BC144">
            <v>0</v>
          </cell>
          <cell r="BD144">
            <v>191335.1</v>
          </cell>
          <cell r="BE144">
            <v>100329.43</v>
          </cell>
          <cell r="BF144">
            <v>176570.65</v>
          </cell>
          <cell r="BG144">
            <v>42905.08</v>
          </cell>
          <cell r="BH144">
            <v>568261.39</v>
          </cell>
          <cell r="BI144">
            <v>130000</v>
          </cell>
        </row>
        <row r="144">
          <cell r="BK144">
            <v>813174.84</v>
          </cell>
          <cell r="BL144">
            <v>0</v>
          </cell>
          <cell r="BM144">
            <v>-50000.0000000001</v>
          </cell>
          <cell r="BN144">
            <v>94710.2316666666</v>
          </cell>
        </row>
        <row r="145">
          <cell r="B145" t="str">
            <v>S444018</v>
          </cell>
          <cell r="C145" t="str">
            <v>佛山市顺德区赛朗斯汽车部件实业有限公司</v>
          </cell>
          <cell r="D145">
            <v>0</v>
          </cell>
          <cell r="E145" t="str">
            <v>老账</v>
          </cell>
          <cell r="F145">
            <v>0</v>
          </cell>
          <cell r="G145" t="str">
            <v>否</v>
          </cell>
        </row>
        <row r="145"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148416.98</v>
          </cell>
          <cell r="AS145">
            <v>0</v>
          </cell>
          <cell r="AT145">
            <v>548873.91</v>
          </cell>
          <cell r="AU145">
            <v>770414.99</v>
          </cell>
          <cell r="AV145">
            <v>43529.17</v>
          </cell>
          <cell r="AW145">
            <v>33798.26</v>
          </cell>
          <cell r="AX145">
            <v>1854.99</v>
          </cell>
          <cell r="AY145">
            <v>0</v>
          </cell>
          <cell r="AZ145">
            <v>1546888.3</v>
          </cell>
          <cell r="BA145">
            <v>1546888.3</v>
          </cell>
          <cell r="BB145">
            <v>6</v>
          </cell>
          <cell r="BC145">
            <v>0</v>
          </cell>
          <cell r="BD145">
            <v>1854.99</v>
          </cell>
          <cell r="BE145">
            <v>33798.26</v>
          </cell>
          <cell r="BF145">
            <v>43529.17</v>
          </cell>
          <cell r="BG145">
            <v>770414.99</v>
          </cell>
          <cell r="BH145">
            <v>1398471.32</v>
          </cell>
          <cell r="BI145">
            <v>0</v>
          </cell>
        </row>
        <row r="145">
          <cell r="BK145">
            <v>1546888.3</v>
          </cell>
          <cell r="BL145">
            <v>0</v>
          </cell>
          <cell r="BM145">
            <v>-200000</v>
          </cell>
          <cell r="BN145">
            <v>233078.553333333</v>
          </cell>
        </row>
        <row r="146">
          <cell r="B146" t="str">
            <v>S413077</v>
          </cell>
          <cell r="C146" t="str">
            <v>文安县万达汽车配件制造有限公司</v>
          </cell>
          <cell r="D146" t="str">
            <v>金属件</v>
          </cell>
          <cell r="E146" t="str">
            <v>正常供货</v>
          </cell>
          <cell r="F146">
            <v>60</v>
          </cell>
          <cell r="G146" t="str">
            <v>否</v>
          </cell>
          <cell r="H146">
            <v>60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6">
          <cell r="AK146">
            <v>0</v>
          </cell>
          <cell r="AL146">
            <v>0</v>
          </cell>
          <cell r="AM146">
            <v>0</v>
          </cell>
        </row>
        <row r="146">
          <cell r="AP146">
            <v>140723.02</v>
          </cell>
          <cell r="AQ146">
            <v>216064.01</v>
          </cell>
          <cell r="AR146">
            <v>199642.43</v>
          </cell>
          <cell r="AS146">
            <v>0</v>
          </cell>
          <cell r="AT146">
            <v>472764.2</v>
          </cell>
          <cell r="AU146">
            <v>191333.54</v>
          </cell>
          <cell r="AV146">
            <v>178344.26</v>
          </cell>
          <cell r="AW146">
            <v>121727.74</v>
          </cell>
          <cell r="AX146">
            <v>104132.96</v>
          </cell>
          <cell r="AY146">
            <v>57414.8</v>
          </cell>
          <cell r="AZ146">
            <v>1682146.96</v>
          </cell>
          <cell r="BA146">
            <v>1520599.2</v>
          </cell>
          <cell r="BB146">
            <v>6</v>
          </cell>
          <cell r="BC146">
            <v>121727.74</v>
          </cell>
          <cell r="BD146">
            <v>178344.26</v>
          </cell>
          <cell r="BE146">
            <v>191333.54</v>
          </cell>
          <cell r="BF146">
            <v>472764.2</v>
          </cell>
          <cell r="BG146">
            <v>0</v>
          </cell>
          <cell r="BH146">
            <v>1125717.5</v>
          </cell>
          <cell r="BI146">
            <v>161547.76</v>
          </cell>
        </row>
        <row r="146">
          <cell r="BK146">
            <v>1682146.96</v>
          </cell>
          <cell r="BL146">
            <v>0</v>
          </cell>
          <cell r="BM146">
            <v>0</v>
          </cell>
          <cell r="BN146">
            <v>187619.583333333</v>
          </cell>
        </row>
        <row r="147">
          <cell r="B147" t="str">
            <v>S433021</v>
          </cell>
          <cell r="C147" t="str">
            <v>慈溪市维克多自控元件有限公司</v>
          </cell>
          <cell r="D147" t="str">
            <v>座椅</v>
          </cell>
          <cell r="E147" t="str">
            <v>正常供货</v>
          </cell>
          <cell r="F147">
            <v>60</v>
          </cell>
          <cell r="G147" t="str">
            <v>否</v>
          </cell>
          <cell r="H147">
            <v>60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</row>
        <row r="147"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85025.14</v>
          </cell>
          <cell r="AQ147">
            <v>101826.56</v>
          </cell>
          <cell r="AR147">
            <v>169952</v>
          </cell>
          <cell r="AS147">
            <v>101826.56</v>
          </cell>
          <cell r="AT147">
            <v>0</v>
          </cell>
          <cell r="AU147">
            <v>0</v>
          </cell>
        </row>
        <row r="147">
          <cell r="AW147">
            <v>0</v>
          </cell>
          <cell r="AX147">
            <v>0</v>
          </cell>
          <cell r="AY147">
            <v>0</v>
          </cell>
          <cell r="AZ147">
            <v>458630.26</v>
          </cell>
          <cell r="BA147">
            <v>458630.26</v>
          </cell>
          <cell r="BB147">
            <v>5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101826.56</v>
          </cell>
          <cell r="BH147">
            <v>0</v>
          </cell>
          <cell r="BI147">
            <v>0</v>
          </cell>
        </row>
        <row r="147">
          <cell r="BK147">
            <v>458630.26</v>
          </cell>
          <cell r="BL147">
            <v>0</v>
          </cell>
          <cell r="BM147">
            <v>0</v>
          </cell>
          <cell r="BN147">
            <v>0</v>
          </cell>
        </row>
        <row r="148">
          <cell r="B148" t="str">
            <v>S437022</v>
          </cell>
          <cell r="C148" t="str">
            <v>德州志鹏海绵制品有限公司</v>
          </cell>
          <cell r="D148" t="str">
            <v>座椅</v>
          </cell>
          <cell r="E148" t="str">
            <v>老账</v>
          </cell>
          <cell r="F148">
            <v>60</v>
          </cell>
          <cell r="G148" t="str">
            <v>否</v>
          </cell>
        </row>
        <row r="148">
          <cell r="I148">
            <v>62319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8"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</row>
        <row r="148">
          <cell r="AW148">
            <v>0</v>
          </cell>
          <cell r="AX148">
            <v>0</v>
          </cell>
          <cell r="AY148">
            <v>0</v>
          </cell>
          <cell r="AZ148">
            <v>62319</v>
          </cell>
          <cell r="BA148">
            <v>62319</v>
          </cell>
          <cell r="BB148">
            <v>5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</row>
        <row r="148">
          <cell r="BK148">
            <v>62319</v>
          </cell>
          <cell r="BL148">
            <v>0</v>
          </cell>
          <cell r="BM148">
            <v>0</v>
          </cell>
          <cell r="BN148">
            <v>0</v>
          </cell>
        </row>
        <row r="149">
          <cell r="B149" t="str">
            <v>S412027</v>
          </cell>
          <cell r="C149" t="str">
            <v>天津信嘉机械设备租赁有限公司</v>
          </cell>
          <cell r="D149" t="str">
            <v>座椅/后视镜</v>
          </cell>
          <cell r="E149" t="str">
            <v>叉车租赁</v>
          </cell>
          <cell r="F149">
            <v>0</v>
          </cell>
          <cell r="G149" t="str">
            <v>否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49">
          <cell r="AS149">
            <v>1300</v>
          </cell>
          <cell r="AT149">
            <v>4200</v>
          </cell>
          <cell r="AU149">
            <v>0</v>
          </cell>
          <cell r="AV149">
            <v>4200</v>
          </cell>
          <cell r="AW149">
            <v>4200</v>
          </cell>
          <cell r="AX149">
            <v>8400</v>
          </cell>
          <cell r="AY149">
            <v>0</v>
          </cell>
          <cell r="AZ149">
            <v>22300</v>
          </cell>
          <cell r="BA149">
            <v>22300</v>
          </cell>
          <cell r="BB149">
            <v>6</v>
          </cell>
          <cell r="BC149">
            <v>0</v>
          </cell>
          <cell r="BD149">
            <v>8400</v>
          </cell>
          <cell r="BE149">
            <v>4200</v>
          </cell>
          <cell r="BF149">
            <v>4200</v>
          </cell>
          <cell r="BG149">
            <v>0</v>
          </cell>
          <cell r="BH149">
            <v>21000</v>
          </cell>
          <cell r="BI149">
            <v>0</v>
          </cell>
        </row>
        <row r="149">
          <cell r="BK149">
            <v>22300</v>
          </cell>
          <cell r="BL149">
            <v>0</v>
          </cell>
          <cell r="BM149">
            <v>-20000</v>
          </cell>
          <cell r="BN149">
            <v>3500</v>
          </cell>
        </row>
        <row r="150">
          <cell r="B150" t="str">
            <v>S532003</v>
          </cell>
          <cell r="C150" t="str">
            <v>扬州三鸣环保科技有限公司</v>
          </cell>
          <cell r="D150">
            <v>0</v>
          </cell>
          <cell r="E150" t="str">
            <v>老账</v>
          </cell>
          <cell r="F150">
            <v>0</v>
          </cell>
          <cell r="G150" t="str">
            <v>否</v>
          </cell>
        </row>
        <row r="150">
          <cell r="I150">
            <v>-31550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0"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72000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</row>
        <row r="150">
          <cell r="AW150">
            <v>0</v>
          </cell>
          <cell r="AX150">
            <v>0</v>
          </cell>
          <cell r="AY150">
            <v>0</v>
          </cell>
          <cell r="AZ150">
            <v>40450</v>
          </cell>
          <cell r="BA150">
            <v>40450</v>
          </cell>
          <cell r="BB150">
            <v>5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</row>
        <row r="150">
          <cell r="BK150">
            <v>40450</v>
          </cell>
          <cell r="BL150">
            <v>0</v>
          </cell>
          <cell r="BM150">
            <v>0</v>
          </cell>
          <cell r="BN150">
            <v>0</v>
          </cell>
        </row>
        <row r="151">
          <cell r="B151" t="str">
            <v>S431004</v>
          </cell>
          <cell r="C151" t="str">
            <v>新梦顶（上海）贸易有限公司</v>
          </cell>
          <cell r="D151" t="str">
            <v>座椅</v>
          </cell>
          <cell r="E151" t="str">
            <v>正常供货</v>
          </cell>
          <cell r="F151">
            <v>90</v>
          </cell>
          <cell r="G151" t="str">
            <v>是</v>
          </cell>
          <cell r="H151">
            <v>90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1">
          <cell r="AF151">
            <v>0</v>
          </cell>
          <cell r="AG151">
            <v>0</v>
          </cell>
          <cell r="AH151">
            <v>0</v>
          </cell>
        </row>
        <row r="151">
          <cell r="AL151">
            <v>0</v>
          </cell>
          <cell r="AM151">
            <v>1648.93</v>
          </cell>
          <cell r="AN151">
            <v>17838.48</v>
          </cell>
          <cell r="AO151">
            <v>0</v>
          </cell>
          <cell r="AP151">
            <v>9000</v>
          </cell>
          <cell r="AQ151">
            <v>15417.79</v>
          </cell>
          <cell r="AR151">
            <v>16699.75</v>
          </cell>
          <cell r="AS151">
            <v>23647.08</v>
          </cell>
          <cell r="AT151">
            <v>0</v>
          </cell>
          <cell r="AU151">
            <v>26868.01</v>
          </cell>
          <cell r="AV151">
            <v>4714.17</v>
          </cell>
          <cell r="AW151">
            <v>17989.6</v>
          </cell>
          <cell r="AX151">
            <v>29315.2</v>
          </cell>
          <cell r="AY151">
            <v>0</v>
          </cell>
          <cell r="AZ151">
            <v>163139.01</v>
          </cell>
          <cell r="BA151">
            <v>115834.21</v>
          </cell>
          <cell r="BB151">
            <v>6</v>
          </cell>
          <cell r="BC151">
            <v>4714.17</v>
          </cell>
          <cell r="BD151">
            <v>26868.01</v>
          </cell>
          <cell r="BE151">
            <v>0</v>
          </cell>
          <cell r="BF151">
            <v>23647.08</v>
          </cell>
          <cell r="BG151">
            <v>16699.75</v>
          </cell>
          <cell r="BH151">
            <v>78886.98</v>
          </cell>
          <cell r="BI151">
            <v>47304.8</v>
          </cell>
        </row>
        <row r="151">
          <cell r="BK151">
            <v>163139.01</v>
          </cell>
          <cell r="BL151">
            <v>0</v>
          </cell>
          <cell r="BM151">
            <v>-6383.65</v>
          </cell>
          <cell r="BN151">
            <v>13147.83</v>
          </cell>
        </row>
        <row r="152">
          <cell r="B152" t="str">
            <v>S411024</v>
          </cell>
          <cell r="C152" t="str">
            <v>北京德实汽车饰件有限公司</v>
          </cell>
          <cell r="D152" t="str">
            <v>金属件/座椅</v>
          </cell>
          <cell r="E152" t="str">
            <v>老账</v>
          </cell>
          <cell r="F152">
            <v>60</v>
          </cell>
          <cell r="G152" t="str">
            <v>否</v>
          </cell>
        </row>
        <row r="152">
          <cell r="I152">
            <v>58519.74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</row>
        <row r="152"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</row>
        <row r="152">
          <cell r="AW152">
            <v>0</v>
          </cell>
          <cell r="AX152">
            <v>0</v>
          </cell>
          <cell r="AY152">
            <v>0</v>
          </cell>
          <cell r="AZ152">
            <v>58519.74</v>
          </cell>
          <cell r="BA152">
            <v>58519.74</v>
          </cell>
          <cell r="BB152">
            <v>5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</row>
        <row r="152">
          <cell r="BK152">
            <v>58519.74</v>
          </cell>
          <cell r="BL152">
            <v>0</v>
          </cell>
          <cell r="BM152">
            <v>0</v>
          </cell>
          <cell r="BN152">
            <v>0</v>
          </cell>
        </row>
        <row r="153">
          <cell r="B153" t="str">
            <v>S413127</v>
          </cell>
          <cell r="C153" t="str">
            <v>黄骅市金珲设备安装工程有限公司</v>
          </cell>
          <cell r="D153">
            <v>0</v>
          </cell>
          <cell r="E153" t="str">
            <v>固定资产</v>
          </cell>
          <cell r="F153">
            <v>0</v>
          </cell>
          <cell r="G153" t="str">
            <v>否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</row>
        <row r="153"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</row>
        <row r="153"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5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</row>
        <row r="153">
          <cell r="BK153">
            <v>0</v>
          </cell>
          <cell r="BL153">
            <v>0</v>
          </cell>
          <cell r="BM153">
            <v>0</v>
          </cell>
          <cell r="BN153">
            <v>0</v>
          </cell>
        </row>
        <row r="154">
          <cell r="B154" t="str">
            <v>S432003</v>
          </cell>
          <cell r="C154" t="str">
            <v>无锡市汇源机械科技有限公司</v>
          </cell>
          <cell r="D154" t="str">
            <v>后视镜/座椅/后视镜</v>
          </cell>
          <cell r="E154" t="str">
            <v>正常供货</v>
          </cell>
          <cell r="F154">
            <v>60</v>
          </cell>
          <cell r="G154" t="str">
            <v>是</v>
          </cell>
          <cell r="H154">
            <v>60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22435.47</v>
          </cell>
          <cell r="AJ154">
            <v>46786.52</v>
          </cell>
          <cell r="AK154">
            <v>4026.47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59747.21</v>
          </cell>
          <cell r="AS154">
            <v>35333.97</v>
          </cell>
          <cell r="AT154">
            <v>0</v>
          </cell>
          <cell r="AU154">
            <v>0</v>
          </cell>
        </row>
        <row r="154">
          <cell r="AW154">
            <v>14355.52</v>
          </cell>
          <cell r="AX154">
            <v>5505.36</v>
          </cell>
          <cell r="AY154">
            <v>393243.51</v>
          </cell>
          <cell r="AZ154">
            <v>581434.03</v>
          </cell>
          <cell r="BA154">
            <v>182685.16</v>
          </cell>
          <cell r="BB154">
            <v>5</v>
          </cell>
          <cell r="BC154">
            <v>14355.52</v>
          </cell>
          <cell r="BD154">
            <v>0</v>
          </cell>
          <cell r="BE154">
            <v>0</v>
          </cell>
          <cell r="BF154">
            <v>0</v>
          </cell>
          <cell r="BG154">
            <v>35333.97</v>
          </cell>
          <cell r="BH154">
            <v>413104.39</v>
          </cell>
          <cell r="BI154">
            <v>398748.87</v>
          </cell>
        </row>
        <row r="154">
          <cell r="BK154">
            <v>581434.03</v>
          </cell>
          <cell r="BL154">
            <v>0</v>
          </cell>
          <cell r="BM154">
            <v>0</v>
          </cell>
          <cell r="BN154">
            <v>68850.7316666667</v>
          </cell>
        </row>
        <row r="155">
          <cell r="B155" t="str">
            <v>S437024</v>
          </cell>
          <cell r="C155" t="str">
            <v>佳化化学（滨州）有限公司</v>
          </cell>
          <cell r="D155" t="str">
            <v>座椅</v>
          </cell>
          <cell r="E155" t="str">
            <v>大宗物料-不合作</v>
          </cell>
          <cell r="F155">
            <v>0</v>
          </cell>
          <cell r="G155" t="str">
            <v>否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5">
          <cell r="AB155">
            <v>0</v>
          </cell>
          <cell r="AC155">
            <v>0</v>
          </cell>
          <cell r="AD155">
            <v>0</v>
          </cell>
        </row>
        <row r="155"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</row>
        <row r="155"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5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</row>
        <row r="155">
          <cell r="BK155">
            <v>0</v>
          </cell>
          <cell r="BL155">
            <v>0</v>
          </cell>
          <cell r="BM155">
            <v>0</v>
          </cell>
          <cell r="BN155">
            <v>0</v>
          </cell>
        </row>
        <row r="156">
          <cell r="B156" t="str">
            <v>S413125</v>
          </cell>
          <cell r="C156" t="str">
            <v>沧州智凯金属制品有限公司</v>
          </cell>
          <cell r="D156" t="str">
            <v>金属件</v>
          </cell>
          <cell r="E156" t="str">
            <v>正常供货</v>
          </cell>
          <cell r="F156">
            <v>60</v>
          </cell>
          <cell r="G156" t="str">
            <v>否</v>
          </cell>
          <cell r="H156">
            <v>60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</row>
        <row r="156">
          <cell r="AI156">
            <v>0</v>
          </cell>
          <cell r="AJ156">
            <v>0</v>
          </cell>
        </row>
        <row r="156">
          <cell r="AM156">
            <v>0</v>
          </cell>
          <cell r="AN156">
            <v>0</v>
          </cell>
          <cell r="AO156">
            <v>0</v>
          </cell>
          <cell r="AP156">
            <v>41876.35</v>
          </cell>
          <cell r="AQ156">
            <v>131948.91</v>
          </cell>
          <cell r="AR156">
            <v>134744.84</v>
          </cell>
          <cell r="AS156">
            <v>105829.2</v>
          </cell>
          <cell r="AT156">
            <v>131768.06</v>
          </cell>
          <cell r="AU156">
            <v>108143.16</v>
          </cell>
          <cell r="AV156">
            <v>197045.51</v>
          </cell>
          <cell r="AW156">
            <v>88769.74</v>
          </cell>
          <cell r="AX156">
            <v>42714.67</v>
          </cell>
          <cell r="AY156">
            <v>15253.9</v>
          </cell>
          <cell r="AZ156">
            <v>998094.34</v>
          </cell>
          <cell r="BA156">
            <v>940125.77</v>
          </cell>
          <cell r="BB156">
            <v>6</v>
          </cell>
          <cell r="BC156">
            <v>88769.74</v>
          </cell>
          <cell r="BD156">
            <v>197045.51</v>
          </cell>
          <cell r="BE156">
            <v>108143.16</v>
          </cell>
          <cell r="BF156">
            <v>131768.06</v>
          </cell>
          <cell r="BG156">
            <v>105829.2</v>
          </cell>
          <cell r="BH156">
            <v>583695.04</v>
          </cell>
          <cell r="BI156">
            <v>57968.5700000001</v>
          </cell>
        </row>
        <row r="156">
          <cell r="BK156">
            <v>998094.34</v>
          </cell>
          <cell r="BL156">
            <v>0</v>
          </cell>
          <cell r="BM156">
            <v>-10000</v>
          </cell>
          <cell r="BN156">
            <v>97282.5066666667</v>
          </cell>
        </row>
        <row r="157">
          <cell r="B157" t="str">
            <v>S512012</v>
          </cell>
          <cell r="C157" t="str">
            <v>天津市科特迪科技发展有限公司</v>
          </cell>
          <cell r="D157">
            <v>0</v>
          </cell>
          <cell r="E157" t="str">
            <v>固定资产</v>
          </cell>
          <cell r="F157">
            <v>0</v>
          </cell>
          <cell r="G157" t="str">
            <v>否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7"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7"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</row>
        <row r="157"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5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</row>
        <row r="157">
          <cell r="BK157">
            <v>0</v>
          </cell>
          <cell r="BL157">
            <v>0</v>
          </cell>
          <cell r="BM157">
            <v>-9000</v>
          </cell>
          <cell r="BN157">
            <v>0</v>
          </cell>
        </row>
        <row r="158">
          <cell r="B158" t="str">
            <v>S513150</v>
          </cell>
          <cell r="C158" t="str">
            <v>沧州森德奥机械制造有限公司</v>
          </cell>
          <cell r="D158">
            <v>0</v>
          </cell>
          <cell r="E158" t="str">
            <v>固定资产</v>
          </cell>
          <cell r="F158">
            <v>0</v>
          </cell>
          <cell r="G158" t="str">
            <v>否</v>
          </cell>
        </row>
        <row r="158"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13740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</row>
        <row r="158">
          <cell r="AW158">
            <v>0</v>
          </cell>
          <cell r="AX158">
            <v>0</v>
          </cell>
          <cell r="AY158">
            <v>0</v>
          </cell>
          <cell r="AZ158">
            <v>13740</v>
          </cell>
          <cell r="BA158">
            <v>13740</v>
          </cell>
          <cell r="BB158">
            <v>5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</row>
        <row r="158">
          <cell r="BK158">
            <v>13740</v>
          </cell>
          <cell r="BL158">
            <v>0</v>
          </cell>
          <cell r="BM158">
            <v>0</v>
          </cell>
          <cell r="BN158">
            <v>0</v>
          </cell>
        </row>
        <row r="159">
          <cell r="B159" t="str">
            <v>S413181</v>
          </cell>
          <cell r="C159" t="str">
            <v>廊坊开发区欧特克精密电子线束制造有限公司</v>
          </cell>
          <cell r="D159" t="str">
            <v>后视镜</v>
          </cell>
          <cell r="E159" t="str">
            <v>正常供货</v>
          </cell>
          <cell r="F159">
            <v>60</v>
          </cell>
          <cell r="G159" t="str">
            <v>是</v>
          </cell>
          <cell r="H159">
            <v>60</v>
          </cell>
        </row>
        <row r="159">
          <cell r="AH159">
            <v>0</v>
          </cell>
        </row>
        <row r="159">
          <cell r="AJ159">
            <v>151330.89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</row>
        <row r="159">
          <cell r="AW159">
            <v>0</v>
          </cell>
          <cell r="AX159">
            <v>0</v>
          </cell>
          <cell r="AY159">
            <v>0</v>
          </cell>
          <cell r="AZ159">
            <v>151330.89</v>
          </cell>
          <cell r="BA159">
            <v>151330.89</v>
          </cell>
          <cell r="BB159">
            <v>5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</row>
        <row r="159">
          <cell r="BK159">
            <v>151330.89</v>
          </cell>
          <cell r="BL159">
            <v>0</v>
          </cell>
          <cell r="BM159">
            <v>-10000</v>
          </cell>
          <cell r="BN159">
            <v>0</v>
          </cell>
        </row>
        <row r="160">
          <cell r="B160" t="str">
            <v>S413086</v>
          </cell>
          <cell r="C160" t="str">
            <v>黄骅市渤海庆丰车辆灯镜厂</v>
          </cell>
          <cell r="D160" t="str">
            <v>后视镜</v>
          </cell>
          <cell r="E160" t="str">
            <v>老账</v>
          </cell>
          <cell r="F160">
            <v>60</v>
          </cell>
          <cell r="G160" t="str">
            <v>否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</row>
        <row r="160"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</row>
        <row r="160"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5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</row>
        <row r="160">
          <cell r="BK160">
            <v>0</v>
          </cell>
          <cell r="BL160">
            <v>0</v>
          </cell>
          <cell r="BM160">
            <v>0</v>
          </cell>
          <cell r="BN160">
            <v>0</v>
          </cell>
        </row>
        <row r="161">
          <cell r="B161" t="str">
            <v>S437039</v>
          </cell>
          <cell r="C161" t="str">
            <v>山东慧源精细化工有限公司</v>
          </cell>
          <cell r="D161" t="str">
            <v>金属件</v>
          </cell>
        </row>
        <row r="161">
          <cell r="F161">
            <v>0</v>
          </cell>
          <cell r="G161" t="str">
            <v>否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</row>
        <row r="161">
          <cell r="AH161">
            <v>0</v>
          </cell>
          <cell r="AI161">
            <v>0</v>
          </cell>
          <cell r="AJ161">
            <v>0</v>
          </cell>
          <cell r="AK161">
            <v>0</v>
          </cell>
        </row>
        <row r="161"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1176.66</v>
          </cell>
          <cell r="AW161">
            <v>0</v>
          </cell>
          <cell r="AX161">
            <v>0</v>
          </cell>
          <cell r="AY161">
            <v>0</v>
          </cell>
          <cell r="AZ161">
            <v>1176.66</v>
          </cell>
          <cell r="BA161">
            <v>1176.66</v>
          </cell>
          <cell r="BB161">
            <v>6</v>
          </cell>
          <cell r="BC161">
            <v>0</v>
          </cell>
          <cell r="BD161">
            <v>0</v>
          </cell>
          <cell r="BE161">
            <v>0</v>
          </cell>
          <cell r="BF161">
            <v>1176.66</v>
          </cell>
          <cell r="BG161">
            <v>0</v>
          </cell>
          <cell r="BH161">
            <v>1176.66</v>
          </cell>
          <cell r="BI161">
            <v>0</v>
          </cell>
        </row>
        <row r="161">
          <cell r="BK161">
            <v>1176.66000000003</v>
          </cell>
          <cell r="BL161">
            <v>0</v>
          </cell>
          <cell r="BM161">
            <v>3.25144355883822e-11</v>
          </cell>
          <cell r="BN161">
            <v>196.11</v>
          </cell>
        </row>
        <row r="162">
          <cell r="B162" t="str">
            <v>S413027</v>
          </cell>
          <cell r="C162" t="str">
            <v>沧州裕金达汽车部件有限公司</v>
          </cell>
          <cell r="D162" t="str">
            <v>金属件</v>
          </cell>
          <cell r="E162" t="str">
            <v>老账</v>
          </cell>
          <cell r="F162">
            <v>60</v>
          </cell>
          <cell r="G162" t="str">
            <v>否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51725.38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</row>
        <row r="162"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</row>
        <row r="162">
          <cell r="AW162">
            <v>0</v>
          </cell>
          <cell r="AX162">
            <v>0</v>
          </cell>
          <cell r="AY162">
            <v>0</v>
          </cell>
          <cell r="AZ162">
            <v>51725.38</v>
          </cell>
          <cell r="BA162">
            <v>51725.38</v>
          </cell>
          <cell r="BB162">
            <v>5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</row>
        <row r="162">
          <cell r="BK162">
            <v>51725.38</v>
          </cell>
          <cell r="BL162">
            <v>0</v>
          </cell>
          <cell r="BM162">
            <v>0</v>
          </cell>
          <cell r="BN162">
            <v>0</v>
          </cell>
        </row>
        <row r="163">
          <cell r="B163" t="str">
            <v>S413009</v>
          </cell>
          <cell r="C163" t="str">
            <v>高碑店京华橡胶制品有限责任公司</v>
          </cell>
          <cell r="D163" t="str">
            <v>座椅</v>
          </cell>
          <cell r="E163" t="str">
            <v>正常供货</v>
          </cell>
          <cell r="F163">
            <v>60</v>
          </cell>
          <cell r="G163" t="str">
            <v>是</v>
          </cell>
          <cell r="H163">
            <v>60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</row>
        <row r="163"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</row>
        <row r="163">
          <cell r="AM163">
            <v>2535.55</v>
          </cell>
          <cell r="AN163">
            <v>3647.42</v>
          </cell>
          <cell r="AO163">
            <v>1600</v>
          </cell>
          <cell r="AP163">
            <v>1600</v>
          </cell>
          <cell r="AQ163">
            <v>3572.95</v>
          </cell>
          <cell r="AR163">
            <v>3498.48</v>
          </cell>
          <cell r="AS163">
            <v>3572.95</v>
          </cell>
          <cell r="AT163">
            <v>1749.24</v>
          </cell>
          <cell r="AU163">
            <v>0</v>
          </cell>
          <cell r="AV163">
            <v>9303.97</v>
          </cell>
          <cell r="AW163">
            <v>17492.4</v>
          </cell>
          <cell r="AX163">
            <v>5247.72</v>
          </cell>
          <cell r="AY163">
            <v>6996.96</v>
          </cell>
          <cell r="AZ163">
            <v>60817.64</v>
          </cell>
          <cell r="BA163">
            <v>48572.96</v>
          </cell>
          <cell r="BB163">
            <v>6</v>
          </cell>
          <cell r="BC163">
            <v>17492.4</v>
          </cell>
          <cell r="BD163">
            <v>9303.97</v>
          </cell>
          <cell r="BE163">
            <v>0</v>
          </cell>
          <cell r="BF163">
            <v>1749.24</v>
          </cell>
          <cell r="BG163">
            <v>3572.95</v>
          </cell>
          <cell r="BH163">
            <v>40790.29</v>
          </cell>
          <cell r="BI163">
            <v>12244.68</v>
          </cell>
        </row>
        <row r="163">
          <cell r="BK163">
            <v>60817.64</v>
          </cell>
          <cell r="BL163">
            <v>0</v>
          </cell>
          <cell r="BM163">
            <v>0</v>
          </cell>
          <cell r="BN163">
            <v>6798.38166666667</v>
          </cell>
        </row>
        <row r="164">
          <cell r="B164" t="str">
            <v>S532002</v>
          </cell>
          <cell r="C164" t="str">
            <v>苏州高新区旭达输送机械有限公司</v>
          </cell>
          <cell r="D164">
            <v>0</v>
          </cell>
          <cell r="E164" t="str">
            <v>固定资产</v>
          </cell>
          <cell r="F164">
            <v>0</v>
          </cell>
          <cell r="G164" t="str">
            <v>否</v>
          </cell>
        </row>
        <row r="164">
          <cell r="I164">
            <v>48800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4"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</row>
        <row r="164">
          <cell r="AW164">
            <v>0</v>
          </cell>
          <cell r="AX164">
            <v>0</v>
          </cell>
          <cell r="AY164">
            <v>0</v>
          </cell>
          <cell r="AZ164">
            <v>48800</v>
          </cell>
          <cell r="BA164">
            <v>48800</v>
          </cell>
          <cell r="BB164">
            <v>5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</row>
        <row r="164">
          <cell r="BK164">
            <v>48800</v>
          </cell>
          <cell r="BL164">
            <v>0</v>
          </cell>
          <cell r="BM164">
            <v>0</v>
          </cell>
          <cell r="BN164">
            <v>0</v>
          </cell>
        </row>
        <row r="165">
          <cell r="B165" t="str">
            <v>S413129</v>
          </cell>
          <cell r="C165" t="str">
            <v>文安县恒德汽车座椅制造有限公司</v>
          </cell>
          <cell r="D165" t="str">
            <v>金属件/座椅</v>
          </cell>
          <cell r="E165" t="str">
            <v>正常供货</v>
          </cell>
          <cell r="F165">
            <v>60</v>
          </cell>
          <cell r="G165" t="str">
            <v>否</v>
          </cell>
          <cell r="H165">
            <v>60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5">
          <cell r="AD165">
            <v>0</v>
          </cell>
        </row>
        <row r="165">
          <cell r="AF165">
            <v>0</v>
          </cell>
        </row>
        <row r="165">
          <cell r="AI165">
            <v>0</v>
          </cell>
        </row>
        <row r="165">
          <cell r="AM165">
            <v>0</v>
          </cell>
        </row>
        <row r="165">
          <cell r="AP165">
            <v>34077.41</v>
          </cell>
          <cell r="AQ165">
            <v>80445.27</v>
          </cell>
          <cell r="AR165">
            <v>42312.73</v>
          </cell>
          <cell r="AS165">
            <v>32842.53</v>
          </cell>
          <cell r="AT165">
            <v>57767.1</v>
          </cell>
          <cell r="AU165">
            <v>63921.61</v>
          </cell>
          <cell r="AV165">
            <v>197842.34</v>
          </cell>
          <cell r="AW165">
            <v>10272</v>
          </cell>
          <cell r="AX165">
            <v>39048.05</v>
          </cell>
          <cell r="AY165">
            <v>18976.02</v>
          </cell>
          <cell r="AZ165">
            <v>577505.06</v>
          </cell>
          <cell r="BA165">
            <v>519480.99</v>
          </cell>
          <cell r="BB165">
            <v>6</v>
          </cell>
          <cell r="BC165">
            <v>10272</v>
          </cell>
          <cell r="BD165">
            <v>197842.34</v>
          </cell>
          <cell r="BE165">
            <v>63921.61</v>
          </cell>
          <cell r="BF165">
            <v>57767.1</v>
          </cell>
          <cell r="BG165">
            <v>32842.53</v>
          </cell>
          <cell r="BH165">
            <v>387827.12</v>
          </cell>
          <cell r="BI165">
            <v>58024.07</v>
          </cell>
        </row>
        <row r="165">
          <cell r="BK165">
            <v>577505.06</v>
          </cell>
          <cell r="BL165">
            <v>0</v>
          </cell>
          <cell r="BM165">
            <v>-20000</v>
          </cell>
          <cell r="BN165">
            <v>64637.8533333333</v>
          </cell>
        </row>
        <row r="166">
          <cell r="B166" t="str">
            <v>S437016</v>
          </cell>
          <cell r="C166" t="str">
            <v>曲阜陆航座椅辅料有限公司</v>
          </cell>
          <cell r="D166" t="str">
            <v>座椅</v>
          </cell>
          <cell r="E166" t="str">
            <v>正常供货</v>
          </cell>
          <cell r="F166">
            <v>0</v>
          </cell>
          <cell r="G166" t="str">
            <v>否</v>
          </cell>
          <cell r="H166">
            <v>60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6">
          <cell r="AM166">
            <v>0</v>
          </cell>
          <cell r="AN166">
            <v>0</v>
          </cell>
          <cell r="AO166">
            <v>20734.19</v>
          </cell>
          <cell r="AP166">
            <v>29600</v>
          </cell>
          <cell r="AQ166">
            <v>1005.7</v>
          </cell>
          <cell r="AR166">
            <v>18360</v>
          </cell>
          <cell r="AS166">
            <v>17999.88</v>
          </cell>
          <cell r="AT166">
            <v>1819.3</v>
          </cell>
          <cell r="AU166">
            <v>18000</v>
          </cell>
          <cell r="AV166">
            <v>18000</v>
          </cell>
          <cell r="AW166">
            <v>4576.5</v>
          </cell>
          <cell r="AX166">
            <v>15000</v>
          </cell>
          <cell r="AY166">
            <v>0</v>
          </cell>
          <cell r="AZ166">
            <v>145095.57</v>
          </cell>
          <cell r="BA166">
            <v>145095.57</v>
          </cell>
          <cell r="BB166">
            <v>6</v>
          </cell>
          <cell r="BC166">
            <v>0</v>
          </cell>
          <cell r="BD166">
            <v>15000</v>
          </cell>
          <cell r="BE166">
            <v>4576.5</v>
          </cell>
          <cell r="BF166">
            <v>18000</v>
          </cell>
          <cell r="BG166">
            <v>18000</v>
          </cell>
          <cell r="BH166">
            <v>57395.8</v>
          </cell>
          <cell r="BI166">
            <v>0</v>
          </cell>
        </row>
        <row r="166">
          <cell r="BK166">
            <v>145095.57</v>
          </cell>
          <cell r="BL166">
            <v>0</v>
          </cell>
          <cell r="BM166">
            <v>0</v>
          </cell>
          <cell r="BN166">
            <v>9565.96666666667</v>
          </cell>
        </row>
        <row r="167">
          <cell r="B167" t="str">
            <v>S413081</v>
          </cell>
          <cell r="C167" t="str">
            <v>河北宏广橡塑金属制品有限公司</v>
          </cell>
          <cell r="D167" t="str">
            <v>金属件</v>
          </cell>
          <cell r="E167" t="str">
            <v>正常供货</v>
          </cell>
          <cell r="F167">
            <v>90</v>
          </cell>
          <cell r="G167" t="str">
            <v>否</v>
          </cell>
          <cell r="H167">
            <v>90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7">
          <cell r="N167">
            <v>9858.82</v>
          </cell>
          <cell r="O167">
            <v>8207.37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67"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</row>
        <row r="167">
          <cell r="AW167">
            <v>0</v>
          </cell>
          <cell r="AX167">
            <v>0</v>
          </cell>
          <cell r="AY167">
            <v>0</v>
          </cell>
          <cell r="AZ167">
            <v>18066.19</v>
          </cell>
          <cell r="BA167">
            <v>18066.19</v>
          </cell>
          <cell r="BB167">
            <v>5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</row>
        <row r="167">
          <cell r="BK167">
            <v>18066.19</v>
          </cell>
          <cell r="BL167">
            <v>0</v>
          </cell>
          <cell r="BM167">
            <v>0</v>
          </cell>
          <cell r="BN167">
            <v>0</v>
          </cell>
        </row>
        <row r="168">
          <cell r="B168" t="str">
            <v>S413133</v>
          </cell>
          <cell r="C168" t="str">
            <v>深州市晶立泰机械配件有限公司</v>
          </cell>
          <cell r="D168" t="str">
            <v>金属件/座椅/后视镜</v>
          </cell>
          <cell r="E168" t="str">
            <v>正常供货</v>
          </cell>
          <cell r="F168">
            <v>60</v>
          </cell>
          <cell r="G168" t="str">
            <v>否</v>
          </cell>
          <cell r="H168">
            <v>60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</row>
        <row r="168">
          <cell r="AF168">
            <v>0</v>
          </cell>
        </row>
        <row r="168"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</row>
        <row r="168"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5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</row>
        <row r="168">
          <cell r="BK168">
            <v>-11980.16</v>
          </cell>
          <cell r="BL168">
            <v>-11980.16</v>
          </cell>
          <cell r="BM168">
            <v>-11980.16</v>
          </cell>
          <cell r="BN168">
            <v>0</v>
          </cell>
        </row>
        <row r="169">
          <cell r="B169" t="str">
            <v>S411025</v>
          </cell>
          <cell r="C169" t="str">
            <v>北京华北轻合金有限公司</v>
          </cell>
          <cell r="D169" t="str">
            <v>后视镜</v>
          </cell>
          <cell r="E169" t="str">
            <v>老账</v>
          </cell>
          <cell r="F169">
            <v>60</v>
          </cell>
          <cell r="G169" t="str">
            <v>否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43423.23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3471.82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</row>
        <row r="169"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</row>
        <row r="169">
          <cell r="AW169">
            <v>0</v>
          </cell>
          <cell r="AX169">
            <v>0</v>
          </cell>
          <cell r="AY169">
            <v>0</v>
          </cell>
          <cell r="AZ169">
            <v>46895.05</v>
          </cell>
          <cell r="BA169">
            <v>46895.05</v>
          </cell>
          <cell r="BB169">
            <v>5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</row>
        <row r="169">
          <cell r="BK169">
            <v>46895.05</v>
          </cell>
          <cell r="BL169">
            <v>0</v>
          </cell>
          <cell r="BM169">
            <v>0</v>
          </cell>
          <cell r="BN169">
            <v>0</v>
          </cell>
        </row>
        <row r="170">
          <cell r="B170" t="str">
            <v>S513146</v>
          </cell>
          <cell r="C170" t="str">
            <v>黄骅市腾双五金门市部</v>
          </cell>
          <cell r="D170" t="str">
            <v>后视镜</v>
          </cell>
          <cell r="E170" t="str">
            <v>零采</v>
          </cell>
          <cell r="F170">
            <v>0</v>
          </cell>
          <cell r="G170" t="str">
            <v>否</v>
          </cell>
        </row>
        <row r="170">
          <cell r="AG170">
            <v>0</v>
          </cell>
        </row>
        <row r="170">
          <cell r="AL170">
            <v>0</v>
          </cell>
          <cell r="AM170">
            <v>0</v>
          </cell>
          <cell r="AN170">
            <v>0</v>
          </cell>
          <cell r="AO170">
            <v>0</v>
          </cell>
        </row>
        <row r="170"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8891.88</v>
          </cell>
          <cell r="AX170">
            <v>0</v>
          </cell>
          <cell r="AY170">
            <v>0</v>
          </cell>
          <cell r="AZ170">
            <v>8891.88</v>
          </cell>
          <cell r="BA170">
            <v>8891.88</v>
          </cell>
          <cell r="BB170">
            <v>6</v>
          </cell>
          <cell r="BC170">
            <v>0</v>
          </cell>
          <cell r="BD170">
            <v>0</v>
          </cell>
          <cell r="BE170">
            <v>8891.88</v>
          </cell>
          <cell r="BF170">
            <v>0</v>
          </cell>
          <cell r="BG170">
            <v>0</v>
          </cell>
          <cell r="BH170">
            <v>8891.88</v>
          </cell>
          <cell r="BI170">
            <v>0</v>
          </cell>
        </row>
        <row r="170">
          <cell r="BK170">
            <v>8891.87999999995</v>
          </cell>
          <cell r="BL170">
            <v>0</v>
          </cell>
          <cell r="BM170">
            <v>-5.27506927028298e-11</v>
          </cell>
          <cell r="BN170">
            <v>1481.98</v>
          </cell>
        </row>
        <row r="171">
          <cell r="B171" t="str">
            <v>S513005</v>
          </cell>
          <cell r="C171" t="str">
            <v>黄骅市通乐贸易有限公司</v>
          </cell>
          <cell r="D171" t="str">
            <v>金属件/座椅/后视镜</v>
          </cell>
          <cell r="E171" t="str">
            <v>零采</v>
          </cell>
          <cell r="F171">
            <v>30</v>
          </cell>
          <cell r="G171" t="str">
            <v>是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1">
          <cell r="AF171">
            <v>0</v>
          </cell>
        </row>
        <row r="171">
          <cell r="AH171">
            <v>0</v>
          </cell>
        </row>
        <row r="171">
          <cell r="AJ171">
            <v>23314.3</v>
          </cell>
          <cell r="AK171">
            <v>45470.2</v>
          </cell>
          <cell r="AL171">
            <v>0</v>
          </cell>
          <cell r="AM171">
            <v>0</v>
          </cell>
          <cell r="AN171">
            <v>300</v>
          </cell>
          <cell r="AO171">
            <v>0</v>
          </cell>
          <cell r="AP171">
            <v>0</v>
          </cell>
          <cell r="AQ171">
            <v>29924</v>
          </cell>
          <cell r="AR171">
            <v>6871.9</v>
          </cell>
          <cell r="AS171">
            <v>0</v>
          </cell>
          <cell r="AT171">
            <v>0</v>
          </cell>
          <cell r="AU171">
            <v>0</v>
          </cell>
          <cell r="AV171">
            <v>52729</v>
          </cell>
          <cell r="AW171">
            <v>6418</v>
          </cell>
          <cell r="AX171">
            <v>0</v>
          </cell>
          <cell r="AY171">
            <v>25503.5</v>
          </cell>
          <cell r="AZ171">
            <v>190530.9</v>
          </cell>
          <cell r="BA171">
            <v>165027.4</v>
          </cell>
          <cell r="BB171">
            <v>6</v>
          </cell>
          <cell r="BC171">
            <v>0</v>
          </cell>
          <cell r="BD171">
            <v>6418</v>
          </cell>
          <cell r="BE171">
            <v>52729</v>
          </cell>
          <cell r="BF171">
            <v>0</v>
          </cell>
          <cell r="BG171">
            <v>0</v>
          </cell>
          <cell r="BH171">
            <v>84650.5</v>
          </cell>
          <cell r="BI171">
            <v>25503.5</v>
          </cell>
        </row>
        <row r="171">
          <cell r="BK171">
            <v>190530.9</v>
          </cell>
          <cell r="BL171">
            <v>0</v>
          </cell>
          <cell r="BM171">
            <v>0</v>
          </cell>
          <cell r="BN171">
            <v>14108.4166666667</v>
          </cell>
        </row>
        <row r="172">
          <cell r="B172" t="str">
            <v>S412029</v>
          </cell>
          <cell r="C172" t="str">
            <v>天津金庄新材料科技有限公司</v>
          </cell>
          <cell r="D172" t="str">
            <v>座椅</v>
          </cell>
          <cell r="E172" t="str">
            <v>老账</v>
          </cell>
          <cell r="F172">
            <v>30</v>
          </cell>
          <cell r="G172" t="str">
            <v>否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2"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</row>
        <row r="172"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5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</row>
        <row r="172">
          <cell r="BK172">
            <v>0</v>
          </cell>
          <cell r="BL172">
            <v>0</v>
          </cell>
          <cell r="BM172">
            <v>0</v>
          </cell>
          <cell r="BN172">
            <v>0</v>
          </cell>
        </row>
        <row r="173">
          <cell r="B173" t="str">
            <v>S411004</v>
          </cell>
          <cell r="C173" t="str">
            <v>北京捷安思丽技术开发有限公司</v>
          </cell>
          <cell r="D173" t="str">
            <v>后视镜</v>
          </cell>
          <cell r="E173" t="str">
            <v>正常供货</v>
          </cell>
          <cell r="F173">
            <v>60</v>
          </cell>
          <cell r="G173" t="str">
            <v>是</v>
          </cell>
          <cell r="H173">
            <v>60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3"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8301.57</v>
          </cell>
          <cell r="AL173">
            <v>12113.31</v>
          </cell>
          <cell r="AM173">
            <v>6056.67</v>
          </cell>
          <cell r="AN173">
            <v>1058.6</v>
          </cell>
          <cell r="AO173">
            <v>2000</v>
          </cell>
          <cell r="AP173">
            <v>0</v>
          </cell>
          <cell r="AQ173">
            <v>0</v>
          </cell>
          <cell r="AR173">
            <v>2130.41</v>
          </cell>
          <cell r="AS173">
            <v>0</v>
          </cell>
          <cell r="AT173">
            <v>0</v>
          </cell>
          <cell r="AU173">
            <v>2876.2</v>
          </cell>
        </row>
        <row r="173">
          <cell r="AW173">
            <v>1058.6</v>
          </cell>
          <cell r="AX173">
            <v>0</v>
          </cell>
          <cell r="AY173">
            <v>1058.6</v>
          </cell>
          <cell r="AZ173">
            <v>36653.96</v>
          </cell>
          <cell r="BA173">
            <v>35595.36</v>
          </cell>
          <cell r="BB173">
            <v>5</v>
          </cell>
          <cell r="BC173">
            <v>1058.6</v>
          </cell>
          <cell r="BD173">
            <v>0</v>
          </cell>
          <cell r="BE173">
            <v>2876.2</v>
          </cell>
          <cell r="BF173">
            <v>0</v>
          </cell>
          <cell r="BG173">
            <v>0</v>
          </cell>
          <cell r="BH173">
            <v>4993.4</v>
          </cell>
          <cell r="BI173">
            <v>1058.6</v>
          </cell>
        </row>
        <row r="173">
          <cell r="BK173">
            <v>36653.96</v>
          </cell>
          <cell r="BL173">
            <v>0</v>
          </cell>
          <cell r="BM173">
            <v>-8046.14</v>
          </cell>
          <cell r="BN173">
            <v>832.233333333333</v>
          </cell>
        </row>
        <row r="174">
          <cell r="B174" t="str">
            <v>S532001</v>
          </cell>
          <cell r="C174" t="str">
            <v>昆山维尔利环保科技有限公司</v>
          </cell>
          <cell r="D174" t="str">
            <v>后视镜</v>
          </cell>
          <cell r="E174" t="str">
            <v>正常供货</v>
          </cell>
          <cell r="F174">
            <v>60</v>
          </cell>
          <cell r="G174" t="str">
            <v>否</v>
          </cell>
          <cell r="H174">
            <v>60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4"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5541.76</v>
          </cell>
          <cell r="AS174">
            <v>5230</v>
          </cell>
          <cell r="AT174">
            <v>0</v>
          </cell>
          <cell r="AU174">
            <v>0</v>
          </cell>
        </row>
        <row r="174">
          <cell r="AW174">
            <v>0</v>
          </cell>
          <cell r="AX174">
            <v>4680</v>
          </cell>
          <cell r="AY174">
            <v>0</v>
          </cell>
          <cell r="AZ174">
            <v>15451.76</v>
          </cell>
          <cell r="BA174">
            <v>10771.76</v>
          </cell>
          <cell r="BB174">
            <v>5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5230</v>
          </cell>
          <cell r="BH174">
            <v>4680</v>
          </cell>
          <cell r="BI174">
            <v>4680</v>
          </cell>
        </row>
        <row r="174">
          <cell r="BK174">
            <v>15451.76</v>
          </cell>
          <cell r="BL174">
            <v>0</v>
          </cell>
          <cell r="BM174">
            <v>-5000</v>
          </cell>
          <cell r="BN174">
            <v>780</v>
          </cell>
        </row>
        <row r="175">
          <cell r="B175" t="str">
            <v>S512005</v>
          </cell>
          <cell r="C175" t="str">
            <v>天津市奥特威德焊接技术有限公司</v>
          </cell>
          <cell r="D175">
            <v>0</v>
          </cell>
          <cell r="E175" t="str">
            <v>老账</v>
          </cell>
          <cell r="F175">
            <v>0</v>
          </cell>
          <cell r="G175" t="str">
            <v>否</v>
          </cell>
        </row>
        <row r="175">
          <cell r="I175">
            <v>26000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5"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</row>
        <row r="175">
          <cell r="AW175">
            <v>0</v>
          </cell>
          <cell r="AX175">
            <v>0</v>
          </cell>
          <cell r="AY175">
            <v>0</v>
          </cell>
          <cell r="AZ175">
            <v>26000</v>
          </cell>
          <cell r="BA175">
            <v>26000</v>
          </cell>
          <cell r="BB175">
            <v>5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</row>
        <row r="175">
          <cell r="BK175">
            <v>26000</v>
          </cell>
          <cell r="BL175">
            <v>0</v>
          </cell>
          <cell r="BM175">
            <v>0</v>
          </cell>
          <cell r="BN175">
            <v>0</v>
          </cell>
        </row>
        <row r="176">
          <cell r="B176" t="str">
            <v>S512027</v>
          </cell>
          <cell r="C176" t="str">
            <v>天津芳雅机电科技有限公司</v>
          </cell>
          <cell r="D176">
            <v>0</v>
          </cell>
          <cell r="E176" t="str">
            <v>老账</v>
          </cell>
          <cell r="F176">
            <v>0</v>
          </cell>
          <cell r="G176" t="str">
            <v>是</v>
          </cell>
        </row>
        <row r="176">
          <cell r="AH176">
            <v>32000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</row>
        <row r="176">
          <cell r="AW176">
            <v>0</v>
          </cell>
          <cell r="AX176">
            <v>0</v>
          </cell>
          <cell r="AY176">
            <v>0</v>
          </cell>
          <cell r="AZ176">
            <v>32000</v>
          </cell>
          <cell r="BA176">
            <v>32000</v>
          </cell>
          <cell r="BB176">
            <v>5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</row>
        <row r="176">
          <cell r="BK176">
            <v>32000</v>
          </cell>
          <cell r="BL176">
            <v>0</v>
          </cell>
          <cell r="BM176">
            <v>0</v>
          </cell>
          <cell r="BN176">
            <v>0</v>
          </cell>
        </row>
        <row r="177">
          <cell r="B177" t="str">
            <v>S413085</v>
          </cell>
          <cell r="C177" t="str">
            <v>黄骅市桥行冷冲模具厂</v>
          </cell>
          <cell r="D177">
            <v>0</v>
          </cell>
          <cell r="E177" t="str">
            <v>固定资产</v>
          </cell>
          <cell r="F177">
            <v>0</v>
          </cell>
          <cell r="G177" t="str">
            <v>是</v>
          </cell>
        </row>
        <row r="177">
          <cell r="AG177">
            <v>16400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</row>
        <row r="177">
          <cell r="AW177">
            <v>0</v>
          </cell>
          <cell r="AX177">
            <v>0</v>
          </cell>
          <cell r="AY177">
            <v>0</v>
          </cell>
          <cell r="AZ177">
            <v>16400</v>
          </cell>
          <cell r="BA177">
            <v>16400</v>
          </cell>
          <cell r="BB177">
            <v>5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</row>
        <row r="177">
          <cell r="BK177">
            <v>16400</v>
          </cell>
          <cell r="BL177">
            <v>0</v>
          </cell>
          <cell r="BM177">
            <v>-25230</v>
          </cell>
          <cell r="BN177">
            <v>0</v>
          </cell>
        </row>
        <row r="178">
          <cell r="B178" t="str">
            <v>S431023</v>
          </cell>
          <cell r="C178" t="str">
            <v>上海中鹏岳博实业发展有限公司</v>
          </cell>
          <cell r="D178" t="str">
            <v>后视镜</v>
          </cell>
          <cell r="E178" t="str">
            <v>老账</v>
          </cell>
          <cell r="F178">
            <v>90</v>
          </cell>
          <cell r="G178" t="str">
            <v>否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</row>
        <row r="178"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</row>
        <row r="178">
          <cell r="AW178">
            <v>0</v>
          </cell>
          <cell r="AX178">
            <v>0</v>
          </cell>
          <cell r="AY178">
            <v>14252.35</v>
          </cell>
          <cell r="AZ178">
            <v>14252.35</v>
          </cell>
          <cell r="BA178">
            <v>0</v>
          </cell>
          <cell r="BB178">
            <v>5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14252.35</v>
          </cell>
          <cell r="BI178">
            <v>14252.35</v>
          </cell>
        </row>
        <row r="178">
          <cell r="BK178">
            <v>14252.35</v>
          </cell>
          <cell r="BL178">
            <v>0</v>
          </cell>
          <cell r="BM178">
            <v>0</v>
          </cell>
          <cell r="BN178">
            <v>2375.39166666667</v>
          </cell>
        </row>
        <row r="179">
          <cell r="B179" t="str">
            <v>S412013</v>
          </cell>
          <cell r="C179" t="str">
            <v>天津金发新材料有限公司</v>
          </cell>
          <cell r="D179" t="str">
            <v>后视镜</v>
          </cell>
          <cell r="E179" t="str">
            <v>大宗物料-诉讼</v>
          </cell>
          <cell r="F179">
            <v>60</v>
          </cell>
          <cell r="G179" t="str">
            <v>否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79">
          <cell r="AC179">
            <v>0</v>
          </cell>
          <cell r="AD179">
            <v>0</v>
          </cell>
        </row>
        <row r="179"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</row>
        <row r="179"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5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</row>
        <row r="179">
          <cell r="BK179">
            <v>0</v>
          </cell>
          <cell r="BL179">
            <v>0</v>
          </cell>
          <cell r="BM179">
            <v>-847.5</v>
          </cell>
          <cell r="BN179">
            <v>0</v>
          </cell>
        </row>
        <row r="180">
          <cell r="B180" t="str">
            <v>S513181</v>
          </cell>
          <cell r="C180" t="str">
            <v>黄骅市晨翔电力工程有限公司</v>
          </cell>
          <cell r="D180">
            <v>0</v>
          </cell>
        </row>
        <row r="180">
          <cell r="F180">
            <v>0</v>
          </cell>
          <cell r="G180" t="str">
            <v>否</v>
          </cell>
        </row>
        <row r="180"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</row>
        <row r="180"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5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</row>
        <row r="180">
          <cell r="BK180">
            <v>0</v>
          </cell>
          <cell r="BL180">
            <v>0</v>
          </cell>
          <cell r="BM180">
            <v>0</v>
          </cell>
          <cell r="BN180">
            <v>0</v>
          </cell>
        </row>
        <row r="181">
          <cell r="B181" t="str">
            <v>S413032</v>
          </cell>
          <cell r="C181" t="str">
            <v>黄骅市大麻沽航凌电子机箱厂</v>
          </cell>
          <cell r="D181" t="str">
            <v>后视镜</v>
          </cell>
          <cell r="E181" t="str">
            <v>正常供货</v>
          </cell>
          <cell r="F181">
            <v>60</v>
          </cell>
          <cell r="G181" t="str">
            <v>是</v>
          </cell>
          <cell r="H181">
            <v>60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1">
          <cell r="AI181">
            <v>0</v>
          </cell>
          <cell r="AJ181">
            <v>7242.89</v>
          </cell>
          <cell r="AK181">
            <v>26637.97</v>
          </cell>
          <cell r="AL181">
            <v>0</v>
          </cell>
          <cell r="AM181">
            <v>29097.41</v>
          </cell>
          <cell r="AN181">
            <v>15050.87</v>
          </cell>
          <cell r="AO181">
            <v>11000</v>
          </cell>
          <cell r="AP181">
            <v>16400</v>
          </cell>
          <cell r="AQ181">
            <v>17731.3</v>
          </cell>
          <cell r="AR181">
            <v>11897.61</v>
          </cell>
          <cell r="AS181">
            <v>0</v>
          </cell>
          <cell r="AT181">
            <v>24028.93</v>
          </cell>
          <cell r="AU181">
            <v>7856.19</v>
          </cell>
        </row>
        <row r="181">
          <cell r="AW181">
            <v>0</v>
          </cell>
          <cell r="AX181">
            <v>0</v>
          </cell>
          <cell r="AY181">
            <v>0</v>
          </cell>
          <cell r="AZ181">
            <v>166943.17</v>
          </cell>
          <cell r="BA181">
            <v>166943.17</v>
          </cell>
          <cell r="BB181">
            <v>5</v>
          </cell>
          <cell r="BC181">
            <v>0</v>
          </cell>
          <cell r="BD181">
            <v>0</v>
          </cell>
          <cell r="BE181">
            <v>7856.19</v>
          </cell>
          <cell r="BF181">
            <v>24028.93</v>
          </cell>
          <cell r="BG181">
            <v>0</v>
          </cell>
          <cell r="BH181">
            <v>31885.12</v>
          </cell>
          <cell r="BI181">
            <v>0</v>
          </cell>
        </row>
        <row r="181">
          <cell r="BK181">
            <v>166943.17</v>
          </cell>
          <cell r="BL181">
            <v>0</v>
          </cell>
          <cell r="BM181">
            <v>0</v>
          </cell>
          <cell r="BN181">
            <v>5314.18666666667</v>
          </cell>
        </row>
        <row r="182">
          <cell r="B182" t="str">
            <v>S413005</v>
          </cell>
          <cell r="C182" t="str">
            <v>保定市京苑汽车装饰配件厂</v>
          </cell>
          <cell r="D182" t="str">
            <v>座椅</v>
          </cell>
          <cell r="E182" t="str">
            <v>正常供货</v>
          </cell>
          <cell r="F182">
            <v>90</v>
          </cell>
          <cell r="G182" t="str">
            <v>否</v>
          </cell>
          <cell r="H182">
            <v>90</v>
          </cell>
          <cell r="I182">
            <v>35451.04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2"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</row>
        <row r="182">
          <cell r="AW182">
            <v>0</v>
          </cell>
          <cell r="AX182">
            <v>0</v>
          </cell>
          <cell r="AY182">
            <v>0</v>
          </cell>
          <cell r="AZ182">
            <v>35451.04</v>
          </cell>
          <cell r="BA182">
            <v>35451.04</v>
          </cell>
          <cell r="BB182">
            <v>5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</row>
        <row r="182">
          <cell r="BK182">
            <v>35451.04</v>
          </cell>
          <cell r="BL182">
            <v>0</v>
          </cell>
          <cell r="BM182">
            <v>0</v>
          </cell>
          <cell r="BN182">
            <v>0</v>
          </cell>
        </row>
        <row r="183">
          <cell r="B183" t="str">
            <v>S437010</v>
          </cell>
          <cell r="C183" t="str">
            <v>昌乐天齐色织布有限公司</v>
          </cell>
          <cell r="D183" t="str">
            <v>座椅</v>
          </cell>
          <cell r="E183" t="str">
            <v>正常供货</v>
          </cell>
          <cell r="F183">
            <v>60</v>
          </cell>
          <cell r="G183" t="str">
            <v>是</v>
          </cell>
          <cell r="H183">
            <v>60</v>
          </cell>
          <cell r="I183">
            <v>0</v>
          </cell>
        </row>
        <row r="183">
          <cell r="AD183">
            <v>4715.25</v>
          </cell>
          <cell r="AE183">
            <v>0</v>
          </cell>
          <cell r="AF183">
            <v>0</v>
          </cell>
          <cell r="AG183">
            <v>0</v>
          </cell>
          <cell r="AH183">
            <v>22836</v>
          </cell>
          <cell r="AI183">
            <v>0</v>
          </cell>
          <cell r="AJ183">
            <v>17369.2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10380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</row>
        <row r="183">
          <cell r="AW183">
            <v>0</v>
          </cell>
          <cell r="AX183">
            <v>0</v>
          </cell>
          <cell r="AY183">
            <v>0</v>
          </cell>
          <cell r="AZ183">
            <v>55300.45</v>
          </cell>
          <cell r="BA183">
            <v>55300.45</v>
          </cell>
          <cell r="BB183">
            <v>5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</row>
        <row r="183">
          <cell r="BK183">
            <v>55300.45</v>
          </cell>
          <cell r="BL183">
            <v>0</v>
          </cell>
          <cell r="BM183">
            <v>0</v>
          </cell>
          <cell r="BN183">
            <v>0</v>
          </cell>
        </row>
        <row r="184">
          <cell r="B184" t="str">
            <v>S413003</v>
          </cell>
          <cell r="C184" t="str">
            <v>秦皇岛卓泰包装制品制造有限公司</v>
          </cell>
          <cell r="D184" t="str">
            <v>座椅</v>
          </cell>
        </row>
        <row r="184">
          <cell r="F184">
            <v>90</v>
          </cell>
          <cell r="G184" t="str">
            <v>否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4"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</row>
        <row r="184"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5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</row>
        <row r="184">
          <cell r="BK184">
            <v>0</v>
          </cell>
          <cell r="BL184">
            <v>0</v>
          </cell>
          <cell r="BM184">
            <v>0</v>
          </cell>
          <cell r="BN184">
            <v>0</v>
          </cell>
        </row>
        <row r="185">
          <cell r="B185" t="str">
            <v>S435003</v>
          </cell>
          <cell r="C185" t="str">
            <v>泉州市福兴塑料五金有限公司</v>
          </cell>
          <cell r="D185" t="str">
            <v>座椅</v>
          </cell>
          <cell r="E185" t="str">
            <v>正常供货</v>
          </cell>
          <cell r="F185">
            <v>90</v>
          </cell>
          <cell r="G185" t="str">
            <v>否</v>
          </cell>
          <cell r="H185">
            <v>90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</row>
        <row r="185"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120966.5</v>
          </cell>
          <cell r="AW185">
            <v>0</v>
          </cell>
          <cell r="AX185">
            <v>28024</v>
          </cell>
          <cell r="AY185">
            <v>0</v>
          </cell>
          <cell r="AZ185">
            <v>148990.5</v>
          </cell>
          <cell r="BA185">
            <v>120966.5</v>
          </cell>
          <cell r="BB185">
            <v>6</v>
          </cell>
          <cell r="BC185">
            <v>120966.5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148990.5</v>
          </cell>
          <cell r="BI185">
            <v>28024</v>
          </cell>
        </row>
        <row r="185">
          <cell r="BK185">
            <v>148990.5</v>
          </cell>
          <cell r="BL185">
            <v>0</v>
          </cell>
          <cell r="BM185">
            <v>0</v>
          </cell>
          <cell r="BN185">
            <v>24831.75</v>
          </cell>
        </row>
        <row r="186">
          <cell r="B186" t="str">
            <v>S513184</v>
          </cell>
          <cell r="C186" t="str">
            <v>黄骅市源特市政工程有限公司</v>
          </cell>
          <cell r="D186">
            <v>0</v>
          </cell>
          <cell r="E186" t="str">
            <v>老账</v>
          </cell>
          <cell r="F186">
            <v>0</v>
          </cell>
          <cell r="G186" t="str">
            <v>否</v>
          </cell>
        </row>
        <row r="186"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</row>
        <row r="186"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5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</row>
        <row r="186">
          <cell r="BK186">
            <v>0</v>
          </cell>
          <cell r="BL186">
            <v>0</v>
          </cell>
          <cell r="BM186">
            <v>0</v>
          </cell>
          <cell r="BN186">
            <v>0</v>
          </cell>
        </row>
        <row r="187">
          <cell r="B187" t="str">
            <v>S413043</v>
          </cell>
          <cell r="C187" t="str">
            <v>河北航凌电路板有限公司</v>
          </cell>
          <cell r="D187" t="str">
            <v>后视镜</v>
          </cell>
          <cell r="E187" t="str">
            <v>正常供货</v>
          </cell>
          <cell r="F187">
            <v>60</v>
          </cell>
          <cell r="G187" t="str">
            <v>否</v>
          </cell>
          <cell r="H187">
            <v>60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</row>
        <row r="187">
          <cell r="AP187">
            <v>0</v>
          </cell>
        </row>
        <row r="187">
          <cell r="AR187">
            <v>0</v>
          </cell>
          <cell r="AS187">
            <v>0</v>
          </cell>
          <cell r="AT187">
            <v>72569.11</v>
          </cell>
          <cell r="AU187">
            <v>43491.71</v>
          </cell>
          <cell r="AV187">
            <v>103898.96</v>
          </cell>
          <cell r="AW187">
            <v>110107.83</v>
          </cell>
          <cell r="AX187">
            <v>126220.15</v>
          </cell>
          <cell r="AY187">
            <v>64589.11</v>
          </cell>
          <cell r="AZ187">
            <v>520876.87</v>
          </cell>
          <cell r="BA187">
            <v>330067.61</v>
          </cell>
          <cell r="BB187">
            <v>6</v>
          </cell>
          <cell r="BC187">
            <v>110107.83</v>
          </cell>
          <cell r="BD187">
            <v>103898.96</v>
          </cell>
          <cell r="BE187">
            <v>43491.71</v>
          </cell>
          <cell r="BF187">
            <v>72569.11</v>
          </cell>
          <cell r="BG187">
            <v>0</v>
          </cell>
          <cell r="BH187">
            <v>520876.87</v>
          </cell>
          <cell r="BI187">
            <v>190809.26</v>
          </cell>
        </row>
        <row r="187">
          <cell r="BK187">
            <v>520876.87</v>
          </cell>
          <cell r="BL187">
            <v>0</v>
          </cell>
          <cell r="BM187">
            <v>-40000</v>
          </cell>
          <cell r="BN187">
            <v>86812.8116666667</v>
          </cell>
        </row>
        <row r="188">
          <cell r="B188" t="str">
            <v>S432034</v>
          </cell>
          <cell r="C188" t="str">
            <v>上锐（常州）供应链管理有限公司</v>
          </cell>
          <cell r="D188" t="str">
            <v>金属件/座椅/后视镜</v>
          </cell>
          <cell r="E188" t="str">
            <v>正常供货</v>
          </cell>
          <cell r="F188">
            <v>90</v>
          </cell>
          <cell r="G188" t="str">
            <v>否</v>
          </cell>
          <cell r="H188">
            <v>90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8">
          <cell r="Z188">
            <v>0</v>
          </cell>
        </row>
        <row r="188"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39598.36</v>
          </cell>
          <cell r="AV188">
            <v>159590.59</v>
          </cell>
          <cell r="AW188">
            <v>131061.38</v>
          </cell>
          <cell r="AX188">
            <v>30917.65</v>
          </cell>
          <cell r="AY188">
            <v>32888.17</v>
          </cell>
          <cell r="AZ188">
            <v>394056.15</v>
          </cell>
          <cell r="BA188">
            <v>199188.95</v>
          </cell>
          <cell r="BB188">
            <v>6</v>
          </cell>
          <cell r="BC188">
            <v>159590.59</v>
          </cell>
          <cell r="BD188">
            <v>39598.36</v>
          </cell>
          <cell r="BE188">
            <v>0</v>
          </cell>
          <cell r="BF188">
            <v>0</v>
          </cell>
          <cell r="BG188">
            <v>0</v>
          </cell>
          <cell r="BH188">
            <v>394056.15</v>
          </cell>
          <cell r="BI188">
            <v>194867.2</v>
          </cell>
        </row>
        <row r="188">
          <cell r="BK188">
            <v>394056.15</v>
          </cell>
          <cell r="BL188">
            <v>0</v>
          </cell>
          <cell r="BM188">
            <v>-59999.9999999999</v>
          </cell>
          <cell r="BN188">
            <v>65676.025</v>
          </cell>
        </row>
        <row r="189">
          <cell r="B189" t="str">
            <v>S413028</v>
          </cell>
          <cell r="C189" t="str">
            <v>泊头市鑫洪金属制品有限公司</v>
          </cell>
          <cell r="D189" t="str">
            <v>金属件/后视镜</v>
          </cell>
          <cell r="E189" t="str">
            <v>正常供货</v>
          </cell>
          <cell r="F189">
            <v>60</v>
          </cell>
          <cell r="G189" t="str">
            <v>是</v>
          </cell>
          <cell r="H189">
            <v>60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89"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16972.89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16726.91</v>
          </cell>
          <cell r="AT189">
            <v>0</v>
          </cell>
          <cell r="AU189">
            <v>0</v>
          </cell>
        </row>
        <row r="189">
          <cell r="AW189">
            <v>0</v>
          </cell>
          <cell r="AX189">
            <v>0</v>
          </cell>
          <cell r="AY189">
            <v>0</v>
          </cell>
          <cell r="AZ189">
            <v>33699.8</v>
          </cell>
          <cell r="BA189">
            <v>33699.8</v>
          </cell>
          <cell r="BB189">
            <v>5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16726.91</v>
          </cell>
          <cell r="BH189">
            <v>0</v>
          </cell>
          <cell r="BI189">
            <v>0</v>
          </cell>
        </row>
        <row r="189">
          <cell r="BK189">
            <v>33699.8</v>
          </cell>
          <cell r="BL189">
            <v>0</v>
          </cell>
          <cell r="BM189">
            <v>-10000</v>
          </cell>
          <cell r="BN189">
            <v>0</v>
          </cell>
        </row>
        <row r="190">
          <cell r="B190" t="str">
            <v>S543006</v>
          </cell>
          <cell r="C190" t="str">
            <v>北京普田物流有限公司长沙分公司</v>
          </cell>
          <cell r="D190" t="str">
            <v>座椅</v>
          </cell>
          <cell r="E190" t="str">
            <v>销售（已支付）</v>
          </cell>
          <cell r="F190">
            <v>0</v>
          </cell>
          <cell r="G190" t="str">
            <v>否</v>
          </cell>
        </row>
        <row r="190"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</row>
        <row r="190"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5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</row>
        <row r="190">
          <cell r="BK190">
            <v>0</v>
          </cell>
          <cell r="BL190">
            <v>0</v>
          </cell>
          <cell r="BM190">
            <v>0</v>
          </cell>
          <cell r="BN190">
            <v>0</v>
          </cell>
        </row>
        <row r="191">
          <cell r="B191" t="str">
            <v>S431010</v>
          </cell>
          <cell r="C191" t="str">
            <v>上海绽奇汽车部件有限公司</v>
          </cell>
          <cell r="D191" t="str">
            <v>座椅</v>
          </cell>
          <cell r="E191" t="str">
            <v>正常供货</v>
          </cell>
          <cell r="F191">
            <v>60</v>
          </cell>
          <cell r="G191" t="str">
            <v>否</v>
          </cell>
          <cell r="H191">
            <v>60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1"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1">
          <cell r="AN191">
            <v>0</v>
          </cell>
          <cell r="AO191">
            <v>5264.88</v>
          </cell>
          <cell r="AP191">
            <v>117200</v>
          </cell>
          <cell r="AQ191">
            <v>103451.51</v>
          </cell>
          <cell r="AR191">
            <v>101240.17</v>
          </cell>
          <cell r="AS191">
            <v>93732.32</v>
          </cell>
          <cell r="AT191">
            <v>131837.91</v>
          </cell>
          <cell r="AU191">
            <v>70373.43</v>
          </cell>
          <cell r="AV191">
            <v>110744.22</v>
          </cell>
          <cell r="AW191">
            <v>25437.68</v>
          </cell>
          <cell r="AX191">
            <v>30538.24</v>
          </cell>
          <cell r="AY191">
            <v>34062.53</v>
          </cell>
          <cell r="AZ191">
            <v>823882.89</v>
          </cell>
          <cell r="BA191">
            <v>759282.12</v>
          </cell>
          <cell r="BB191">
            <v>6</v>
          </cell>
          <cell r="BC191">
            <v>25437.68</v>
          </cell>
          <cell r="BD191">
            <v>110744.22</v>
          </cell>
          <cell r="BE191">
            <v>70373.43</v>
          </cell>
          <cell r="BF191">
            <v>131837.91</v>
          </cell>
          <cell r="BG191">
            <v>93732.32</v>
          </cell>
          <cell r="BH191">
            <v>402994.01</v>
          </cell>
          <cell r="BI191">
            <v>64600.77</v>
          </cell>
        </row>
        <row r="191">
          <cell r="BK191">
            <v>823882.89</v>
          </cell>
          <cell r="BL191">
            <v>0</v>
          </cell>
          <cell r="BM191">
            <v>-49999.9999999999</v>
          </cell>
          <cell r="BN191">
            <v>67165.6683333333</v>
          </cell>
        </row>
        <row r="192">
          <cell r="B192" t="str">
            <v>S433014</v>
          </cell>
          <cell r="C192" t="str">
            <v>象山天星汽配有限责任公司</v>
          </cell>
          <cell r="D192" t="str">
            <v>后视镜</v>
          </cell>
          <cell r="E192" t="str">
            <v>老账</v>
          </cell>
          <cell r="F192">
            <v>60</v>
          </cell>
          <cell r="G192" t="str">
            <v>否</v>
          </cell>
        </row>
        <row r="192">
          <cell r="I192">
            <v>29924.39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</row>
        <row r="192"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</row>
        <row r="192">
          <cell r="AW192">
            <v>0</v>
          </cell>
          <cell r="AX192">
            <v>0</v>
          </cell>
          <cell r="AY192">
            <v>0</v>
          </cell>
          <cell r="AZ192">
            <v>29924.39</v>
          </cell>
          <cell r="BA192">
            <v>29924.39</v>
          </cell>
          <cell r="BB192">
            <v>5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</row>
        <row r="192">
          <cell r="BK192">
            <v>29924.39</v>
          </cell>
          <cell r="BL192">
            <v>0</v>
          </cell>
          <cell r="BM192">
            <v>0</v>
          </cell>
          <cell r="BN192">
            <v>0</v>
          </cell>
        </row>
        <row r="193">
          <cell r="B193" t="str">
            <v>S412021</v>
          </cell>
          <cell r="C193" t="str">
            <v>天津市宝驰汽车部件有限公司</v>
          </cell>
          <cell r="D193" t="str">
            <v>座椅</v>
          </cell>
          <cell r="E193" t="str">
            <v>老账</v>
          </cell>
          <cell r="F193">
            <v>0</v>
          </cell>
          <cell r="G193" t="str">
            <v>否</v>
          </cell>
        </row>
        <row r="193">
          <cell r="I193">
            <v>28888.81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</row>
        <row r="193"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</row>
        <row r="193">
          <cell r="AW193">
            <v>0</v>
          </cell>
          <cell r="AX193">
            <v>0</v>
          </cell>
          <cell r="AY193">
            <v>0</v>
          </cell>
          <cell r="AZ193">
            <v>28888.81</v>
          </cell>
          <cell r="BA193">
            <v>28888.81</v>
          </cell>
          <cell r="BB193">
            <v>5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</row>
        <row r="193">
          <cell r="BK193">
            <v>28888.81</v>
          </cell>
          <cell r="BL193">
            <v>0</v>
          </cell>
          <cell r="BM193">
            <v>0</v>
          </cell>
          <cell r="BN193">
            <v>0</v>
          </cell>
        </row>
        <row r="194">
          <cell r="B194" t="str">
            <v>S513011</v>
          </cell>
          <cell r="C194" t="str">
            <v>黄骅市宏信五金机电经营部</v>
          </cell>
          <cell r="D194" t="str">
            <v>金属件</v>
          </cell>
          <cell r="E194" t="str">
            <v>零采</v>
          </cell>
          <cell r="F194">
            <v>0</v>
          </cell>
          <cell r="G194" t="str">
            <v>否</v>
          </cell>
        </row>
        <row r="194"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4"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13590</v>
          </cell>
          <cell r="AR194">
            <v>16384.95</v>
          </cell>
          <cell r="AS194">
            <v>0</v>
          </cell>
          <cell r="AT194">
            <v>0</v>
          </cell>
          <cell r="AU194">
            <v>0</v>
          </cell>
        </row>
        <row r="194">
          <cell r="AW194">
            <v>15785</v>
          </cell>
          <cell r="AX194">
            <v>0</v>
          </cell>
          <cell r="AY194">
            <v>0</v>
          </cell>
          <cell r="AZ194">
            <v>45759.95</v>
          </cell>
          <cell r="BA194">
            <v>45759.95</v>
          </cell>
          <cell r="BB194">
            <v>5</v>
          </cell>
          <cell r="BC194">
            <v>0</v>
          </cell>
          <cell r="BD194">
            <v>0</v>
          </cell>
          <cell r="BE194">
            <v>15785</v>
          </cell>
          <cell r="BF194">
            <v>0</v>
          </cell>
          <cell r="BG194">
            <v>0</v>
          </cell>
          <cell r="BH194">
            <v>15785</v>
          </cell>
          <cell r="BI194">
            <v>0</v>
          </cell>
        </row>
        <row r="194">
          <cell r="BK194">
            <v>45759.95</v>
          </cell>
          <cell r="BL194">
            <v>0</v>
          </cell>
          <cell r="BM194">
            <v>0</v>
          </cell>
          <cell r="BN194">
            <v>2630.83333333333</v>
          </cell>
        </row>
        <row r="195">
          <cell r="B195" t="str">
            <v>S513149</v>
          </cell>
          <cell r="C195" t="str">
            <v>黄骅市旭鑫模具制造有限公司</v>
          </cell>
          <cell r="D195" t="str">
            <v>金属件</v>
          </cell>
          <cell r="E195" t="str">
            <v>固定资产</v>
          </cell>
          <cell r="F195">
            <v>0</v>
          </cell>
          <cell r="G195" t="str">
            <v>否</v>
          </cell>
        </row>
        <row r="195"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</row>
        <row r="195"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82560</v>
          </cell>
          <cell r="AT195">
            <v>0</v>
          </cell>
          <cell r="AU195">
            <v>0</v>
          </cell>
        </row>
        <row r="195">
          <cell r="AW195">
            <v>0</v>
          </cell>
          <cell r="AX195">
            <v>0</v>
          </cell>
          <cell r="AY195">
            <v>0</v>
          </cell>
          <cell r="AZ195">
            <v>82560</v>
          </cell>
          <cell r="BA195">
            <v>82560</v>
          </cell>
          <cell r="BB195">
            <v>5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</row>
        <row r="195">
          <cell r="BK195">
            <v>82560</v>
          </cell>
          <cell r="BL195">
            <v>0</v>
          </cell>
          <cell r="BM195">
            <v>0</v>
          </cell>
          <cell r="BN195">
            <v>0</v>
          </cell>
        </row>
        <row r="196">
          <cell r="B196" t="str">
            <v>S413167</v>
          </cell>
          <cell r="C196" t="str">
            <v>航天宏达（泊头）机械科技有限公司</v>
          </cell>
          <cell r="D196" t="str">
            <v>金属件</v>
          </cell>
          <cell r="E196" t="str">
            <v>正常供货</v>
          </cell>
          <cell r="F196">
            <v>90</v>
          </cell>
          <cell r="G196" t="str">
            <v>否</v>
          </cell>
          <cell r="H196">
            <v>90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</row>
        <row r="196">
          <cell r="AC196">
            <v>0</v>
          </cell>
          <cell r="AD196">
            <v>0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188850.86</v>
          </cell>
          <cell r="AP196">
            <v>78100</v>
          </cell>
          <cell r="AQ196">
            <v>39195.44</v>
          </cell>
          <cell r="AR196">
            <v>24295</v>
          </cell>
          <cell r="AS196">
            <v>39148.76</v>
          </cell>
          <cell r="AT196">
            <v>46289.2</v>
          </cell>
          <cell r="AU196">
            <v>54528.87</v>
          </cell>
          <cell r="AV196">
            <v>138913.28</v>
          </cell>
          <cell r="AW196">
            <v>36594.51</v>
          </cell>
          <cell r="AX196">
            <v>1836.39</v>
          </cell>
          <cell r="AY196">
            <v>30992.64</v>
          </cell>
          <cell r="AZ196">
            <v>678744.95</v>
          </cell>
          <cell r="BA196">
            <v>609321.41</v>
          </cell>
          <cell r="BB196">
            <v>6</v>
          </cell>
          <cell r="BC196">
            <v>138913.28</v>
          </cell>
          <cell r="BD196">
            <v>54528.87</v>
          </cell>
          <cell r="BE196">
            <v>46289.2</v>
          </cell>
          <cell r="BF196">
            <v>39148.76</v>
          </cell>
          <cell r="BG196">
            <v>24295</v>
          </cell>
          <cell r="BH196">
            <v>309154.89</v>
          </cell>
          <cell r="BI196">
            <v>69423.54</v>
          </cell>
        </row>
        <row r="196">
          <cell r="BK196">
            <v>678744.95</v>
          </cell>
          <cell r="BL196">
            <v>0</v>
          </cell>
          <cell r="BM196">
            <v>-54449.14</v>
          </cell>
          <cell r="BN196">
            <v>51525.815</v>
          </cell>
        </row>
        <row r="197">
          <cell r="B197" t="str">
            <v>S511016</v>
          </cell>
          <cell r="C197" t="str">
            <v>建研盈科（北京）科技有限公司</v>
          </cell>
          <cell r="D197">
            <v>0</v>
          </cell>
          <cell r="E197" t="str">
            <v>老账</v>
          </cell>
          <cell r="F197">
            <v>0</v>
          </cell>
          <cell r="G197" t="str">
            <v>否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</row>
        <row r="197"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5184</v>
          </cell>
          <cell r="AZ197">
            <v>5184</v>
          </cell>
          <cell r="BA197">
            <v>5184</v>
          </cell>
          <cell r="BB197">
            <v>6</v>
          </cell>
          <cell r="BC197">
            <v>5184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5184</v>
          </cell>
          <cell r="BI197">
            <v>0</v>
          </cell>
        </row>
        <row r="197">
          <cell r="BK197">
            <v>5184</v>
          </cell>
          <cell r="BL197">
            <v>0</v>
          </cell>
          <cell r="BM197">
            <v>-5967</v>
          </cell>
          <cell r="BN197">
            <v>864</v>
          </cell>
        </row>
        <row r="198">
          <cell r="B198" t="str">
            <v>S411013</v>
          </cell>
          <cell r="C198" t="str">
            <v>北京瑞隆祥模具有限公司</v>
          </cell>
          <cell r="D198" t="str">
            <v>金属件/座椅/后视镜</v>
          </cell>
          <cell r="E198" t="str">
            <v>正常供货</v>
          </cell>
          <cell r="F198">
            <v>60</v>
          </cell>
          <cell r="G198" t="str">
            <v>是</v>
          </cell>
          <cell r="H198">
            <v>60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8">
          <cell r="AG198">
            <v>148520.96</v>
          </cell>
          <cell r="AH198">
            <v>84153.61</v>
          </cell>
          <cell r="AI198">
            <v>138249.72</v>
          </cell>
          <cell r="AJ198">
            <v>226653.25</v>
          </cell>
          <cell r="AK198">
            <v>279959.78</v>
          </cell>
          <cell r="AL198">
            <v>9328.87</v>
          </cell>
          <cell r="AM198">
            <v>10302.21</v>
          </cell>
          <cell r="AN198">
            <v>30456.92</v>
          </cell>
          <cell r="AO198">
            <v>34700</v>
          </cell>
          <cell r="AP198">
            <v>80600</v>
          </cell>
          <cell r="AQ198">
            <v>111328.73</v>
          </cell>
          <cell r="AR198">
            <v>64801.71</v>
          </cell>
          <cell r="AS198">
            <v>0</v>
          </cell>
          <cell r="AT198">
            <v>0</v>
          </cell>
          <cell r="AU198">
            <v>0</v>
          </cell>
        </row>
        <row r="198">
          <cell r="AW198">
            <v>0</v>
          </cell>
          <cell r="AX198">
            <v>0</v>
          </cell>
          <cell r="AY198">
            <v>0</v>
          </cell>
          <cell r="AZ198">
            <v>1219055.76</v>
          </cell>
          <cell r="BA198">
            <v>1219055.76</v>
          </cell>
          <cell r="BB198">
            <v>5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</row>
        <row r="198">
          <cell r="BK198">
            <v>1219055.76</v>
          </cell>
          <cell r="BL198">
            <v>0</v>
          </cell>
          <cell r="BM198">
            <v>0</v>
          </cell>
          <cell r="BN198">
            <v>0</v>
          </cell>
        </row>
        <row r="199">
          <cell r="B199" t="str">
            <v>S413136</v>
          </cell>
          <cell r="C199" t="str">
            <v>黄骅市鼎祥五金制品有限公司</v>
          </cell>
          <cell r="D199" t="str">
            <v>金属件/座椅</v>
          </cell>
          <cell r="E199" t="str">
            <v>固定资产-老账</v>
          </cell>
          <cell r="F199" t="str">
            <v>预付</v>
          </cell>
          <cell r="G199" t="str">
            <v>否</v>
          </cell>
        </row>
        <row r="199"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</row>
        <row r="199"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</row>
        <row r="199"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5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</row>
        <row r="199">
          <cell r="BK199">
            <v>0</v>
          </cell>
          <cell r="BL199">
            <v>0</v>
          </cell>
          <cell r="BM199">
            <v>0</v>
          </cell>
          <cell r="BN199">
            <v>0</v>
          </cell>
        </row>
        <row r="200">
          <cell r="B200" t="str">
            <v>S432019</v>
          </cell>
          <cell r="C200" t="str">
            <v>苏州苏宁标准件有限公司</v>
          </cell>
          <cell r="D200" t="str">
            <v>金属件/座椅/后视镜</v>
          </cell>
        </row>
        <row r="200">
          <cell r="F200">
            <v>90</v>
          </cell>
          <cell r="G200" t="str">
            <v>否</v>
          </cell>
        </row>
        <row r="200">
          <cell r="I200">
            <v>0</v>
          </cell>
          <cell r="J200">
            <v>0</v>
          </cell>
          <cell r="K200">
            <v>0</v>
          </cell>
        </row>
        <row r="200"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</row>
        <row r="200">
          <cell r="AC200">
            <v>0</v>
          </cell>
          <cell r="AD200">
            <v>0</v>
          </cell>
        </row>
        <row r="200"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</row>
        <row r="200"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5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</row>
        <row r="200">
          <cell r="BK200">
            <v>0</v>
          </cell>
          <cell r="BL200">
            <v>0</v>
          </cell>
          <cell r="BM200">
            <v>0</v>
          </cell>
          <cell r="BN200">
            <v>0</v>
          </cell>
        </row>
        <row r="201">
          <cell r="B201" t="str">
            <v>S413016</v>
          </cell>
          <cell r="C201" t="str">
            <v>河北聚福家用电器有限公司</v>
          </cell>
          <cell r="D201" t="str">
            <v>后视镜</v>
          </cell>
        </row>
        <row r="201">
          <cell r="F201">
            <v>30</v>
          </cell>
          <cell r="G201" t="str">
            <v>否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23937.6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</row>
        <row r="201"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</row>
        <row r="201">
          <cell r="AW201">
            <v>0</v>
          </cell>
          <cell r="AX201">
            <v>0</v>
          </cell>
          <cell r="AY201">
            <v>0</v>
          </cell>
          <cell r="AZ201">
            <v>23937.6</v>
          </cell>
          <cell r="BA201">
            <v>23937.6</v>
          </cell>
          <cell r="BB201">
            <v>5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</row>
        <row r="201">
          <cell r="BK201">
            <v>23937.6</v>
          </cell>
          <cell r="BL201">
            <v>0</v>
          </cell>
          <cell r="BM201">
            <v>0</v>
          </cell>
          <cell r="BN201">
            <v>0</v>
          </cell>
        </row>
        <row r="202">
          <cell r="B202" t="str">
            <v>S413104</v>
          </cell>
          <cell r="C202" t="str">
            <v>沧州施普模具制造有限公司</v>
          </cell>
          <cell r="D202">
            <v>0</v>
          </cell>
          <cell r="E202" t="str">
            <v>老账</v>
          </cell>
          <cell r="F202">
            <v>0</v>
          </cell>
          <cell r="G202" t="str">
            <v>否</v>
          </cell>
        </row>
        <row r="202">
          <cell r="I202">
            <v>21800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</row>
        <row r="202"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</row>
        <row r="202">
          <cell r="AW202">
            <v>0</v>
          </cell>
          <cell r="AX202">
            <v>0</v>
          </cell>
          <cell r="AY202">
            <v>0</v>
          </cell>
          <cell r="AZ202">
            <v>21800</v>
          </cell>
          <cell r="BA202">
            <v>21800</v>
          </cell>
          <cell r="BB202">
            <v>5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</row>
        <row r="202">
          <cell r="BK202">
            <v>21800</v>
          </cell>
          <cell r="BL202">
            <v>0</v>
          </cell>
          <cell r="BM202">
            <v>0</v>
          </cell>
          <cell r="BN202">
            <v>0</v>
          </cell>
        </row>
        <row r="203">
          <cell r="B203" t="str">
            <v>S413144</v>
          </cell>
          <cell r="C203" t="str">
            <v>黄骅市隆润汽车配件有限公司</v>
          </cell>
          <cell r="D203" t="str">
            <v>座椅/后视镜</v>
          </cell>
        </row>
        <row r="203">
          <cell r="F203">
            <v>60</v>
          </cell>
          <cell r="G203" t="str">
            <v>否</v>
          </cell>
          <cell r="H203">
            <v>60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</row>
        <row r="203"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5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</row>
        <row r="203">
          <cell r="BK203">
            <v>0</v>
          </cell>
          <cell r="BL203">
            <v>0</v>
          </cell>
          <cell r="BM203">
            <v>0</v>
          </cell>
          <cell r="BN203">
            <v>0</v>
          </cell>
        </row>
        <row r="204">
          <cell r="B204" t="str">
            <v>S411039</v>
          </cell>
          <cell r="C204" t="str">
            <v>北京华兴恒通科技有限公司</v>
          </cell>
          <cell r="D204">
            <v>0</v>
          </cell>
          <cell r="E204" t="str">
            <v>老账</v>
          </cell>
          <cell r="F204">
            <v>0</v>
          </cell>
          <cell r="G204" t="str">
            <v>否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21440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</row>
        <row r="204"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1320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</row>
        <row r="204">
          <cell r="AW204">
            <v>0</v>
          </cell>
          <cell r="AX204">
            <v>0</v>
          </cell>
          <cell r="AY204">
            <v>0</v>
          </cell>
          <cell r="AZ204">
            <v>22760</v>
          </cell>
          <cell r="BA204">
            <v>22760</v>
          </cell>
          <cell r="BB204">
            <v>5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</row>
        <row r="204">
          <cell r="BK204">
            <v>22760</v>
          </cell>
          <cell r="BL204">
            <v>0</v>
          </cell>
          <cell r="BM204">
            <v>0</v>
          </cell>
          <cell r="BN204">
            <v>0</v>
          </cell>
        </row>
        <row r="205">
          <cell r="B205" t="str">
            <v>S513121</v>
          </cell>
          <cell r="C205" t="str">
            <v>黄骅市宏顺模具厂</v>
          </cell>
          <cell r="D205">
            <v>0</v>
          </cell>
        </row>
        <row r="205">
          <cell r="F205">
            <v>0</v>
          </cell>
          <cell r="G205" t="str">
            <v>否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</row>
        <row r="205"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5"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1420</v>
          </cell>
          <cell r="AW205">
            <v>0</v>
          </cell>
          <cell r="AX205">
            <v>0</v>
          </cell>
          <cell r="AY205">
            <v>0</v>
          </cell>
          <cell r="AZ205">
            <v>1420</v>
          </cell>
          <cell r="BA205">
            <v>1420</v>
          </cell>
          <cell r="BB205">
            <v>6</v>
          </cell>
          <cell r="BC205">
            <v>0</v>
          </cell>
          <cell r="BD205">
            <v>0</v>
          </cell>
          <cell r="BE205">
            <v>0</v>
          </cell>
          <cell r="BF205">
            <v>1420</v>
          </cell>
          <cell r="BG205">
            <v>0</v>
          </cell>
          <cell r="BH205">
            <v>1420</v>
          </cell>
          <cell r="BI205">
            <v>0</v>
          </cell>
        </row>
        <row r="205">
          <cell r="BK205">
            <v>1420</v>
          </cell>
          <cell r="BL205">
            <v>0</v>
          </cell>
          <cell r="BM205">
            <v>0</v>
          </cell>
          <cell r="BN205">
            <v>236.666666666667</v>
          </cell>
        </row>
        <row r="206">
          <cell r="B206" t="str">
            <v>S531003</v>
          </cell>
          <cell r="C206" t="str">
            <v>上海名华悬挂输送机有限公司</v>
          </cell>
          <cell r="D206">
            <v>0</v>
          </cell>
          <cell r="E206" t="str">
            <v>固定资产-老账</v>
          </cell>
          <cell r="F206">
            <v>0</v>
          </cell>
          <cell r="G206" t="str">
            <v>否</v>
          </cell>
        </row>
        <row r="206">
          <cell r="I206">
            <v>19500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</row>
        <row r="206"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</row>
        <row r="206">
          <cell r="AW206">
            <v>0</v>
          </cell>
          <cell r="AX206">
            <v>0</v>
          </cell>
          <cell r="AY206">
            <v>0</v>
          </cell>
          <cell r="AZ206">
            <v>19500</v>
          </cell>
          <cell r="BA206">
            <v>19500</v>
          </cell>
          <cell r="BB206">
            <v>5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</row>
        <row r="206">
          <cell r="BK206">
            <v>19500</v>
          </cell>
          <cell r="BL206">
            <v>0</v>
          </cell>
          <cell r="BM206">
            <v>0</v>
          </cell>
          <cell r="BN206">
            <v>0</v>
          </cell>
        </row>
        <row r="207">
          <cell r="B207" t="str">
            <v>S513051</v>
          </cell>
          <cell r="C207" t="str">
            <v>唐山璟胜自动化科技有限公司</v>
          </cell>
          <cell r="D207">
            <v>0</v>
          </cell>
          <cell r="E207" t="str">
            <v>发泡机器人保养费用-老账</v>
          </cell>
          <cell r="F207">
            <v>0</v>
          </cell>
          <cell r="G207" t="str">
            <v>否</v>
          </cell>
        </row>
        <row r="207"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</row>
        <row r="207"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</row>
        <row r="207"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5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</row>
        <row r="207">
          <cell r="BK207">
            <v>0</v>
          </cell>
          <cell r="BL207">
            <v>0</v>
          </cell>
          <cell r="BM207">
            <v>0</v>
          </cell>
          <cell r="BN207">
            <v>0</v>
          </cell>
        </row>
        <row r="208">
          <cell r="B208" t="str">
            <v>S413102</v>
          </cell>
          <cell r="C208" t="str">
            <v>黄骅市增鑫五金制品有限公司</v>
          </cell>
          <cell r="D208">
            <v>0</v>
          </cell>
          <cell r="E208" t="str">
            <v>老账</v>
          </cell>
          <cell r="F208">
            <v>0</v>
          </cell>
          <cell r="G208" t="str">
            <v>否</v>
          </cell>
        </row>
        <row r="208">
          <cell r="I208">
            <v>19045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</row>
        <row r="208"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</row>
        <row r="208">
          <cell r="AW208">
            <v>0</v>
          </cell>
          <cell r="AX208">
            <v>0</v>
          </cell>
          <cell r="AY208">
            <v>0</v>
          </cell>
          <cell r="AZ208">
            <v>19045</v>
          </cell>
          <cell r="BA208">
            <v>19045</v>
          </cell>
          <cell r="BB208">
            <v>5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</row>
        <row r="208">
          <cell r="BK208">
            <v>19045</v>
          </cell>
          <cell r="BL208">
            <v>0</v>
          </cell>
          <cell r="BM208">
            <v>0</v>
          </cell>
          <cell r="BN208">
            <v>0</v>
          </cell>
        </row>
        <row r="209">
          <cell r="B209" t="str">
            <v>S544014</v>
          </cell>
          <cell r="C209" t="str">
            <v>深圳市壮志科技有限公司</v>
          </cell>
          <cell r="D209">
            <v>0</v>
          </cell>
          <cell r="E209" t="str">
            <v>老账</v>
          </cell>
          <cell r="F209">
            <v>0</v>
          </cell>
          <cell r="G209" t="str">
            <v>是</v>
          </cell>
        </row>
        <row r="209">
          <cell r="AF209">
            <v>19000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</row>
        <row r="209">
          <cell r="AW209">
            <v>0</v>
          </cell>
          <cell r="AX209">
            <v>0</v>
          </cell>
          <cell r="AY209">
            <v>0</v>
          </cell>
          <cell r="AZ209">
            <v>19000</v>
          </cell>
          <cell r="BA209">
            <v>19000</v>
          </cell>
          <cell r="BB209">
            <v>5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</row>
        <row r="209">
          <cell r="BK209">
            <v>19000</v>
          </cell>
          <cell r="BL209">
            <v>0</v>
          </cell>
          <cell r="BM209">
            <v>0</v>
          </cell>
          <cell r="BN209">
            <v>0</v>
          </cell>
        </row>
        <row r="210">
          <cell r="B210" t="str">
            <v>S413087</v>
          </cell>
          <cell r="C210" t="str">
            <v>东光县汽车减震器厂</v>
          </cell>
          <cell r="D210" t="str">
            <v>金属件</v>
          </cell>
          <cell r="E210" t="str">
            <v>老账</v>
          </cell>
          <cell r="F210">
            <v>60</v>
          </cell>
          <cell r="G210" t="str">
            <v>否</v>
          </cell>
        </row>
        <row r="210">
          <cell r="I210">
            <v>18714.75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</row>
        <row r="210"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</row>
        <row r="210">
          <cell r="AW210">
            <v>0</v>
          </cell>
          <cell r="AX210">
            <v>0</v>
          </cell>
          <cell r="AY210">
            <v>0</v>
          </cell>
          <cell r="AZ210">
            <v>18714.75</v>
          </cell>
          <cell r="BA210">
            <v>18714.75</v>
          </cell>
          <cell r="BB210">
            <v>5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</row>
        <row r="210">
          <cell r="BK210">
            <v>18714.75</v>
          </cell>
          <cell r="BL210">
            <v>0</v>
          </cell>
          <cell r="BM210">
            <v>0</v>
          </cell>
          <cell r="BN210">
            <v>0</v>
          </cell>
        </row>
        <row r="211">
          <cell r="B211" t="str">
            <v>S537016</v>
          </cell>
          <cell r="C211" t="str">
            <v>山东新联大物流股份有限公司</v>
          </cell>
          <cell r="D211" t="str">
            <v>座椅</v>
          </cell>
          <cell r="E211" t="str">
            <v>销售（三方库）</v>
          </cell>
          <cell r="F211">
            <v>0</v>
          </cell>
          <cell r="G211" t="str">
            <v>否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8488.18</v>
          </cell>
          <cell r="X211">
            <v>10000</v>
          </cell>
          <cell r="Y211">
            <v>0</v>
          </cell>
          <cell r="Z211">
            <v>0</v>
          </cell>
          <cell r="AA211">
            <v>0</v>
          </cell>
        </row>
        <row r="211"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</row>
        <row r="211">
          <cell r="AW211">
            <v>0</v>
          </cell>
          <cell r="AX211">
            <v>0</v>
          </cell>
          <cell r="AY211">
            <v>0</v>
          </cell>
          <cell r="AZ211">
            <v>18488.18</v>
          </cell>
          <cell r="BA211">
            <v>18488.18</v>
          </cell>
          <cell r="BB211">
            <v>5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</row>
        <row r="211">
          <cell r="BK211">
            <v>18488.18</v>
          </cell>
          <cell r="BL211">
            <v>0</v>
          </cell>
          <cell r="BM211">
            <v>0</v>
          </cell>
          <cell r="BN211">
            <v>0</v>
          </cell>
        </row>
        <row r="212">
          <cell r="B212" t="str">
            <v>S444014</v>
          </cell>
          <cell r="C212" t="str">
            <v>深圳市毅荣川电子科技有限公司</v>
          </cell>
          <cell r="D212" t="str">
            <v>座椅</v>
          </cell>
          <cell r="E212" t="str">
            <v>正常供货</v>
          </cell>
          <cell r="F212">
            <v>90</v>
          </cell>
          <cell r="G212" t="str">
            <v>否</v>
          </cell>
          <cell r="H212">
            <v>90</v>
          </cell>
        </row>
        <row r="212"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101605.35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</row>
        <row r="212">
          <cell r="AW212">
            <v>0</v>
          </cell>
          <cell r="AX212">
            <v>0</v>
          </cell>
          <cell r="AY212">
            <v>0</v>
          </cell>
          <cell r="AZ212">
            <v>101605.35</v>
          </cell>
          <cell r="BA212">
            <v>101605.35</v>
          </cell>
          <cell r="BB212">
            <v>5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</row>
        <row r="212">
          <cell r="BK212">
            <v>101605.35</v>
          </cell>
          <cell r="BL212">
            <v>0</v>
          </cell>
          <cell r="BM212">
            <v>0</v>
          </cell>
          <cell r="BN212">
            <v>0</v>
          </cell>
        </row>
        <row r="213">
          <cell r="B213" t="str">
            <v>S443001</v>
          </cell>
          <cell r="C213" t="str">
            <v>衡阳县标准件厂株洲销售处</v>
          </cell>
          <cell r="D213" t="str">
            <v>座椅</v>
          </cell>
          <cell r="E213" t="str">
            <v>老账</v>
          </cell>
          <cell r="F213">
            <v>60</v>
          </cell>
          <cell r="G213" t="str">
            <v>否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  <row r="213"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</row>
        <row r="213">
          <cell r="AW213">
            <v>0</v>
          </cell>
          <cell r="AX213">
            <v>6328</v>
          </cell>
          <cell r="AY213">
            <v>0</v>
          </cell>
          <cell r="AZ213">
            <v>6328</v>
          </cell>
          <cell r="BA213">
            <v>0</v>
          </cell>
          <cell r="BB213">
            <v>5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6328</v>
          </cell>
          <cell r="BI213">
            <v>6328</v>
          </cell>
        </row>
        <row r="213">
          <cell r="BK213">
            <v>6328</v>
          </cell>
          <cell r="BL213">
            <v>0</v>
          </cell>
          <cell r="BM213">
            <v>0</v>
          </cell>
          <cell r="BN213">
            <v>1054.66666666667</v>
          </cell>
        </row>
        <row r="214">
          <cell r="B214" t="str">
            <v>S442003</v>
          </cell>
          <cell r="C214" t="str">
            <v>襄阳杰创化工新材料有限公司</v>
          </cell>
          <cell r="D214" t="str">
            <v>座椅</v>
          </cell>
          <cell r="E214" t="str">
            <v>老账</v>
          </cell>
          <cell r="F214">
            <v>30</v>
          </cell>
          <cell r="G214" t="str">
            <v>否</v>
          </cell>
        </row>
        <row r="214">
          <cell r="I214">
            <v>17456.5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</row>
        <row r="214"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</row>
        <row r="214">
          <cell r="AW214">
            <v>0</v>
          </cell>
          <cell r="AX214">
            <v>0</v>
          </cell>
          <cell r="AY214">
            <v>0</v>
          </cell>
          <cell r="AZ214">
            <v>17456.5</v>
          </cell>
          <cell r="BA214">
            <v>17456.5</v>
          </cell>
          <cell r="BB214">
            <v>5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</row>
        <row r="214">
          <cell r="BK214">
            <v>17456.5</v>
          </cell>
          <cell r="BL214">
            <v>0</v>
          </cell>
          <cell r="BM214">
            <v>0</v>
          </cell>
          <cell r="BN214">
            <v>0</v>
          </cell>
        </row>
        <row r="215">
          <cell r="B215" t="str">
            <v>S512018</v>
          </cell>
          <cell r="C215" t="str">
            <v>兴宏盛汽车配件（天津）有限公司</v>
          </cell>
          <cell r="D215">
            <v>0</v>
          </cell>
          <cell r="E215" t="str">
            <v>零采</v>
          </cell>
          <cell r="F215">
            <v>0</v>
          </cell>
          <cell r="G215" t="str">
            <v>否</v>
          </cell>
        </row>
        <row r="215"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</row>
        <row r="215"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</row>
        <row r="215"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5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</row>
        <row r="215">
          <cell r="BK215">
            <v>0</v>
          </cell>
          <cell r="BL215">
            <v>0</v>
          </cell>
          <cell r="BM215">
            <v>0</v>
          </cell>
          <cell r="BN215">
            <v>0</v>
          </cell>
        </row>
        <row r="216">
          <cell r="B216" t="str">
            <v>S411019</v>
          </cell>
          <cell r="C216" t="str">
            <v>多科迪（北京）塑胶颜料有限公司</v>
          </cell>
          <cell r="D216" t="str">
            <v>后视镜</v>
          </cell>
          <cell r="E216" t="str">
            <v>大宗物料</v>
          </cell>
          <cell r="F216">
            <v>30</v>
          </cell>
          <cell r="G216" t="str">
            <v>是</v>
          </cell>
          <cell r="H216">
            <v>30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726</v>
          </cell>
          <cell r="AG216">
            <v>0</v>
          </cell>
          <cell r="AH216">
            <v>5805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</row>
        <row r="216">
          <cell r="AW216">
            <v>0</v>
          </cell>
          <cell r="AX216">
            <v>0</v>
          </cell>
          <cell r="AY216">
            <v>0</v>
          </cell>
          <cell r="AZ216">
            <v>6531</v>
          </cell>
          <cell r="BA216">
            <v>6531</v>
          </cell>
          <cell r="BB216">
            <v>5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</row>
        <row r="216">
          <cell r="BK216">
            <v>6531</v>
          </cell>
          <cell r="BL216">
            <v>0</v>
          </cell>
          <cell r="BM216">
            <v>0</v>
          </cell>
          <cell r="BN216">
            <v>0</v>
          </cell>
        </row>
        <row r="217">
          <cell r="B217" t="str">
            <v>S433012</v>
          </cell>
          <cell r="C217" t="str">
            <v>浙江全盛无纺制品有限公司</v>
          </cell>
          <cell r="D217" t="str">
            <v>座椅</v>
          </cell>
          <cell r="E217" t="str">
            <v>老账</v>
          </cell>
          <cell r="F217">
            <v>0</v>
          </cell>
          <cell r="G217" t="str">
            <v>否</v>
          </cell>
        </row>
        <row r="217">
          <cell r="I217">
            <v>17243.92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</row>
        <row r="217"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</row>
        <row r="217">
          <cell r="AW217">
            <v>0</v>
          </cell>
          <cell r="AX217">
            <v>0</v>
          </cell>
          <cell r="AY217">
            <v>0</v>
          </cell>
          <cell r="AZ217">
            <v>17243.92</v>
          </cell>
          <cell r="BA217">
            <v>17243.92</v>
          </cell>
          <cell r="BB217">
            <v>5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</row>
        <row r="217">
          <cell r="BK217">
            <v>17243.92</v>
          </cell>
          <cell r="BL217">
            <v>0</v>
          </cell>
          <cell r="BM217">
            <v>0</v>
          </cell>
          <cell r="BN217">
            <v>0</v>
          </cell>
        </row>
        <row r="218">
          <cell r="B218" t="str">
            <v>S513111</v>
          </cell>
          <cell r="C218" t="str">
            <v>黄骅市博涵商贸有限公司</v>
          </cell>
          <cell r="D218">
            <v>0</v>
          </cell>
          <cell r="E218" t="str">
            <v>零采</v>
          </cell>
          <cell r="F218">
            <v>0</v>
          </cell>
          <cell r="G218" t="str">
            <v>否</v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</row>
        <row r="218"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</row>
        <row r="218"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5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</row>
        <row r="218">
          <cell r="BK218">
            <v>0</v>
          </cell>
          <cell r="BL218">
            <v>0</v>
          </cell>
          <cell r="BM218">
            <v>0</v>
          </cell>
          <cell r="BN218">
            <v>0</v>
          </cell>
        </row>
        <row r="219">
          <cell r="B219" t="str">
            <v>S413018</v>
          </cell>
          <cell r="C219" t="str">
            <v>沧州崇文晟源机械制造有限公司</v>
          </cell>
          <cell r="D219" t="str">
            <v>座椅</v>
          </cell>
          <cell r="E219" t="str">
            <v>正常供货</v>
          </cell>
          <cell r="F219">
            <v>60</v>
          </cell>
          <cell r="G219" t="str">
            <v>否</v>
          </cell>
          <cell r="H219">
            <v>60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230.41</v>
          </cell>
          <cell r="AT219">
            <v>0</v>
          </cell>
          <cell r="AU219">
            <v>10294.76</v>
          </cell>
          <cell r="AV219">
            <v>10294.76</v>
          </cell>
          <cell r="AW219">
            <v>10294.75</v>
          </cell>
          <cell r="AX219">
            <v>0</v>
          </cell>
          <cell r="AY219">
            <v>10294.75</v>
          </cell>
          <cell r="AZ219">
            <v>41409.43</v>
          </cell>
          <cell r="BA219">
            <v>31114.68</v>
          </cell>
          <cell r="BB219">
            <v>6</v>
          </cell>
          <cell r="BC219">
            <v>10294.75</v>
          </cell>
          <cell r="BD219">
            <v>10294.76</v>
          </cell>
          <cell r="BE219">
            <v>10294.76</v>
          </cell>
          <cell r="BF219">
            <v>0</v>
          </cell>
          <cell r="BG219">
            <v>230.41</v>
          </cell>
          <cell r="BH219">
            <v>41179.02</v>
          </cell>
          <cell r="BI219">
            <v>10294.75</v>
          </cell>
        </row>
        <row r="219">
          <cell r="BK219">
            <v>41409.43</v>
          </cell>
          <cell r="BL219">
            <v>0</v>
          </cell>
          <cell r="BM219">
            <v>0</v>
          </cell>
          <cell r="BN219">
            <v>6863.17</v>
          </cell>
        </row>
        <row r="220">
          <cell r="B220" t="str">
            <v>S413140</v>
          </cell>
          <cell r="C220" t="str">
            <v>河北益清环保工程有限公司</v>
          </cell>
          <cell r="D220">
            <v>0</v>
          </cell>
          <cell r="E220" t="str">
            <v>老账</v>
          </cell>
          <cell r="F220">
            <v>0</v>
          </cell>
          <cell r="G220" t="str">
            <v>否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</row>
        <row r="220"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</row>
        <row r="220"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5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</row>
        <row r="220">
          <cell r="BK220">
            <v>0</v>
          </cell>
          <cell r="BL220">
            <v>0</v>
          </cell>
          <cell r="BM220">
            <v>0</v>
          </cell>
          <cell r="BN220">
            <v>0</v>
          </cell>
        </row>
        <row r="221">
          <cell r="B221" t="str">
            <v>S413098</v>
          </cell>
          <cell r="C221" t="str">
            <v>黄骅市宁鑫商贸有限公司</v>
          </cell>
          <cell r="D221">
            <v>0</v>
          </cell>
          <cell r="E221" t="str">
            <v>零采</v>
          </cell>
          <cell r="F221">
            <v>0</v>
          </cell>
          <cell r="G221" t="str">
            <v>否</v>
          </cell>
        </row>
        <row r="221">
          <cell r="I221">
            <v>16470.66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</row>
        <row r="221"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</row>
        <row r="221">
          <cell r="AW221">
            <v>0</v>
          </cell>
          <cell r="AX221">
            <v>0</v>
          </cell>
          <cell r="AY221">
            <v>0</v>
          </cell>
          <cell r="AZ221">
            <v>16470.66</v>
          </cell>
          <cell r="BA221">
            <v>16470.66</v>
          </cell>
          <cell r="BB221">
            <v>5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</row>
        <row r="221">
          <cell r="BK221">
            <v>16470.66</v>
          </cell>
          <cell r="BL221">
            <v>0</v>
          </cell>
          <cell r="BM221">
            <v>0</v>
          </cell>
          <cell r="BN221">
            <v>0</v>
          </cell>
        </row>
        <row r="222">
          <cell r="B222" t="str">
            <v>S437032</v>
          </cell>
          <cell r="C222" t="str">
            <v>山东昊松新材料科技有限公司</v>
          </cell>
          <cell r="D222" t="str">
            <v>后视镜</v>
          </cell>
          <cell r="E222" t="str">
            <v>正常供货</v>
          </cell>
          <cell r="F222">
            <v>30</v>
          </cell>
          <cell r="G222" t="str">
            <v>否</v>
          </cell>
          <cell r="H222">
            <v>30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</row>
        <row r="222">
          <cell r="AD222">
            <v>0</v>
          </cell>
          <cell r="AE222">
            <v>0</v>
          </cell>
        </row>
        <row r="222"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</row>
        <row r="222"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5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</row>
        <row r="222">
          <cell r="BK222">
            <v>0</v>
          </cell>
          <cell r="BL222">
            <v>0</v>
          </cell>
          <cell r="BM222">
            <v>0</v>
          </cell>
          <cell r="BN222">
            <v>0</v>
          </cell>
        </row>
        <row r="223">
          <cell r="B223" t="str">
            <v>S512006</v>
          </cell>
          <cell r="C223" t="str">
            <v>天津尼嘉斯机械设备销售有限公司</v>
          </cell>
          <cell r="D223">
            <v>0</v>
          </cell>
          <cell r="E223" t="str">
            <v>固定资产-老账</v>
          </cell>
          <cell r="F223">
            <v>0</v>
          </cell>
          <cell r="G223" t="str">
            <v>否</v>
          </cell>
        </row>
        <row r="223">
          <cell r="I223">
            <v>14336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</row>
        <row r="223"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</row>
        <row r="223">
          <cell r="AW223">
            <v>0</v>
          </cell>
          <cell r="AX223">
            <v>0</v>
          </cell>
          <cell r="AY223">
            <v>0</v>
          </cell>
          <cell r="AZ223">
            <v>14336</v>
          </cell>
          <cell r="BA223">
            <v>14336</v>
          </cell>
          <cell r="BB223">
            <v>5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</row>
        <row r="223">
          <cell r="BK223">
            <v>14336</v>
          </cell>
          <cell r="BL223">
            <v>0</v>
          </cell>
          <cell r="BM223">
            <v>0</v>
          </cell>
          <cell r="BN223">
            <v>0</v>
          </cell>
        </row>
        <row r="224">
          <cell r="B224" t="str">
            <v>S513017</v>
          </cell>
          <cell r="C224" t="str">
            <v>黄骅市三姐五金经销部</v>
          </cell>
          <cell r="D224" t="str">
            <v>后视镜</v>
          </cell>
          <cell r="E224" t="str">
            <v>零采</v>
          </cell>
          <cell r="F224">
            <v>0</v>
          </cell>
          <cell r="G224" t="str">
            <v>否</v>
          </cell>
        </row>
        <row r="224"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</row>
        <row r="224"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</row>
        <row r="224"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5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</row>
        <row r="224">
          <cell r="BK224">
            <v>0</v>
          </cell>
          <cell r="BL224">
            <v>0</v>
          </cell>
          <cell r="BM224">
            <v>0</v>
          </cell>
          <cell r="BN224">
            <v>0</v>
          </cell>
        </row>
        <row r="225">
          <cell r="B225" t="str">
            <v>S413105</v>
          </cell>
          <cell r="C225" t="str">
            <v>沧州斯克艾商贸有限公司</v>
          </cell>
          <cell r="D225" t="str">
            <v>金属件/后视镜</v>
          </cell>
          <cell r="E225" t="str">
            <v>正常供货</v>
          </cell>
          <cell r="F225">
            <v>90</v>
          </cell>
          <cell r="G225" t="str">
            <v>是</v>
          </cell>
          <cell r="H225">
            <v>90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5"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</row>
        <row r="225"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79687.68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</row>
        <row r="225">
          <cell r="AW225">
            <v>0</v>
          </cell>
          <cell r="AX225">
            <v>0</v>
          </cell>
          <cell r="AY225">
            <v>0</v>
          </cell>
          <cell r="AZ225">
            <v>79687.68</v>
          </cell>
          <cell r="BA225">
            <v>79687.68</v>
          </cell>
          <cell r="BB225">
            <v>5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</row>
        <row r="225">
          <cell r="BK225">
            <v>79687.68</v>
          </cell>
          <cell r="BL225">
            <v>0</v>
          </cell>
          <cell r="BM225">
            <v>-1202.19</v>
          </cell>
          <cell r="BN225">
            <v>0</v>
          </cell>
        </row>
        <row r="226">
          <cell r="B226" t="str">
            <v>S432023</v>
          </cell>
          <cell r="C226" t="str">
            <v>浙江万福机电科技有限公司</v>
          </cell>
          <cell r="D226" t="str">
            <v>后视镜</v>
          </cell>
          <cell r="E226" t="str">
            <v>正常供货</v>
          </cell>
          <cell r="F226">
            <v>30</v>
          </cell>
          <cell r="G226" t="str">
            <v>否</v>
          </cell>
          <cell r="H226">
            <v>30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</row>
        <row r="226"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21922</v>
          </cell>
          <cell r="AX226">
            <v>0</v>
          </cell>
          <cell r="AY226">
            <v>34029.06</v>
          </cell>
          <cell r="AZ226">
            <v>55951.06</v>
          </cell>
          <cell r="BA226">
            <v>21922</v>
          </cell>
          <cell r="BB226">
            <v>6</v>
          </cell>
          <cell r="BC226">
            <v>0</v>
          </cell>
          <cell r="BD226">
            <v>21922</v>
          </cell>
          <cell r="BE226">
            <v>0</v>
          </cell>
          <cell r="BF226">
            <v>0</v>
          </cell>
          <cell r="BG226">
            <v>0</v>
          </cell>
          <cell r="BH226">
            <v>55951.06</v>
          </cell>
          <cell r="BI226">
            <v>34029.06</v>
          </cell>
        </row>
        <row r="226">
          <cell r="BK226">
            <v>55951.06</v>
          </cell>
          <cell r="BL226">
            <v>0</v>
          </cell>
          <cell r="BM226">
            <v>-4340</v>
          </cell>
          <cell r="BN226">
            <v>9325.17666666667</v>
          </cell>
        </row>
        <row r="227">
          <cell r="B227" t="str">
            <v>S413030</v>
          </cell>
          <cell r="C227" t="str">
            <v>黄骅市盛荣汽车零部件有限公司</v>
          </cell>
          <cell r="D227" t="str">
            <v>金属件</v>
          </cell>
          <cell r="E227" t="str">
            <v>正常供货</v>
          </cell>
          <cell r="F227">
            <v>90</v>
          </cell>
          <cell r="G227" t="str">
            <v>否</v>
          </cell>
          <cell r="H227">
            <v>90</v>
          </cell>
          <cell r="I227">
            <v>2263.73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</row>
        <row r="227"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4712.16</v>
          </cell>
          <cell r="AU227">
            <v>0</v>
          </cell>
        </row>
        <row r="227">
          <cell r="AW227">
            <v>0</v>
          </cell>
          <cell r="AX227">
            <v>0</v>
          </cell>
          <cell r="AY227">
            <v>0</v>
          </cell>
          <cell r="AZ227">
            <v>6975.89</v>
          </cell>
          <cell r="BA227">
            <v>6975.89</v>
          </cell>
          <cell r="BB227">
            <v>5</v>
          </cell>
          <cell r="BC227">
            <v>0</v>
          </cell>
          <cell r="BD227">
            <v>0</v>
          </cell>
          <cell r="BE227">
            <v>4712.16</v>
          </cell>
          <cell r="BF227">
            <v>0</v>
          </cell>
          <cell r="BG227">
            <v>0</v>
          </cell>
          <cell r="BH227">
            <v>4712.16</v>
          </cell>
          <cell r="BI227">
            <v>0</v>
          </cell>
        </row>
        <row r="227">
          <cell r="BK227">
            <v>6975.89</v>
          </cell>
          <cell r="BL227">
            <v>0</v>
          </cell>
          <cell r="BM227">
            <v>0</v>
          </cell>
          <cell r="BN227">
            <v>785.36</v>
          </cell>
        </row>
        <row r="228">
          <cell r="B228" t="str">
            <v>S413097</v>
          </cell>
          <cell r="C228" t="str">
            <v>威县永盛汽车配件制造有限公司</v>
          </cell>
          <cell r="D228">
            <v>0</v>
          </cell>
          <cell r="E228" t="str">
            <v>老账</v>
          </cell>
          <cell r="F228">
            <v>0</v>
          </cell>
          <cell r="G228" t="str">
            <v>否</v>
          </cell>
        </row>
        <row r="228">
          <cell r="I228">
            <v>11220.07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</row>
        <row r="228"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</row>
        <row r="228">
          <cell r="AW228">
            <v>0</v>
          </cell>
          <cell r="AX228">
            <v>0</v>
          </cell>
          <cell r="AY228">
            <v>0</v>
          </cell>
          <cell r="AZ228">
            <v>11220.07</v>
          </cell>
          <cell r="BA228">
            <v>11220.07</v>
          </cell>
          <cell r="BB228">
            <v>5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</row>
        <row r="228">
          <cell r="BK228">
            <v>11220.07</v>
          </cell>
          <cell r="BL228">
            <v>0</v>
          </cell>
          <cell r="BM228">
            <v>0</v>
          </cell>
          <cell r="BN228">
            <v>0</v>
          </cell>
        </row>
        <row r="229">
          <cell r="B229" t="str">
            <v>S513018</v>
          </cell>
          <cell r="C229" t="str">
            <v>河北双力起重机械有限公司</v>
          </cell>
          <cell r="D229">
            <v>0</v>
          </cell>
          <cell r="E229" t="str">
            <v>老账</v>
          </cell>
          <cell r="F229">
            <v>0</v>
          </cell>
          <cell r="G229" t="str">
            <v>否</v>
          </cell>
        </row>
        <row r="229">
          <cell r="I229">
            <v>0</v>
          </cell>
          <cell r="J229">
            <v>450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10600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</row>
        <row r="229"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</row>
        <row r="229">
          <cell r="AW229">
            <v>0</v>
          </cell>
          <cell r="AX229">
            <v>0</v>
          </cell>
          <cell r="AY229">
            <v>0</v>
          </cell>
          <cell r="AZ229">
            <v>11050</v>
          </cell>
          <cell r="BA229">
            <v>11050</v>
          </cell>
          <cell r="BB229">
            <v>5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</row>
        <row r="229">
          <cell r="BK229">
            <v>11050</v>
          </cell>
          <cell r="BL229">
            <v>0</v>
          </cell>
          <cell r="BM229">
            <v>0</v>
          </cell>
          <cell r="BN229">
            <v>0</v>
          </cell>
        </row>
        <row r="230">
          <cell r="B230" t="str">
            <v>S512017</v>
          </cell>
          <cell r="C230" t="str">
            <v>天津开山金属模具科技有限公司</v>
          </cell>
          <cell r="D230">
            <v>0</v>
          </cell>
          <cell r="E230" t="str">
            <v>零采</v>
          </cell>
          <cell r="F230">
            <v>0</v>
          </cell>
          <cell r="G230" t="str">
            <v>否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</row>
        <row r="230"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5451.2</v>
          </cell>
        </row>
        <row r="230">
          <cell r="AW230">
            <v>0</v>
          </cell>
          <cell r="AX230">
            <v>0</v>
          </cell>
          <cell r="AY230">
            <v>55542</v>
          </cell>
          <cell r="AZ230">
            <v>60993.2</v>
          </cell>
          <cell r="BA230">
            <v>60993.2</v>
          </cell>
          <cell r="BB230">
            <v>5</v>
          </cell>
          <cell r="BC230">
            <v>55542</v>
          </cell>
          <cell r="BD230">
            <v>0</v>
          </cell>
          <cell r="BE230">
            <v>0</v>
          </cell>
          <cell r="BF230">
            <v>0</v>
          </cell>
          <cell r="BG230">
            <v>5451.2</v>
          </cell>
          <cell r="BH230">
            <v>60993.2</v>
          </cell>
          <cell r="BI230">
            <v>0</v>
          </cell>
        </row>
        <row r="230">
          <cell r="BK230">
            <v>60993.2</v>
          </cell>
          <cell r="BL230">
            <v>0</v>
          </cell>
          <cell r="BM230">
            <v>0</v>
          </cell>
          <cell r="BN230">
            <v>10165.5333333333</v>
          </cell>
        </row>
        <row r="231">
          <cell r="B231" t="str">
            <v>S513049</v>
          </cell>
          <cell r="C231" t="str">
            <v>黄骅市悠然园林绿化工程有限公司</v>
          </cell>
          <cell r="D231">
            <v>0</v>
          </cell>
          <cell r="E231" t="str">
            <v>老账</v>
          </cell>
          <cell r="F231">
            <v>0</v>
          </cell>
          <cell r="G231" t="str">
            <v>否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10976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</row>
        <row r="231"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</row>
        <row r="231">
          <cell r="AW231">
            <v>0</v>
          </cell>
          <cell r="AX231">
            <v>0</v>
          </cell>
          <cell r="AY231">
            <v>0</v>
          </cell>
          <cell r="AZ231">
            <v>10976</v>
          </cell>
          <cell r="BA231">
            <v>10976</v>
          </cell>
          <cell r="BB231">
            <v>5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</row>
        <row r="231">
          <cell r="BK231">
            <v>10976</v>
          </cell>
          <cell r="BL231">
            <v>0</v>
          </cell>
          <cell r="BM231">
            <v>0</v>
          </cell>
          <cell r="BN231">
            <v>0</v>
          </cell>
        </row>
        <row r="232">
          <cell r="B232" t="str">
            <v>S413123</v>
          </cell>
          <cell r="C232" t="str">
            <v>黄骅市固诺装饰工程有限公司</v>
          </cell>
          <cell r="D232">
            <v>0</v>
          </cell>
          <cell r="E232" t="str">
            <v>老账</v>
          </cell>
          <cell r="F232">
            <v>0</v>
          </cell>
          <cell r="G232" t="str">
            <v>否</v>
          </cell>
        </row>
        <row r="232">
          <cell r="I232">
            <v>9435.25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</row>
        <row r="232"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</row>
        <row r="232">
          <cell r="AW232">
            <v>0</v>
          </cell>
          <cell r="AX232">
            <v>0</v>
          </cell>
          <cell r="AY232">
            <v>0</v>
          </cell>
          <cell r="AZ232">
            <v>9435.25</v>
          </cell>
          <cell r="BA232">
            <v>9435.25</v>
          </cell>
          <cell r="BB232">
            <v>5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</row>
        <row r="232">
          <cell r="BK232">
            <v>9435.25</v>
          </cell>
          <cell r="BL232">
            <v>0</v>
          </cell>
          <cell r="BM232">
            <v>0</v>
          </cell>
          <cell r="BN232">
            <v>0</v>
          </cell>
        </row>
        <row r="233">
          <cell r="B233" t="str">
            <v>S513020</v>
          </cell>
          <cell r="C233" t="str">
            <v>黄骅市鸿基盛业地面工程有限公司</v>
          </cell>
          <cell r="D233">
            <v>0</v>
          </cell>
          <cell r="E233" t="str">
            <v>老账</v>
          </cell>
          <cell r="F233">
            <v>0</v>
          </cell>
          <cell r="G233" t="str">
            <v>否</v>
          </cell>
        </row>
        <row r="233">
          <cell r="I233">
            <v>9178.84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</row>
        <row r="233"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</row>
        <row r="233">
          <cell r="AW233">
            <v>0</v>
          </cell>
          <cell r="AX233">
            <v>0</v>
          </cell>
          <cell r="AY233">
            <v>0</v>
          </cell>
          <cell r="AZ233">
            <v>9178.84</v>
          </cell>
          <cell r="BA233">
            <v>9178.84</v>
          </cell>
          <cell r="BB233">
            <v>5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</row>
        <row r="233">
          <cell r="BK233">
            <v>9178.84</v>
          </cell>
          <cell r="BL233">
            <v>0</v>
          </cell>
          <cell r="BM233">
            <v>0</v>
          </cell>
          <cell r="BN233">
            <v>0</v>
          </cell>
        </row>
        <row r="234">
          <cell r="B234" t="str">
            <v>S413147</v>
          </cell>
          <cell r="C234" t="str">
            <v>黄骅市海永机电设备经营部</v>
          </cell>
          <cell r="D234">
            <v>0</v>
          </cell>
          <cell r="E234" t="str">
            <v>老账</v>
          </cell>
          <cell r="F234">
            <v>0</v>
          </cell>
          <cell r="G234" t="str">
            <v>是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</row>
        <row r="234">
          <cell r="AE234">
            <v>6375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15770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2500</v>
          </cell>
          <cell r="AT234">
            <v>0</v>
          </cell>
          <cell r="AU234">
            <v>0</v>
          </cell>
        </row>
        <row r="234">
          <cell r="AW234">
            <v>0</v>
          </cell>
          <cell r="AX234">
            <v>0</v>
          </cell>
          <cell r="AY234">
            <v>0</v>
          </cell>
          <cell r="AZ234">
            <v>24645</v>
          </cell>
          <cell r="BA234">
            <v>24645</v>
          </cell>
          <cell r="BB234">
            <v>5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</row>
        <row r="234">
          <cell r="BK234">
            <v>24645</v>
          </cell>
          <cell r="BL234">
            <v>0</v>
          </cell>
          <cell r="BM234">
            <v>0</v>
          </cell>
          <cell r="BN234">
            <v>0</v>
          </cell>
        </row>
        <row r="235">
          <cell r="B235" t="str">
            <v>S413093</v>
          </cell>
          <cell r="C235" t="str">
            <v>黄骅市兴田弹簧有限公司</v>
          </cell>
          <cell r="D235" t="str">
            <v>座椅</v>
          </cell>
          <cell r="E235" t="str">
            <v>清户（顶酒）</v>
          </cell>
          <cell r="F235">
            <v>0</v>
          </cell>
          <cell r="G235" t="str">
            <v>否</v>
          </cell>
        </row>
        <row r="235">
          <cell r="I235">
            <v>736.41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7800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</row>
        <row r="235"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</row>
        <row r="235">
          <cell r="AW235">
            <v>0</v>
          </cell>
          <cell r="AX235">
            <v>0</v>
          </cell>
          <cell r="AY235">
            <v>0</v>
          </cell>
          <cell r="AZ235">
            <v>8536.41</v>
          </cell>
          <cell r="BA235">
            <v>8536.41</v>
          </cell>
          <cell r="BB235">
            <v>5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</row>
        <row r="235">
          <cell r="BK235">
            <v>8536.41</v>
          </cell>
          <cell r="BL235">
            <v>0</v>
          </cell>
          <cell r="BM235">
            <v>0</v>
          </cell>
          <cell r="BN235">
            <v>0</v>
          </cell>
        </row>
        <row r="236">
          <cell r="B236" t="str">
            <v>S413169</v>
          </cell>
          <cell r="C236" t="str">
            <v>黄骅市鑫翔五金产品经销处</v>
          </cell>
          <cell r="D236" t="str">
            <v>金属件</v>
          </cell>
          <cell r="E236" t="str">
            <v>正常供货</v>
          </cell>
          <cell r="F236">
            <v>0</v>
          </cell>
          <cell r="G236" t="str">
            <v>否</v>
          </cell>
          <cell r="H236">
            <v>90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</row>
        <row r="236"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</row>
        <row r="236">
          <cell r="AW236">
            <v>458</v>
          </cell>
          <cell r="AX236">
            <v>0</v>
          </cell>
          <cell r="AY236">
            <v>0</v>
          </cell>
          <cell r="AZ236">
            <v>458</v>
          </cell>
          <cell r="BA236">
            <v>458</v>
          </cell>
          <cell r="BB236">
            <v>5</v>
          </cell>
          <cell r="BC236">
            <v>0</v>
          </cell>
          <cell r="BD236">
            <v>0</v>
          </cell>
          <cell r="BE236">
            <v>458</v>
          </cell>
          <cell r="BF236">
            <v>0</v>
          </cell>
          <cell r="BG236">
            <v>0</v>
          </cell>
          <cell r="BH236">
            <v>458</v>
          </cell>
          <cell r="BI236">
            <v>0</v>
          </cell>
        </row>
        <row r="236">
          <cell r="BK236">
            <v>458</v>
          </cell>
          <cell r="BL236">
            <v>0</v>
          </cell>
          <cell r="BM236">
            <v>0</v>
          </cell>
          <cell r="BN236">
            <v>76.3333333333333</v>
          </cell>
        </row>
        <row r="237">
          <cell r="B237" t="str">
            <v>S437008</v>
          </cell>
          <cell r="C237" t="str">
            <v>烟台青沪纸业有限公司</v>
          </cell>
          <cell r="D237" t="str">
            <v>座椅</v>
          </cell>
          <cell r="E237" t="str">
            <v>正常供货</v>
          </cell>
          <cell r="F237">
            <v>0</v>
          </cell>
          <cell r="G237" t="str">
            <v>否</v>
          </cell>
          <cell r="H237">
            <v>90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</row>
        <row r="237"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3785.74</v>
          </cell>
          <cell r="AT237">
            <v>0</v>
          </cell>
          <cell r="AU237">
            <v>7335.33</v>
          </cell>
        </row>
        <row r="237">
          <cell r="AW237">
            <v>0</v>
          </cell>
          <cell r="AX237">
            <v>0</v>
          </cell>
          <cell r="AY237">
            <v>0</v>
          </cell>
          <cell r="AZ237">
            <v>11121.07</v>
          </cell>
          <cell r="BA237">
            <v>11121.07</v>
          </cell>
          <cell r="BB237">
            <v>5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7335.33</v>
          </cell>
          <cell r="BH237">
            <v>7335.33</v>
          </cell>
          <cell r="BI237">
            <v>0</v>
          </cell>
        </row>
        <row r="237">
          <cell r="BK237">
            <v>11121.07</v>
          </cell>
          <cell r="BL237">
            <v>0</v>
          </cell>
          <cell r="BM237">
            <v>0</v>
          </cell>
          <cell r="BN237">
            <v>1222.555</v>
          </cell>
        </row>
        <row r="238">
          <cell r="B238" t="str">
            <v>S512013</v>
          </cell>
          <cell r="C238" t="str">
            <v>兴泽智能装备（天津）有限公司</v>
          </cell>
          <cell r="D238">
            <v>0</v>
          </cell>
          <cell r="E238" t="str">
            <v>老账</v>
          </cell>
          <cell r="F238">
            <v>0</v>
          </cell>
          <cell r="G238" t="str">
            <v>否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</row>
        <row r="238"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5100</v>
          </cell>
          <cell r="AS238">
            <v>0</v>
          </cell>
          <cell r="AT238">
            <v>0</v>
          </cell>
          <cell r="AU238">
            <v>0</v>
          </cell>
        </row>
        <row r="238">
          <cell r="AW238">
            <v>0</v>
          </cell>
          <cell r="AX238">
            <v>0</v>
          </cell>
          <cell r="AY238">
            <v>0</v>
          </cell>
          <cell r="AZ238">
            <v>5100</v>
          </cell>
          <cell r="BA238">
            <v>5100</v>
          </cell>
          <cell r="BB238">
            <v>5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</row>
        <row r="238">
          <cell r="BK238">
            <v>5100</v>
          </cell>
          <cell r="BL238">
            <v>0</v>
          </cell>
          <cell r="BM238">
            <v>0</v>
          </cell>
          <cell r="BN238">
            <v>0</v>
          </cell>
        </row>
        <row r="239">
          <cell r="B239" t="str">
            <v>S411020</v>
          </cell>
          <cell r="C239" t="str">
            <v>北京和昌明汽车内饰件有限公司</v>
          </cell>
          <cell r="D239" t="str">
            <v>座椅</v>
          </cell>
          <cell r="E239" t="str">
            <v>正常供货</v>
          </cell>
          <cell r="F239">
            <v>90</v>
          </cell>
          <cell r="G239" t="str">
            <v>是</v>
          </cell>
          <cell r="H239">
            <v>90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779.67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723.14</v>
          </cell>
          <cell r="AQ239">
            <v>0</v>
          </cell>
          <cell r="AR239">
            <v>22.66</v>
          </cell>
          <cell r="AS239">
            <v>0</v>
          </cell>
          <cell r="AT239">
            <v>0</v>
          </cell>
          <cell r="AU239">
            <v>0</v>
          </cell>
        </row>
        <row r="239">
          <cell r="AW239">
            <v>0</v>
          </cell>
          <cell r="AX239">
            <v>0</v>
          </cell>
          <cell r="AY239">
            <v>0</v>
          </cell>
          <cell r="AZ239">
            <v>1525.47</v>
          </cell>
          <cell r="BA239">
            <v>1525.47</v>
          </cell>
          <cell r="BB239">
            <v>5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22.66</v>
          </cell>
          <cell r="BH239">
            <v>0</v>
          </cell>
          <cell r="BI239">
            <v>0</v>
          </cell>
        </row>
        <row r="239">
          <cell r="BK239">
            <v>1525.47</v>
          </cell>
          <cell r="BL239">
            <v>0</v>
          </cell>
          <cell r="BM239">
            <v>0</v>
          </cell>
          <cell r="BN239">
            <v>0</v>
          </cell>
        </row>
        <row r="240">
          <cell r="B240" t="str">
            <v>S431025</v>
          </cell>
          <cell r="C240" t="str">
            <v>上海坤达五金制品有限公司</v>
          </cell>
          <cell r="D240" t="str">
            <v>后视镜</v>
          </cell>
          <cell r="E240" t="str">
            <v>老账</v>
          </cell>
          <cell r="F240">
            <v>60</v>
          </cell>
          <cell r="G240" t="str">
            <v>否</v>
          </cell>
        </row>
        <row r="240"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</row>
        <row r="240"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</row>
        <row r="240"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5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</row>
        <row r="240">
          <cell r="BK240">
            <v>-4894</v>
          </cell>
          <cell r="BL240">
            <v>-4894</v>
          </cell>
          <cell r="BM240">
            <v>-4894</v>
          </cell>
          <cell r="BN240">
            <v>0</v>
          </cell>
        </row>
        <row r="241">
          <cell r="B241" t="str">
            <v>S432024</v>
          </cell>
          <cell r="C241" t="str">
            <v>江阴市达安汽车零部件有限公司</v>
          </cell>
          <cell r="D241" t="str">
            <v>座椅</v>
          </cell>
        </row>
        <row r="241">
          <cell r="F241">
            <v>0</v>
          </cell>
          <cell r="G241" t="str">
            <v>否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1">
          <cell r="AK241">
            <v>0</v>
          </cell>
        </row>
        <row r="241"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</row>
        <row r="241"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5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</row>
        <row r="241">
          <cell r="BK241">
            <v>0</v>
          </cell>
          <cell r="BL241">
            <v>0</v>
          </cell>
          <cell r="BM241">
            <v>0</v>
          </cell>
          <cell r="BN241">
            <v>0</v>
          </cell>
        </row>
        <row r="242">
          <cell r="B242" t="str">
            <v>S413088</v>
          </cell>
          <cell r="C242" t="str">
            <v>张家港市万荣机械制造有限公司</v>
          </cell>
          <cell r="D242">
            <v>0</v>
          </cell>
          <cell r="E242" t="str">
            <v>老账</v>
          </cell>
          <cell r="F242">
            <v>0</v>
          </cell>
          <cell r="G242" t="str">
            <v>否</v>
          </cell>
        </row>
        <row r="242">
          <cell r="I242">
            <v>6350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</row>
        <row r="242"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</row>
        <row r="242">
          <cell r="AW242">
            <v>0</v>
          </cell>
          <cell r="AX242">
            <v>0</v>
          </cell>
          <cell r="AY242">
            <v>0</v>
          </cell>
          <cell r="AZ242">
            <v>6350</v>
          </cell>
          <cell r="BA242">
            <v>6350</v>
          </cell>
          <cell r="BB242">
            <v>5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</row>
        <row r="242">
          <cell r="BK242">
            <v>6350</v>
          </cell>
          <cell r="BL242">
            <v>0</v>
          </cell>
          <cell r="BM242">
            <v>0</v>
          </cell>
          <cell r="BN242">
            <v>0</v>
          </cell>
        </row>
        <row r="243">
          <cell r="B243" t="str">
            <v>S413126</v>
          </cell>
          <cell r="C243" t="str">
            <v>沧州市坤元装饰装修工程有限公司</v>
          </cell>
          <cell r="D243">
            <v>0</v>
          </cell>
          <cell r="E243" t="str">
            <v>老账</v>
          </cell>
          <cell r="F243">
            <v>0</v>
          </cell>
          <cell r="G243" t="str">
            <v>是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2548.4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</row>
        <row r="243"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3500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</row>
        <row r="243">
          <cell r="AW243">
            <v>0</v>
          </cell>
          <cell r="AX243">
            <v>0</v>
          </cell>
          <cell r="AY243">
            <v>0</v>
          </cell>
          <cell r="AZ243">
            <v>6048.4</v>
          </cell>
          <cell r="BA243">
            <v>6048.4</v>
          </cell>
          <cell r="BB243">
            <v>5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</row>
        <row r="243">
          <cell r="BK243">
            <v>6048.4</v>
          </cell>
          <cell r="BL243">
            <v>0</v>
          </cell>
          <cell r="BM243">
            <v>0</v>
          </cell>
          <cell r="BN243">
            <v>0</v>
          </cell>
        </row>
        <row r="244">
          <cell r="B244" t="str">
            <v>S431014</v>
          </cell>
          <cell r="C244" t="str">
            <v>上海优诺特实业股份有限公司</v>
          </cell>
          <cell r="D244">
            <v>0</v>
          </cell>
          <cell r="E244" t="str">
            <v>老账</v>
          </cell>
          <cell r="F244">
            <v>0</v>
          </cell>
          <cell r="G244" t="str">
            <v>否</v>
          </cell>
        </row>
        <row r="244">
          <cell r="I244">
            <v>5600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</row>
        <row r="244"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</row>
        <row r="244">
          <cell r="AW244">
            <v>0</v>
          </cell>
          <cell r="AX244">
            <v>0</v>
          </cell>
          <cell r="AY244">
            <v>0</v>
          </cell>
          <cell r="AZ244">
            <v>5600</v>
          </cell>
          <cell r="BA244">
            <v>5600</v>
          </cell>
          <cell r="BB244">
            <v>5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</row>
        <row r="244">
          <cell r="BK244">
            <v>5600</v>
          </cell>
          <cell r="BL244">
            <v>0</v>
          </cell>
          <cell r="BM244">
            <v>0</v>
          </cell>
          <cell r="BN244">
            <v>0</v>
          </cell>
        </row>
        <row r="245">
          <cell r="B245" t="str">
            <v>S413094</v>
          </cell>
          <cell r="C245" t="str">
            <v>霸州市宏海塑料制品有限公司</v>
          </cell>
          <cell r="D245" t="str">
            <v>座椅</v>
          </cell>
          <cell r="E245" t="str">
            <v>老账</v>
          </cell>
          <cell r="F245">
            <v>0</v>
          </cell>
          <cell r="G245" t="str">
            <v>否</v>
          </cell>
        </row>
        <row r="245">
          <cell r="I245">
            <v>5579.03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</row>
        <row r="245"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</row>
        <row r="245">
          <cell r="AW245">
            <v>0</v>
          </cell>
          <cell r="AX245">
            <v>0</v>
          </cell>
          <cell r="AY245">
            <v>0</v>
          </cell>
          <cell r="AZ245">
            <v>5579.03</v>
          </cell>
          <cell r="BA245">
            <v>5579.03</v>
          </cell>
          <cell r="BB245">
            <v>5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</row>
        <row r="245">
          <cell r="BK245">
            <v>5579.03</v>
          </cell>
          <cell r="BL245">
            <v>0</v>
          </cell>
          <cell r="BM245">
            <v>0</v>
          </cell>
          <cell r="BN245">
            <v>0</v>
          </cell>
        </row>
        <row r="246">
          <cell r="B246" t="str">
            <v>S513160</v>
          </cell>
          <cell r="C246" t="str">
            <v>黄骅市宏宸汽车配件有限公司</v>
          </cell>
          <cell r="D246" t="str">
            <v>金属件</v>
          </cell>
          <cell r="E246" t="str">
            <v>一单一议（委外加工）</v>
          </cell>
          <cell r="F246">
            <v>0</v>
          </cell>
          <cell r="G246" t="str">
            <v>否</v>
          </cell>
        </row>
        <row r="246"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3087.91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6503.77</v>
          </cell>
          <cell r="AW246">
            <v>0</v>
          </cell>
          <cell r="AX246">
            <v>0</v>
          </cell>
          <cell r="AY246">
            <v>0</v>
          </cell>
          <cell r="AZ246">
            <v>9591.68</v>
          </cell>
          <cell r="BA246">
            <v>9591.68</v>
          </cell>
          <cell r="BB246">
            <v>6</v>
          </cell>
          <cell r="BC246">
            <v>0</v>
          </cell>
          <cell r="BD246">
            <v>0</v>
          </cell>
          <cell r="BE246">
            <v>0</v>
          </cell>
          <cell r="BF246">
            <v>6503.77</v>
          </cell>
          <cell r="BG246">
            <v>0</v>
          </cell>
          <cell r="BH246">
            <v>6503.77</v>
          </cell>
          <cell r="BI246">
            <v>0</v>
          </cell>
        </row>
        <row r="246">
          <cell r="BK246">
            <v>9591.67999999999</v>
          </cell>
          <cell r="BL246">
            <v>0</v>
          </cell>
          <cell r="BM246">
            <v>0</v>
          </cell>
          <cell r="BN246">
            <v>1083.96166666667</v>
          </cell>
        </row>
        <row r="247">
          <cell r="B247" t="str">
            <v>S537004</v>
          </cell>
          <cell r="C247" t="str">
            <v>诸城市仁德物流有限公司</v>
          </cell>
          <cell r="D247" t="str">
            <v>座椅</v>
          </cell>
          <cell r="E247" t="str">
            <v>销售（三方库）</v>
          </cell>
          <cell r="F247">
            <v>90</v>
          </cell>
          <cell r="G247" t="str">
            <v>是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7">
          <cell r="AC247">
            <v>5134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</row>
        <row r="247">
          <cell r="AW247">
            <v>0</v>
          </cell>
          <cell r="AX247">
            <v>0</v>
          </cell>
          <cell r="AY247">
            <v>0</v>
          </cell>
          <cell r="AZ247">
            <v>5134</v>
          </cell>
          <cell r="BA247">
            <v>5134</v>
          </cell>
          <cell r="BB247">
            <v>5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</row>
        <row r="247">
          <cell r="BK247">
            <v>5134</v>
          </cell>
          <cell r="BL247">
            <v>0</v>
          </cell>
          <cell r="BM247">
            <v>0</v>
          </cell>
          <cell r="BN247">
            <v>0</v>
          </cell>
        </row>
        <row r="248">
          <cell r="B248" t="str">
            <v>S512004</v>
          </cell>
          <cell r="C248" t="str">
            <v>天津优普达特科技有限公司</v>
          </cell>
          <cell r="D248" t="str">
            <v>金属件/座椅/后视镜</v>
          </cell>
          <cell r="E248" t="str">
            <v>固定资产-老账</v>
          </cell>
          <cell r="F248">
            <v>30</v>
          </cell>
          <cell r="G248" t="str">
            <v>是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</row>
        <row r="248"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148179.1</v>
          </cell>
          <cell r="AJ248">
            <v>68930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15300</v>
          </cell>
          <cell r="AR248">
            <v>0</v>
          </cell>
          <cell r="AS248">
            <v>0</v>
          </cell>
          <cell r="AT248">
            <v>740</v>
          </cell>
          <cell r="AU248">
            <v>0</v>
          </cell>
        </row>
        <row r="248">
          <cell r="AW248">
            <v>0</v>
          </cell>
          <cell r="AX248">
            <v>0</v>
          </cell>
          <cell r="AY248">
            <v>0</v>
          </cell>
          <cell r="AZ248">
            <v>233149.1</v>
          </cell>
          <cell r="BA248">
            <v>233149.1</v>
          </cell>
          <cell r="BB248">
            <v>5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740</v>
          </cell>
          <cell r="BH248">
            <v>740</v>
          </cell>
          <cell r="BI248">
            <v>0</v>
          </cell>
        </row>
        <row r="248">
          <cell r="BK248">
            <v>233149.1</v>
          </cell>
          <cell r="BL248">
            <v>0</v>
          </cell>
          <cell r="BM248">
            <v>0</v>
          </cell>
          <cell r="BN248">
            <v>123.333333333333</v>
          </cell>
        </row>
        <row r="249">
          <cell r="B249" t="str">
            <v>S412024</v>
          </cell>
          <cell r="C249" t="str">
            <v>天津东旺科技发展有限公司</v>
          </cell>
          <cell r="D249" t="str">
            <v>后视镜</v>
          </cell>
          <cell r="E249" t="str">
            <v>除漆药剂</v>
          </cell>
          <cell r="F249">
            <v>30</v>
          </cell>
          <cell r="G249" t="str">
            <v>否</v>
          </cell>
          <cell r="H249">
            <v>30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</row>
        <row r="249"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</row>
        <row r="249">
          <cell r="AW249">
            <v>0</v>
          </cell>
          <cell r="AX249">
            <v>10170</v>
          </cell>
          <cell r="AY249">
            <v>0</v>
          </cell>
          <cell r="AZ249">
            <v>10170</v>
          </cell>
          <cell r="BA249">
            <v>10170</v>
          </cell>
          <cell r="BB249">
            <v>5</v>
          </cell>
          <cell r="BC249">
            <v>10170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10170</v>
          </cell>
          <cell r="BI249">
            <v>0</v>
          </cell>
        </row>
        <row r="249">
          <cell r="BK249">
            <v>10170</v>
          </cell>
          <cell r="BL249">
            <v>0</v>
          </cell>
          <cell r="BM249">
            <v>-2714</v>
          </cell>
          <cell r="BN249">
            <v>1695</v>
          </cell>
        </row>
        <row r="250">
          <cell r="B250" t="str">
            <v>S521013</v>
          </cell>
          <cell r="C250" t="str">
            <v>沈阳机床集团中捷机床厂</v>
          </cell>
          <cell r="D250">
            <v>0</v>
          </cell>
          <cell r="E250" t="str">
            <v>零采</v>
          </cell>
          <cell r="F250">
            <v>0</v>
          </cell>
          <cell r="G250" t="str">
            <v>是</v>
          </cell>
        </row>
        <row r="250">
          <cell r="AD250">
            <v>5000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</row>
        <row r="250">
          <cell r="AW250">
            <v>0</v>
          </cell>
          <cell r="AX250">
            <v>0</v>
          </cell>
          <cell r="AY250">
            <v>0</v>
          </cell>
          <cell r="AZ250">
            <v>5000</v>
          </cell>
          <cell r="BA250">
            <v>5000</v>
          </cell>
          <cell r="BB250">
            <v>5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</row>
        <row r="250">
          <cell r="BK250">
            <v>5000</v>
          </cell>
          <cell r="BL250">
            <v>0</v>
          </cell>
          <cell r="BM250">
            <v>0</v>
          </cell>
          <cell r="BN250">
            <v>0</v>
          </cell>
        </row>
        <row r="251">
          <cell r="B251" t="str">
            <v>S513185</v>
          </cell>
          <cell r="C251" t="str">
            <v>河北顺和职业卫生技术服务有限公司</v>
          </cell>
          <cell r="D251">
            <v>0</v>
          </cell>
          <cell r="E251" t="str">
            <v>管理</v>
          </cell>
          <cell r="F251">
            <v>0</v>
          </cell>
          <cell r="G251" t="str">
            <v>是</v>
          </cell>
        </row>
        <row r="251">
          <cell r="AF251">
            <v>5000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</row>
        <row r="251">
          <cell r="AW251">
            <v>0</v>
          </cell>
          <cell r="AX251">
            <v>0</v>
          </cell>
          <cell r="AY251">
            <v>0</v>
          </cell>
          <cell r="AZ251">
            <v>5000</v>
          </cell>
          <cell r="BA251">
            <v>5000</v>
          </cell>
          <cell r="BB251">
            <v>5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</row>
        <row r="251">
          <cell r="BK251">
            <v>5000</v>
          </cell>
          <cell r="BL251">
            <v>0</v>
          </cell>
          <cell r="BM251">
            <v>0</v>
          </cell>
          <cell r="BN251">
            <v>0</v>
          </cell>
        </row>
        <row r="252">
          <cell r="B252" t="str">
            <v>S413036</v>
          </cell>
          <cell r="C252" t="str">
            <v>黄骅市元周五金制品有限公司</v>
          </cell>
          <cell r="D252" t="str">
            <v>后视镜</v>
          </cell>
          <cell r="E252" t="str">
            <v>正常供货</v>
          </cell>
          <cell r="F252">
            <v>30</v>
          </cell>
          <cell r="G252" t="str">
            <v>是</v>
          </cell>
          <cell r="H252">
            <v>30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2"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465.94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</row>
        <row r="252">
          <cell r="AW252">
            <v>0</v>
          </cell>
          <cell r="AX252">
            <v>0</v>
          </cell>
          <cell r="AY252">
            <v>0</v>
          </cell>
          <cell r="AZ252">
            <v>465.94</v>
          </cell>
          <cell r="BA252">
            <v>465.94</v>
          </cell>
          <cell r="BB252">
            <v>5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</row>
        <row r="252">
          <cell r="BK252">
            <v>465.940000000002</v>
          </cell>
          <cell r="BL252">
            <v>0</v>
          </cell>
          <cell r="BM252">
            <v>2.33058017329313e-12</v>
          </cell>
          <cell r="BN252">
            <v>0</v>
          </cell>
        </row>
        <row r="253">
          <cell r="B253" t="str">
            <v>S411014</v>
          </cell>
          <cell r="C253" t="str">
            <v>北京京科兴业科技发展有限公司</v>
          </cell>
          <cell r="D253">
            <v>0</v>
          </cell>
          <cell r="E253" t="str">
            <v>固定资产（检具）</v>
          </cell>
          <cell r="F253">
            <v>0</v>
          </cell>
          <cell r="G253" t="str">
            <v>否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4500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</row>
        <row r="253"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</row>
        <row r="253">
          <cell r="AW253">
            <v>0</v>
          </cell>
          <cell r="AX253">
            <v>0</v>
          </cell>
          <cell r="AY253">
            <v>0</v>
          </cell>
          <cell r="AZ253">
            <v>4500</v>
          </cell>
          <cell r="BA253">
            <v>4500</v>
          </cell>
          <cell r="BB253">
            <v>5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</row>
        <row r="253">
          <cell r="BK253">
            <v>4500</v>
          </cell>
          <cell r="BL253">
            <v>0</v>
          </cell>
          <cell r="BM253">
            <v>0</v>
          </cell>
          <cell r="BN253">
            <v>0</v>
          </cell>
        </row>
        <row r="254">
          <cell r="B254" t="str">
            <v>S434010</v>
          </cell>
          <cell r="C254" t="str">
            <v>安徽盛达前亮铝业有限公司</v>
          </cell>
          <cell r="D254" t="str">
            <v>后视镜</v>
          </cell>
          <cell r="E254" t="str">
            <v>老账</v>
          </cell>
          <cell r="F254">
            <v>0</v>
          </cell>
          <cell r="G254" t="str">
            <v>是</v>
          </cell>
        </row>
        <row r="254">
          <cell r="AG254">
            <v>4352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</row>
        <row r="254">
          <cell r="AW254">
            <v>0</v>
          </cell>
          <cell r="AX254">
            <v>0</v>
          </cell>
          <cell r="AY254">
            <v>0</v>
          </cell>
          <cell r="AZ254">
            <v>4352</v>
          </cell>
          <cell r="BA254">
            <v>4352</v>
          </cell>
          <cell r="BB254">
            <v>5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</row>
        <row r="254">
          <cell r="BK254">
            <v>4352</v>
          </cell>
          <cell r="BL254">
            <v>0</v>
          </cell>
          <cell r="BM254">
            <v>0</v>
          </cell>
          <cell r="BN254">
            <v>0</v>
          </cell>
        </row>
        <row r="255">
          <cell r="B255" t="str">
            <v>S413159</v>
          </cell>
          <cell r="C255" t="str">
            <v>沧州志鹏聚氨酯制品有限公司</v>
          </cell>
          <cell r="D255" t="str">
            <v>座椅</v>
          </cell>
          <cell r="E255" t="str">
            <v>老账</v>
          </cell>
          <cell r="F255">
            <v>0</v>
          </cell>
          <cell r="G255" t="str">
            <v>否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4067.26000000001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</row>
        <row r="255"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</row>
        <row r="255">
          <cell r="AW255">
            <v>0</v>
          </cell>
          <cell r="AX255">
            <v>0</v>
          </cell>
          <cell r="AY255">
            <v>0</v>
          </cell>
          <cell r="AZ255">
            <v>4067.26000000001</v>
          </cell>
          <cell r="BA255">
            <v>4067.26000000001</v>
          </cell>
          <cell r="BB255">
            <v>5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</row>
        <row r="255">
          <cell r="BK255">
            <v>4067.26000000001</v>
          </cell>
          <cell r="BL255">
            <v>0</v>
          </cell>
          <cell r="BM255">
            <v>0</v>
          </cell>
          <cell r="BN255">
            <v>0</v>
          </cell>
        </row>
        <row r="256">
          <cell r="B256" t="str">
            <v>S413096</v>
          </cell>
          <cell r="C256" t="str">
            <v>河北联庆五金制品有限公司</v>
          </cell>
          <cell r="D256" t="str">
            <v>金属件</v>
          </cell>
          <cell r="E256" t="str">
            <v>老账</v>
          </cell>
          <cell r="F256">
            <v>0</v>
          </cell>
          <cell r="G256" t="str">
            <v>否</v>
          </cell>
        </row>
        <row r="256">
          <cell r="I256">
            <v>4053.14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</row>
        <row r="256"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</row>
        <row r="256">
          <cell r="AW256">
            <v>0</v>
          </cell>
          <cell r="AX256">
            <v>0</v>
          </cell>
          <cell r="AY256">
            <v>0</v>
          </cell>
          <cell r="AZ256">
            <v>4053.14</v>
          </cell>
          <cell r="BA256">
            <v>4053.14</v>
          </cell>
          <cell r="BB256">
            <v>5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</row>
        <row r="256">
          <cell r="BK256">
            <v>4053.14</v>
          </cell>
          <cell r="BL256">
            <v>0</v>
          </cell>
          <cell r="BM256">
            <v>0</v>
          </cell>
          <cell r="BN256">
            <v>0</v>
          </cell>
        </row>
        <row r="257">
          <cell r="B257" t="str">
            <v>S412028</v>
          </cell>
          <cell r="C257" t="str">
            <v>天津安美逸盛汽车检具有限公司</v>
          </cell>
          <cell r="D257">
            <v>0</v>
          </cell>
        </row>
        <row r="257">
          <cell r="F257">
            <v>0</v>
          </cell>
          <cell r="G257" t="str">
            <v>否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</row>
        <row r="257"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</row>
        <row r="257"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37850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</row>
        <row r="257">
          <cell r="AW257">
            <v>0</v>
          </cell>
          <cell r="AX257">
            <v>0</v>
          </cell>
          <cell r="AY257">
            <v>0</v>
          </cell>
          <cell r="AZ257">
            <v>37850</v>
          </cell>
          <cell r="BA257">
            <v>37850</v>
          </cell>
          <cell r="BB257">
            <v>5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</row>
        <row r="257">
          <cell r="BK257">
            <v>37850</v>
          </cell>
          <cell r="BL257">
            <v>0</v>
          </cell>
          <cell r="BM257">
            <v>0</v>
          </cell>
          <cell r="BN257">
            <v>0</v>
          </cell>
        </row>
        <row r="258">
          <cell r="B258" t="str">
            <v>S411040</v>
          </cell>
          <cell r="C258" t="str">
            <v>北京千臣网络科技有限公司</v>
          </cell>
          <cell r="D258">
            <v>0</v>
          </cell>
          <cell r="E258" t="str">
            <v>老账</v>
          </cell>
          <cell r="F258">
            <v>0</v>
          </cell>
          <cell r="G258" t="str">
            <v>否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3826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</row>
        <row r="258"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</row>
        <row r="258">
          <cell r="AW258">
            <v>0</v>
          </cell>
          <cell r="AX258">
            <v>0</v>
          </cell>
          <cell r="AY258">
            <v>0</v>
          </cell>
          <cell r="AZ258">
            <v>3826</v>
          </cell>
          <cell r="BA258">
            <v>3826</v>
          </cell>
          <cell r="BB258">
            <v>5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</row>
        <row r="258">
          <cell r="BK258">
            <v>3826</v>
          </cell>
          <cell r="BL258">
            <v>0</v>
          </cell>
          <cell r="BM258">
            <v>0</v>
          </cell>
          <cell r="BN258">
            <v>0</v>
          </cell>
        </row>
        <row r="259">
          <cell r="B259" t="str">
            <v>S434008</v>
          </cell>
          <cell r="C259" t="str">
            <v>安徽博朗凯德织物有限公司</v>
          </cell>
          <cell r="D259">
            <v>0</v>
          </cell>
          <cell r="E259" t="str">
            <v>老账</v>
          </cell>
          <cell r="F259">
            <v>0</v>
          </cell>
          <cell r="G259" t="str">
            <v>否</v>
          </cell>
        </row>
        <row r="259">
          <cell r="I259">
            <v>3646.55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</row>
        <row r="259"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</row>
        <row r="259">
          <cell r="AW259">
            <v>0</v>
          </cell>
          <cell r="AX259">
            <v>0</v>
          </cell>
          <cell r="AY259">
            <v>0</v>
          </cell>
          <cell r="AZ259">
            <v>3646.55</v>
          </cell>
          <cell r="BA259">
            <v>3646.55</v>
          </cell>
          <cell r="BB259">
            <v>5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</row>
        <row r="259">
          <cell r="BK259">
            <v>3646.55</v>
          </cell>
          <cell r="BL259">
            <v>0</v>
          </cell>
          <cell r="BM259">
            <v>0</v>
          </cell>
          <cell r="BN259">
            <v>0</v>
          </cell>
        </row>
        <row r="260">
          <cell r="B260" t="str">
            <v>S413008</v>
          </cell>
          <cell r="C260" t="str">
            <v>高碑店市晨奥汽车部件有限公司</v>
          </cell>
          <cell r="D260" t="str">
            <v>座椅</v>
          </cell>
          <cell r="E260" t="str">
            <v>老账</v>
          </cell>
          <cell r="F260">
            <v>0</v>
          </cell>
          <cell r="G260" t="str">
            <v>否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3606.64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</row>
        <row r="260"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</row>
        <row r="260">
          <cell r="AW260">
            <v>0</v>
          </cell>
          <cell r="AX260">
            <v>0</v>
          </cell>
          <cell r="AY260">
            <v>0</v>
          </cell>
          <cell r="AZ260">
            <v>3606.64</v>
          </cell>
          <cell r="BA260">
            <v>3606.64</v>
          </cell>
          <cell r="BB260">
            <v>5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</row>
        <row r="260">
          <cell r="BK260">
            <v>3606.64</v>
          </cell>
          <cell r="BL260">
            <v>0</v>
          </cell>
          <cell r="BM260">
            <v>0</v>
          </cell>
          <cell r="BN260">
            <v>0</v>
          </cell>
        </row>
        <row r="261">
          <cell r="B261" t="str">
            <v>S431011</v>
          </cell>
          <cell r="C261" t="str">
            <v>杜倍汽车技术(上海)有限公司</v>
          </cell>
          <cell r="D261" t="str">
            <v>座椅</v>
          </cell>
          <cell r="E261" t="str">
            <v>老账</v>
          </cell>
          <cell r="F261">
            <v>0</v>
          </cell>
          <cell r="G261" t="str">
            <v>否</v>
          </cell>
        </row>
        <row r="261">
          <cell r="I261">
            <v>3374.75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</row>
        <row r="261"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</row>
        <row r="261">
          <cell r="AW261">
            <v>0</v>
          </cell>
          <cell r="AX261">
            <v>0</v>
          </cell>
          <cell r="AY261">
            <v>0</v>
          </cell>
          <cell r="AZ261">
            <v>3374.75</v>
          </cell>
          <cell r="BA261">
            <v>3374.75</v>
          </cell>
          <cell r="BB261">
            <v>5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</row>
        <row r="261">
          <cell r="BK261">
            <v>3374.75</v>
          </cell>
          <cell r="BL261">
            <v>0</v>
          </cell>
          <cell r="BM261">
            <v>0</v>
          </cell>
          <cell r="BN261">
            <v>0</v>
          </cell>
        </row>
        <row r="262">
          <cell r="B262" t="str">
            <v>S413118</v>
          </cell>
          <cell r="C262" t="str">
            <v>孟村回族自治县旭日汽车配件厂</v>
          </cell>
          <cell r="D262" t="str">
            <v>后视镜</v>
          </cell>
        </row>
        <row r="262">
          <cell r="F262">
            <v>30</v>
          </cell>
          <cell r="G262" t="str">
            <v>否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</row>
        <row r="262"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</row>
        <row r="262"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5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</row>
        <row r="262">
          <cell r="BK262">
            <v>0</v>
          </cell>
          <cell r="BL262">
            <v>0</v>
          </cell>
          <cell r="BM262">
            <v>0</v>
          </cell>
          <cell r="BN262">
            <v>0</v>
          </cell>
        </row>
        <row r="263">
          <cell r="B263" t="str">
            <v>S513024</v>
          </cell>
          <cell r="C263" t="str">
            <v>黄骅市玉才运输队</v>
          </cell>
          <cell r="D263">
            <v>0</v>
          </cell>
          <cell r="E263" t="str">
            <v>老账</v>
          </cell>
          <cell r="F263">
            <v>0</v>
          </cell>
          <cell r="G263" t="str">
            <v>否</v>
          </cell>
        </row>
        <row r="263">
          <cell r="I263">
            <v>3200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</row>
        <row r="263"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</row>
        <row r="263">
          <cell r="AW263">
            <v>0</v>
          </cell>
          <cell r="AX263">
            <v>0</v>
          </cell>
          <cell r="AY263">
            <v>0</v>
          </cell>
          <cell r="AZ263">
            <v>3200</v>
          </cell>
          <cell r="BA263">
            <v>3200</v>
          </cell>
          <cell r="BB263">
            <v>5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</row>
        <row r="263">
          <cell r="BK263">
            <v>3200</v>
          </cell>
          <cell r="BL263">
            <v>0</v>
          </cell>
          <cell r="BM263">
            <v>0</v>
          </cell>
          <cell r="BN263">
            <v>0</v>
          </cell>
        </row>
        <row r="264">
          <cell r="B264" t="str">
            <v>S513028</v>
          </cell>
          <cell r="C264" t="str">
            <v>河北帅先电子科技有限公司</v>
          </cell>
          <cell r="D264">
            <v>0</v>
          </cell>
          <cell r="E264" t="str">
            <v>老账</v>
          </cell>
          <cell r="F264">
            <v>0</v>
          </cell>
          <cell r="G264" t="str">
            <v>否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3000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</row>
        <row r="264"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</row>
        <row r="264">
          <cell r="AW264">
            <v>0</v>
          </cell>
          <cell r="AX264">
            <v>0</v>
          </cell>
          <cell r="AY264">
            <v>0</v>
          </cell>
          <cell r="AZ264">
            <v>3000</v>
          </cell>
          <cell r="BA264">
            <v>3000</v>
          </cell>
          <cell r="BB264">
            <v>5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</row>
        <row r="264">
          <cell r="BK264">
            <v>3000</v>
          </cell>
          <cell r="BL264">
            <v>0</v>
          </cell>
          <cell r="BM264">
            <v>0</v>
          </cell>
          <cell r="BN264">
            <v>0</v>
          </cell>
        </row>
        <row r="265">
          <cell r="B265" t="str">
            <v>S443002</v>
          </cell>
          <cell r="C265" t="str">
            <v>株洲市凡美斯汽车配件有限公司</v>
          </cell>
          <cell r="D265">
            <v>0</v>
          </cell>
          <cell r="E265" t="str">
            <v>老账</v>
          </cell>
          <cell r="F265">
            <v>0</v>
          </cell>
          <cell r="G265" t="str">
            <v>否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2727.36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</row>
        <row r="265"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</row>
        <row r="265">
          <cell r="AW265">
            <v>0</v>
          </cell>
          <cell r="AX265">
            <v>0</v>
          </cell>
          <cell r="AY265">
            <v>0</v>
          </cell>
          <cell r="AZ265">
            <v>2727.36</v>
          </cell>
          <cell r="BA265">
            <v>2727.36</v>
          </cell>
          <cell r="BB265">
            <v>5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</row>
        <row r="265">
          <cell r="BK265">
            <v>2727.36</v>
          </cell>
          <cell r="BL265">
            <v>0</v>
          </cell>
          <cell r="BM265">
            <v>0</v>
          </cell>
          <cell r="BN265">
            <v>0</v>
          </cell>
        </row>
        <row r="266">
          <cell r="B266" t="str">
            <v>S513026</v>
          </cell>
          <cell r="C266" t="str">
            <v>廊坊恒工环保科技有限责任公司</v>
          </cell>
          <cell r="D266">
            <v>0</v>
          </cell>
          <cell r="E266" t="str">
            <v>老账</v>
          </cell>
          <cell r="F266">
            <v>0</v>
          </cell>
          <cell r="G266" t="str">
            <v>否</v>
          </cell>
        </row>
        <row r="266">
          <cell r="I266">
            <v>2450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</row>
        <row r="266"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</row>
        <row r="266">
          <cell r="AW266">
            <v>0</v>
          </cell>
          <cell r="AX266">
            <v>0</v>
          </cell>
          <cell r="AY266">
            <v>0</v>
          </cell>
          <cell r="AZ266">
            <v>2450</v>
          </cell>
          <cell r="BA266">
            <v>2450</v>
          </cell>
          <cell r="BB266">
            <v>5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</row>
        <row r="266">
          <cell r="BK266">
            <v>2450</v>
          </cell>
          <cell r="BL266">
            <v>0</v>
          </cell>
          <cell r="BM266">
            <v>0</v>
          </cell>
          <cell r="BN266">
            <v>0</v>
          </cell>
        </row>
        <row r="267">
          <cell r="B267" t="str">
            <v>S411023</v>
          </cell>
          <cell r="C267" t="str">
            <v>北京市橡塑减震器材厂</v>
          </cell>
          <cell r="D267">
            <v>0</v>
          </cell>
          <cell r="E267" t="str">
            <v>老账</v>
          </cell>
          <cell r="F267">
            <v>0</v>
          </cell>
          <cell r="G267" t="str">
            <v>否</v>
          </cell>
        </row>
        <row r="267">
          <cell r="I267">
            <v>2369.86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</row>
        <row r="267"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</row>
        <row r="267">
          <cell r="AW267">
            <v>0</v>
          </cell>
          <cell r="AX267">
            <v>0</v>
          </cell>
          <cell r="AY267">
            <v>0</v>
          </cell>
          <cell r="AZ267">
            <v>2369.86</v>
          </cell>
          <cell r="BA267">
            <v>2369.86</v>
          </cell>
          <cell r="BB267">
            <v>5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</row>
        <row r="267">
          <cell r="BK267">
            <v>2369.86</v>
          </cell>
          <cell r="BL267">
            <v>0</v>
          </cell>
          <cell r="BM267">
            <v>0</v>
          </cell>
          <cell r="BN267">
            <v>0</v>
          </cell>
        </row>
        <row r="268">
          <cell r="B268" t="str">
            <v>S513019</v>
          </cell>
          <cell r="C268" t="str">
            <v>沧州其源盛环保设备有限公司</v>
          </cell>
          <cell r="D268" t="str">
            <v>座椅</v>
          </cell>
          <cell r="E268" t="str">
            <v>固定资产-老账</v>
          </cell>
          <cell r="F268" t="str">
            <v>预付</v>
          </cell>
          <cell r="G268" t="str">
            <v>否</v>
          </cell>
        </row>
        <row r="268"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</row>
        <row r="268"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</row>
        <row r="268"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5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</row>
        <row r="268">
          <cell r="BK268">
            <v>-2.91038304567337e-11</v>
          </cell>
          <cell r="BL268">
            <v>0</v>
          </cell>
          <cell r="BM268">
            <v>-2.91038304567337e-11</v>
          </cell>
          <cell r="BN268">
            <v>0</v>
          </cell>
        </row>
        <row r="269">
          <cell r="B269" t="str">
            <v>S431006</v>
          </cell>
          <cell r="C269" t="str">
            <v>上海泖汇实业有限公司</v>
          </cell>
          <cell r="D269">
            <v>0</v>
          </cell>
          <cell r="E269" t="str">
            <v>固定资产</v>
          </cell>
          <cell r="F269">
            <v>0</v>
          </cell>
          <cell r="G269" t="str">
            <v>否</v>
          </cell>
        </row>
        <row r="269"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</row>
        <row r="269"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5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</row>
        <row r="269">
          <cell r="BK269">
            <v>0</v>
          </cell>
          <cell r="BL269">
            <v>0</v>
          </cell>
          <cell r="BM269">
            <v>0</v>
          </cell>
          <cell r="BN269">
            <v>0</v>
          </cell>
        </row>
        <row r="270">
          <cell r="B270" t="str">
            <v>S531004</v>
          </cell>
          <cell r="C270" t="str">
            <v>上海动纳动力科技有限公司</v>
          </cell>
          <cell r="D270">
            <v>0</v>
          </cell>
          <cell r="E270" t="str">
            <v>固定资产</v>
          </cell>
          <cell r="F270">
            <v>0</v>
          </cell>
          <cell r="G270" t="str">
            <v>否</v>
          </cell>
        </row>
        <row r="270">
          <cell r="I270">
            <v>2000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</row>
        <row r="270"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</row>
        <row r="270">
          <cell r="AW270">
            <v>0</v>
          </cell>
          <cell r="AX270">
            <v>0</v>
          </cell>
          <cell r="AY270">
            <v>0</v>
          </cell>
          <cell r="AZ270">
            <v>2000</v>
          </cell>
          <cell r="BA270">
            <v>2000</v>
          </cell>
          <cell r="BB270">
            <v>5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</row>
        <row r="270">
          <cell r="BK270">
            <v>2000</v>
          </cell>
          <cell r="BL270">
            <v>0</v>
          </cell>
          <cell r="BM270">
            <v>0</v>
          </cell>
          <cell r="BN270">
            <v>0</v>
          </cell>
        </row>
        <row r="271">
          <cell r="B271" t="str">
            <v>S531002</v>
          </cell>
          <cell r="C271" t="str">
            <v>上海昊诚泵阀有限公司</v>
          </cell>
          <cell r="D271">
            <v>0</v>
          </cell>
          <cell r="E271" t="str">
            <v>固定资产</v>
          </cell>
          <cell r="F271">
            <v>0</v>
          </cell>
          <cell r="G271" t="str">
            <v>否</v>
          </cell>
        </row>
        <row r="271">
          <cell r="I271">
            <v>1980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</row>
        <row r="271"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</row>
        <row r="271">
          <cell r="AW271">
            <v>0</v>
          </cell>
          <cell r="AX271">
            <v>0</v>
          </cell>
          <cell r="AY271">
            <v>0</v>
          </cell>
          <cell r="AZ271">
            <v>1980</v>
          </cell>
          <cell r="BA271">
            <v>1980</v>
          </cell>
          <cell r="BB271">
            <v>5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</row>
        <row r="271">
          <cell r="BK271">
            <v>1980</v>
          </cell>
          <cell r="BL271">
            <v>0</v>
          </cell>
          <cell r="BM271">
            <v>0</v>
          </cell>
          <cell r="BN271">
            <v>0</v>
          </cell>
        </row>
        <row r="272">
          <cell r="B272" t="str">
            <v>S511005</v>
          </cell>
          <cell r="C272" t="str">
            <v>北京迪阳自动化设备有限公司</v>
          </cell>
          <cell r="D272">
            <v>0</v>
          </cell>
          <cell r="E272" t="str">
            <v>固定资产</v>
          </cell>
          <cell r="F272">
            <v>0</v>
          </cell>
          <cell r="G272" t="str">
            <v>否</v>
          </cell>
        </row>
        <row r="272">
          <cell r="I272">
            <v>1950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</row>
        <row r="272"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</row>
        <row r="272">
          <cell r="AW272">
            <v>0</v>
          </cell>
          <cell r="AX272">
            <v>0</v>
          </cell>
          <cell r="AY272">
            <v>0</v>
          </cell>
          <cell r="AZ272">
            <v>1950</v>
          </cell>
          <cell r="BA272">
            <v>1950</v>
          </cell>
          <cell r="BB272">
            <v>5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</row>
        <row r="272">
          <cell r="BK272">
            <v>1950</v>
          </cell>
          <cell r="BL272">
            <v>0</v>
          </cell>
          <cell r="BM272">
            <v>0</v>
          </cell>
          <cell r="BN272">
            <v>0</v>
          </cell>
        </row>
        <row r="273">
          <cell r="B273" t="str">
            <v>S513145</v>
          </cell>
          <cell r="C273" t="str">
            <v>黄骅市宏东电脑经销部</v>
          </cell>
          <cell r="D273">
            <v>0</v>
          </cell>
          <cell r="E273" t="str">
            <v>零采</v>
          </cell>
          <cell r="F273">
            <v>0</v>
          </cell>
          <cell r="G273" t="str">
            <v>是</v>
          </cell>
        </row>
        <row r="273">
          <cell r="AC273">
            <v>1700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</row>
        <row r="273">
          <cell r="AW273">
            <v>0</v>
          </cell>
          <cell r="AX273">
            <v>0</v>
          </cell>
          <cell r="AY273">
            <v>0</v>
          </cell>
          <cell r="AZ273">
            <v>1700</v>
          </cell>
          <cell r="BA273">
            <v>1700</v>
          </cell>
          <cell r="BB273">
            <v>5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</row>
        <row r="273">
          <cell r="BK273">
            <v>1700</v>
          </cell>
          <cell r="BL273">
            <v>0</v>
          </cell>
          <cell r="BM273">
            <v>0</v>
          </cell>
          <cell r="BN273">
            <v>0</v>
          </cell>
        </row>
        <row r="274">
          <cell r="B274" t="str">
            <v>S444006</v>
          </cell>
          <cell r="C274" t="str">
            <v>东莞市双和机车拉索有限公司</v>
          </cell>
          <cell r="D274">
            <v>0</v>
          </cell>
          <cell r="E274" t="str">
            <v>老账</v>
          </cell>
          <cell r="F274">
            <v>0</v>
          </cell>
          <cell r="G274" t="str">
            <v>否</v>
          </cell>
        </row>
        <row r="274">
          <cell r="I274">
            <v>1615.32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</row>
        <row r="274"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</row>
        <row r="274">
          <cell r="AW274">
            <v>0</v>
          </cell>
          <cell r="AX274">
            <v>0</v>
          </cell>
          <cell r="AY274">
            <v>0</v>
          </cell>
          <cell r="AZ274">
            <v>1615.32</v>
          </cell>
          <cell r="BA274">
            <v>1615.32</v>
          </cell>
          <cell r="BB274">
            <v>5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</row>
        <row r="274">
          <cell r="BK274">
            <v>1615.32</v>
          </cell>
          <cell r="BL274">
            <v>0</v>
          </cell>
          <cell r="BM274">
            <v>0</v>
          </cell>
          <cell r="BN274">
            <v>0</v>
          </cell>
        </row>
        <row r="275">
          <cell r="B275" t="str">
            <v>S511008</v>
          </cell>
          <cell r="C275" t="str">
            <v>北京美狮龙禾普喷涂设备有限公司</v>
          </cell>
          <cell r="D275">
            <v>0</v>
          </cell>
          <cell r="E275" t="str">
            <v>老账</v>
          </cell>
          <cell r="F275">
            <v>0</v>
          </cell>
          <cell r="G275" t="str">
            <v>否</v>
          </cell>
        </row>
        <row r="275">
          <cell r="I275">
            <v>1497.75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</row>
        <row r="275"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</row>
        <row r="275">
          <cell r="AW275">
            <v>0</v>
          </cell>
          <cell r="AX275">
            <v>0</v>
          </cell>
          <cell r="AY275">
            <v>0</v>
          </cell>
          <cell r="AZ275">
            <v>1497.75</v>
          </cell>
          <cell r="BA275">
            <v>1497.75</v>
          </cell>
          <cell r="BB275">
            <v>5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</row>
        <row r="275">
          <cell r="BK275">
            <v>1497.75</v>
          </cell>
          <cell r="BL275">
            <v>0</v>
          </cell>
          <cell r="BM275">
            <v>0</v>
          </cell>
          <cell r="BN275">
            <v>0</v>
          </cell>
        </row>
        <row r="276">
          <cell r="B276" t="str">
            <v>S413074</v>
          </cell>
          <cell r="C276" t="str">
            <v>黄骅市振兴五金制品厂</v>
          </cell>
          <cell r="D276">
            <v>0</v>
          </cell>
          <cell r="E276" t="str">
            <v>老账</v>
          </cell>
          <cell r="F276">
            <v>0</v>
          </cell>
          <cell r="G276" t="str">
            <v>否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1386.48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</row>
        <row r="276"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</row>
        <row r="276">
          <cell r="AW276">
            <v>0</v>
          </cell>
          <cell r="AX276">
            <v>0</v>
          </cell>
          <cell r="AY276">
            <v>0</v>
          </cell>
          <cell r="AZ276">
            <v>1386.48</v>
          </cell>
          <cell r="BA276">
            <v>1386.48</v>
          </cell>
          <cell r="BB276">
            <v>5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</row>
        <row r="276">
          <cell r="BK276">
            <v>1386.48</v>
          </cell>
          <cell r="BL276">
            <v>0</v>
          </cell>
          <cell r="BM276">
            <v>0</v>
          </cell>
          <cell r="BN276">
            <v>0</v>
          </cell>
        </row>
        <row r="277">
          <cell r="B277" t="str">
            <v>S513015</v>
          </cell>
          <cell r="C277" t="str">
            <v>马志云</v>
          </cell>
          <cell r="D277">
            <v>0</v>
          </cell>
          <cell r="E277" t="str">
            <v>老账</v>
          </cell>
          <cell r="F277">
            <v>0</v>
          </cell>
          <cell r="G277" t="str">
            <v>否</v>
          </cell>
        </row>
        <row r="277">
          <cell r="I277">
            <v>1163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</row>
        <row r="277"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</row>
        <row r="277"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</row>
        <row r="277">
          <cell r="AW277">
            <v>0</v>
          </cell>
          <cell r="AX277">
            <v>0</v>
          </cell>
          <cell r="AY277">
            <v>0</v>
          </cell>
          <cell r="AZ277">
            <v>1163</v>
          </cell>
          <cell r="BA277">
            <v>1163</v>
          </cell>
          <cell r="BB277">
            <v>5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</row>
        <row r="277">
          <cell r="BK277">
            <v>1163</v>
          </cell>
          <cell r="BL277">
            <v>0</v>
          </cell>
          <cell r="BM277">
            <v>0</v>
          </cell>
          <cell r="BN277">
            <v>0</v>
          </cell>
        </row>
        <row r="278">
          <cell r="B278" t="str">
            <v>S437011</v>
          </cell>
          <cell r="C278" t="str">
            <v>诸城市黄海剑杆织布厂</v>
          </cell>
          <cell r="D278" t="str">
            <v>座椅</v>
          </cell>
        </row>
        <row r="278">
          <cell r="F278">
            <v>60</v>
          </cell>
          <cell r="G278" t="str">
            <v>否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</row>
        <row r="278"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</row>
        <row r="278"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5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</row>
        <row r="278">
          <cell r="BK278">
            <v>0</v>
          </cell>
          <cell r="BL278">
            <v>0</v>
          </cell>
          <cell r="BM278">
            <v>0</v>
          </cell>
          <cell r="BN278">
            <v>0</v>
          </cell>
        </row>
        <row r="279">
          <cell r="B279" t="str">
            <v>S433018</v>
          </cell>
          <cell r="C279" t="str">
            <v>温州市瓯海茶山通悦海绵制品厂</v>
          </cell>
          <cell r="D279">
            <v>0</v>
          </cell>
          <cell r="E279" t="str">
            <v>老账</v>
          </cell>
          <cell r="F279">
            <v>0</v>
          </cell>
          <cell r="G279" t="str">
            <v>否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1000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</row>
        <row r="279"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</row>
        <row r="279">
          <cell r="AW279">
            <v>0</v>
          </cell>
          <cell r="AX279">
            <v>0</v>
          </cell>
          <cell r="AY279">
            <v>0</v>
          </cell>
          <cell r="AZ279">
            <v>1000</v>
          </cell>
          <cell r="BA279">
            <v>1000</v>
          </cell>
          <cell r="BB279">
            <v>5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</row>
        <row r="279">
          <cell r="BK279">
            <v>1000</v>
          </cell>
          <cell r="BL279">
            <v>0</v>
          </cell>
          <cell r="BM279">
            <v>0</v>
          </cell>
          <cell r="BN279">
            <v>0</v>
          </cell>
        </row>
        <row r="280">
          <cell r="B280" t="str">
            <v>S433016</v>
          </cell>
          <cell r="C280" t="str">
            <v>安吉县创鸿家具有限公司</v>
          </cell>
          <cell r="D280">
            <v>0</v>
          </cell>
          <cell r="E280" t="str">
            <v>老账</v>
          </cell>
          <cell r="F280">
            <v>0</v>
          </cell>
          <cell r="G280" t="str">
            <v>否</v>
          </cell>
        </row>
        <row r="280">
          <cell r="I280">
            <v>900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</row>
        <row r="280"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</row>
        <row r="280">
          <cell r="AW280">
            <v>0</v>
          </cell>
          <cell r="AX280">
            <v>0</v>
          </cell>
          <cell r="AY280">
            <v>0</v>
          </cell>
          <cell r="AZ280">
            <v>900</v>
          </cell>
          <cell r="BA280">
            <v>900</v>
          </cell>
          <cell r="BB280">
            <v>5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</row>
        <row r="280">
          <cell r="BK280">
            <v>900</v>
          </cell>
          <cell r="BL280">
            <v>0</v>
          </cell>
          <cell r="BM280">
            <v>0</v>
          </cell>
          <cell r="BN280">
            <v>0</v>
          </cell>
        </row>
        <row r="281">
          <cell r="B281" t="str">
            <v>S413103</v>
          </cell>
          <cell r="C281" t="str">
            <v>黄骅市通顺五金机电商店</v>
          </cell>
          <cell r="D281">
            <v>0</v>
          </cell>
          <cell r="E281" t="str">
            <v>零采</v>
          </cell>
          <cell r="F281">
            <v>0</v>
          </cell>
          <cell r="G281" t="str">
            <v>否</v>
          </cell>
        </row>
        <row r="281">
          <cell r="I281">
            <v>900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1"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</row>
        <row r="281">
          <cell r="AW281">
            <v>0</v>
          </cell>
          <cell r="AX281">
            <v>0</v>
          </cell>
          <cell r="AY281">
            <v>0</v>
          </cell>
          <cell r="AZ281">
            <v>900</v>
          </cell>
          <cell r="BA281">
            <v>900</v>
          </cell>
          <cell r="BB281">
            <v>5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</row>
        <row r="281">
          <cell r="BK281">
            <v>900</v>
          </cell>
          <cell r="BL281">
            <v>0</v>
          </cell>
          <cell r="BM281">
            <v>0</v>
          </cell>
          <cell r="BN281">
            <v>0</v>
          </cell>
        </row>
        <row r="282">
          <cell r="B282" t="str">
            <v>S537001</v>
          </cell>
          <cell r="C282" t="str">
            <v>山东省禹城市阳光化工有限公司</v>
          </cell>
          <cell r="D282" t="str">
            <v>后视镜</v>
          </cell>
          <cell r="E282" t="str">
            <v>老账</v>
          </cell>
          <cell r="F282">
            <v>0</v>
          </cell>
          <cell r="G282" t="str">
            <v>是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60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</row>
        <row r="282">
          <cell r="AC282">
            <v>660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</row>
        <row r="282">
          <cell r="AW282">
            <v>0</v>
          </cell>
          <cell r="AX282">
            <v>0</v>
          </cell>
          <cell r="AY282">
            <v>0</v>
          </cell>
          <cell r="AZ282">
            <v>720</v>
          </cell>
          <cell r="BA282">
            <v>720</v>
          </cell>
          <cell r="BB282">
            <v>5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</row>
        <row r="282">
          <cell r="BK282">
            <v>720</v>
          </cell>
          <cell r="BL282">
            <v>0</v>
          </cell>
          <cell r="BM282">
            <v>0</v>
          </cell>
          <cell r="BN282">
            <v>0</v>
          </cell>
        </row>
        <row r="283">
          <cell r="B283" t="str">
            <v>S431008</v>
          </cell>
          <cell r="C283" t="str">
            <v>上海努辰金属制品有限公司</v>
          </cell>
          <cell r="D283" t="str">
            <v>金属件</v>
          </cell>
          <cell r="E283" t="str">
            <v>正常供货</v>
          </cell>
          <cell r="F283">
            <v>60</v>
          </cell>
          <cell r="G283" t="str">
            <v>否</v>
          </cell>
          <cell r="H283">
            <v>60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3"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</row>
        <row r="283">
          <cell r="AT283">
            <v>262193.12</v>
          </cell>
          <cell r="AU283">
            <v>205101.6</v>
          </cell>
          <cell r="AV283">
            <v>185206.84</v>
          </cell>
          <cell r="AW283">
            <v>0</v>
          </cell>
          <cell r="AX283">
            <v>0</v>
          </cell>
          <cell r="AY283">
            <v>28504.77</v>
          </cell>
          <cell r="AZ283">
            <v>681006.33</v>
          </cell>
          <cell r="BA283">
            <v>652501.56</v>
          </cell>
          <cell r="BB283">
            <v>6</v>
          </cell>
          <cell r="BC283">
            <v>0</v>
          </cell>
          <cell r="BD283">
            <v>185206.84</v>
          </cell>
          <cell r="BE283">
            <v>205101.6</v>
          </cell>
          <cell r="BF283">
            <v>262193.12</v>
          </cell>
          <cell r="BG283">
            <v>0</v>
          </cell>
          <cell r="BH283">
            <v>681006.33</v>
          </cell>
          <cell r="BI283">
            <v>28504.77</v>
          </cell>
        </row>
        <row r="283">
          <cell r="BK283">
            <v>681006.33</v>
          </cell>
          <cell r="BL283">
            <v>0</v>
          </cell>
          <cell r="BM283">
            <v>-270000</v>
          </cell>
          <cell r="BN283">
            <v>113501.055</v>
          </cell>
        </row>
        <row r="284">
          <cell r="B284" t="str">
            <v>S513025</v>
          </cell>
          <cell r="C284" t="str">
            <v>邓括</v>
          </cell>
          <cell r="D284">
            <v>0</v>
          </cell>
          <cell r="E284" t="str">
            <v>老账</v>
          </cell>
          <cell r="F284">
            <v>0</v>
          </cell>
          <cell r="G284" t="str">
            <v>否</v>
          </cell>
        </row>
        <row r="284"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426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</row>
        <row r="284"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4"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</row>
        <row r="284">
          <cell r="AW284">
            <v>0</v>
          </cell>
          <cell r="AX284">
            <v>0</v>
          </cell>
          <cell r="AY284">
            <v>0</v>
          </cell>
          <cell r="AZ284">
            <v>426</v>
          </cell>
          <cell r="BA284">
            <v>426</v>
          </cell>
          <cell r="BB284">
            <v>5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</row>
        <row r="284">
          <cell r="BK284">
            <v>426</v>
          </cell>
          <cell r="BL284">
            <v>0</v>
          </cell>
          <cell r="BM284">
            <v>0</v>
          </cell>
          <cell r="BN284">
            <v>0</v>
          </cell>
        </row>
        <row r="285">
          <cell r="B285" t="str">
            <v>S544003</v>
          </cell>
          <cell r="C285" t="str">
            <v>广州欧尼克焊接科技有限公司</v>
          </cell>
          <cell r="D285">
            <v>0</v>
          </cell>
          <cell r="E285" t="str">
            <v>老账</v>
          </cell>
          <cell r="F285">
            <v>0</v>
          </cell>
          <cell r="G285" t="str">
            <v>否</v>
          </cell>
        </row>
        <row r="285">
          <cell r="I285">
            <v>400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</row>
        <row r="285"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</row>
        <row r="285">
          <cell r="AW285">
            <v>0</v>
          </cell>
          <cell r="AX285">
            <v>0</v>
          </cell>
          <cell r="AY285">
            <v>0</v>
          </cell>
          <cell r="AZ285">
            <v>400</v>
          </cell>
          <cell r="BA285">
            <v>400</v>
          </cell>
          <cell r="BB285">
            <v>5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</row>
        <row r="285">
          <cell r="BK285">
            <v>400</v>
          </cell>
          <cell r="BL285">
            <v>0</v>
          </cell>
          <cell r="BM285">
            <v>0</v>
          </cell>
          <cell r="BN285">
            <v>0</v>
          </cell>
        </row>
        <row r="286">
          <cell r="B286" t="str">
            <v>S431015</v>
          </cell>
          <cell r="C286" t="str">
            <v>上海边锋实业有限公司</v>
          </cell>
          <cell r="D286">
            <v>0</v>
          </cell>
          <cell r="E286" t="str">
            <v>老账</v>
          </cell>
          <cell r="F286">
            <v>0</v>
          </cell>
          <cell r="G286" t="str">
            <v>否</v>
          </cell>
        </row>
        <row r="286">
          <cell r="I286">
            <v>360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</row>
        <row r="286"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</row>
        <row r="286">
          <cell r="AW286">
            <v>0</v>
          </cell>
          <cell r="AX286">
            <v>0</v>
          </cell>
          <cell r="AY286">
            <v>0</v>
          </cell>
          <cell r="AZ286">
            <v>360</v>
          </cell>
          <cell r="BA286">
            <v>360</v>
          </cell>
          <cell r="BB286">
            <v>5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</row>
        <row r="286">
          <cell r="BK286">
            <v>360</v>
          </cell>
          <cell r="BL286">
            <v>0</v>
          </cell>
          <cell r="BM286">
            <v>0</v>
          </cell>
          <cell r="BN286">
            <v>0</v>
          </cell>
        </row>
        <row r="287">
          <cell r="B287" t="str">
            <v>S437027</v>
          </cell>
          <cell r="C287" t="str">
            <v>文登市凤凰婷装饰布有限公司</v>
          </cell>
          <cell r="D287">
            <v>0</v>
          </cell>
          <cell r="E287" t="str">
            <v>老账</v>
          </cell>
          <cell r="F287">
            <v>0</v>
          </cell>
          <cell r="G287" t="str">
            <v>否</v>
          </cell>
        </row>
        <row r="287">
          <cell r="I287">
            <v>314.6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</row>
        <row r="287"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</row>
        <row r="287">
          <cell r="AW287">
            <v>0</v>
          </cell>
          <cell r="AX287">
            <v>0</v>
          </cell>
          <cell r="AY287">
            <v>0</v>
          </cell>
          <cell r="AZ287">
            <v>314.6</v>
          </cell>
          <cell r="BA287">
            <v>314.6</v>
          </cell>
          <cell r="BB287">
            <v>5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</row>
        <row r="287">
          <cell r="BK287">
            <v>314.6</v>
          </cell>
          <cell r="BL287">
            <v>0</v>
          </cell>
          <cell r="BM287">
            <v>0</v>
          </cell>
          <cell r="BN287">
            <v>0</v>
          </cell>
        </row>
        <row r="288">
          <cell r="B288" t="str">
            <v>S532004</v>
          </cell>
          <cell r="C288" t="str">
            <v>苏州贝斯迪亚工具有限公司</v>
          </cell>
          <cell r="D288">
            <v>0</v>
          </cell>
          <cell r="E288" t="str">
            <v>老账</v>
          </cell>
          <cell r="F288">
            <v>0</v>
          </cell>
          <cell r="G288" t="str">
            <v>否</v>
          </cell>
        </row>
        <row r="288">
          <cell r="I288">
            <v>312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</row>
        <row r="288"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</row>
        <row r="288">
          <cell r="AW288">
            <v>0</v>
          </cell>
          <cell r="AX288">
            <v>0</v>
          </cell>
          <cell r="AY288">
            <v>0</v>
          </cell>
          <cell r="AZ288">
            <v>312</v>
          </cell>
          <cell r="BA288">
            <v>312</v>
          </cell>
          <cell r="BB288">
            <v>5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</row>
        <row r="288">
          <cell r="BK288">
            <v>312</v>
          </cell>
          <cell r="BL288">
            <v>0</v>
          </cell>
          <cell r="BM288">
            <v>0</v>
          </cell>
          <cell r="BN288">
            <v>0</v>
          </cell>
        </row>
        <row r="289">
          <cell r="B289" t="str">
            <v>S433013</v>
          </cell>
          <cell r="C289" t="str">
            <v>嘉兴市南湖区东栅街道嘉环中电子产品经营部</v>
          </cell>
          <cell r="D289" t="str">
            <v>后视镜</v>
          </cell>
          <cell r="E289" t="str">
            <v>老账</v>
          </cell>
          <cell r="F289">
            <v>0</v>
          </cell>
          <cell r="G289" t="str">
            <v>否</v>
          </cell>
        </row>
        <row r="289">
          <cell r="I289">
            <v>214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</row>
        <row r="289"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</row>
        <row r="289">
          <cell r="AW289">
            <v>0</v>
          </cell>
          <cell r="AX289">
            <v>0</v>
          </cell>
          <cell r="AY289">
            <v>0</v>
          </cell>
          <cell r="AZ289">
            <v>214</v>
          </cell>
          <cell r="BA289">
            <v>214</v>
          </cell>
          <cell r="BB289">
            <v>5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</row>
        <row r="289">
          <cell r="BK289">
            <v>214</v>
          </cell>
          <cell r="BL289">
            <v>0</v>
          </cell>
          <cell r="BM289">
            <v>0</v>
          </cell>
          <cell r="BN289">
            <v>0</v>
          </cell>
        </row>
        <row r="290">
          <cell r="B290" t="str">
            <v>S413017</v>
          </cell>
          <cell r="C290" t="str">
            <v>沧州荣昊汽车配件有限公司</v>
          </cell>
          <cell r="D290">
            <v>0</v>
          </cell>
          <cell r="E290" t="str">
            <v>老账</v>
          </cell>
          <cell r="F290">
            <v>0</v>
          </cell>
          <cell r="G290" t="str">
            <v>否</v>
          </cell>
        </row>
        <row r="290"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202.36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</row>
        <row r="290"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</row>
        <row r="290">
          <cell r="AW290">
            <v>0</v>
          </cell>
          <cell r="AX290">
            <v>0</v>
          </cell>
          <cell r="AY290">
            <v>0</v>
          </cell>
          <cell r="AZ290">
            <v>202.36</v>
          </cell>
          <cell r="BA290">
            <v>202.36</v>
          </cell>
          <cell r="BB290">
            <v>5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</row>
        <row r="290">
          <cell r="BK290">
            <v>202.36</v>
          </cell>
          <cell r="BL290">
            <v>0</v>
          </cell>
          <cell r="BM290">
            <v>0</v>
          </cell>
          <cell r="BN290">
            <v>0</v>
          </cell>
        </row>
        <row r="291">
          <cell r="B291" t="str">
            <v>S413117</v>
          </cell>
          <cell r="C291" t="str">
            <v>霸州市自强汽车零部件厂</v>
          </cell>
          <cell r="D291">
            <v>0</v>
          </cell>
          <cell r="E291" t="str">
            <v>老账</v>
          </cell>
          <cell r="F291">
            <v>0</v>
          </cell>
          <cell r="G291" t="str">
            <v>否</v>
          </cell>
        </row>
        <row r="291"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65.09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</row>
        <row r="291"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</row>
        <row r="291">
          <cell r="AW291">
            <v>0</v>
          </cell>
          <cell r="AX291">
            <v>0</v>
          </cell>
          <cell r="AY291">
            <v>0</v>
          </cell>
          <cell r="AZ291">
            <v>65.09</v>
          </cell>
          <cell r="BA291">
            <v>65.09</v>
          </cell>
          <cell r="BB291">
            <v>5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</row>
        <row r="291">
          <cell r="BK291">
            <v>65.09</v>
          </cell>
          <cell r="BL291">
            <v>0</v>
          </cell>
          <cell r="BM291">
            <v>0</v>
          </cell>
          <cell r="BN291">
            <v>0</v>
          </cell>
        </row>
        <row r="292">
          <cell r="B292" t="str">
            <v>S411012</v>
          </cell>
          <cell r="C292" t="str">
            <v>北京旺博林包装材料有限公司</v>
          </cell>
          <cell r="D292" t="str">
            <v>座椅</v>
          </cell>
          <cell r="E292" t="str">
            <v>老账</v>
          </cell>
          <cell r="F292">
            <v>90</v>
          </cell>
          <cell r="G292" t="str">
            <v>否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</row>
        <row r="292"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</row>
        <row r="292">
          <cell r="AW292">
            <v>0</v>
          </cell>
          <cell r="AX292">
            <v>26528.11</v>
          </cell>
          <cell r="AY292">
            <v>0</v>
          </cell>
          <cell r="AZ292">
            <v>26528.11</v>
          </cell>
          <cell r="BA292">
            <v>0</v>
          </cell>
          <cell r="BB292">
            <v>5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26528.11</v>
          </cell>
          <cell r="BI292">
            <v>26528.11</v>
          </cell>
        </row>
        <row r="292">
          <cell r="BK292">
            <v>26528.11</v>
          </cell>
          <cell r="BL292">
            <v>0</v>
          </cell>
          <cell r="BM292">
            <v>-10000</v>
          </cell>
          <cell r="BN292">
            <v>4421.35166666667</v>
          </cell>
        </row>
        <row r="293">
          <cell r="B293" t="str">
            <v>S411005</v>
          </cell>
          <cell r="C293" t="str">
            <v>北京东方华康自动化有限公司</v>
          </cell>
          <cell r="D293" t="str">
            <v>座椅</v>
          </cell>
          <cell r="E293" t="str">
            <v>正常供货</v>
          </cell>
          <cell r="F293">
            <v>30</v>
          </cell>
          <cell r="G293" t="str">
            <v>否</v>
          </cell>
          <cell r="H293">
            <v>30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</row>
        <row r="293">
          <cell r="AF293">
            <v>0</v>
          </cell>
        </row>
        <row r="293"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</row>
        <row r="293">
          <cell r="AW293">
            <v>0</v>
          </cell>
          <cell r="AX293">
            <v>804.87</v>
          </cell>
          <cell r="AY293">
            <v>0</v>
          </cell>
          <cell r="AZ293">
            <v>804.87</v>
          </cell>
          <cell r="BA293">
            <v>804.87</v>
          </cell>
          <cell r="BB293">
            <v>5</v>
          </cell>
          <cell r="BC293">
            <v>804.87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804.87</v>
          </cell>
          <cell r="BI293">
            <v>0</v>
          </cell>
        </row>
        <row r="293">
          <cell r="BK293">
            <v>804.869999999995</v>
          </cell>
          <cell r="BL293">
            <v>0</v>
          </cell>
          <cell r="BM293">
            <v>-6000</v>
          </cell>
          <cell r="BN293">
            <v>134.145</v>
          </cell>
        </row>
        <row r="294">
          <cell r="B294" t="str">
            <v>S412011</v>
          </cell>
          <cell r="C294" t="str">
            <v>富港科技(天津)有限公司</v>
          </cell>
          <cell r="D294" t="str">
            <v>后视镜</v>
          </cell>
          <cell r="E294" t="str">
            <v>老账</v>
          </cell>
          <cell r="F294">
            <v>30</v>
          </cell>
          <cell r="G294" t="str">
            <v>否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</row>
        <row r="294"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  <cell r="AZ294">
            <v>1</v>
          </cell>
          <cell r="BA294">
            <v>0</v>
          </cell>
          <cell r="BB294">
            <v>6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1</v>
          </cell>
          <cell r="BI294">
            <v>1</v>
          </cell>
        </row>
        <row r="294">
          <cell r="BK294">
            <v>1</v>
          </cell>
          <cell r="BL294">
            <v>0</v>
          </cell>
          <cell r="BM294">
            <v>-3840</v>
          </cell>
          <cell r="BN294">
            <v>0.166666666666667</v>
          </cell>
        </row>
        <row r="295">
          <cell r="B295" t="str">
            <v>S444005</v>
          </cell>
          <cell r="C295" t="str">
            <v>佛山市立久光电科技有限公司</v>
          </cell>
          <cell r="D295" t="str">
            <v>后视镜</v>
          </cell>
          <cell r="E295" t="str">
            <v>老账</v>
          </cell>
          <cell r="F295">
            <v>60</v>
          </cell>
          <cell r="G295" t="str">
            <v>否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</row>
        <row r="295"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0.8</v>
          </cell>
          <cell r="AY295">
            <v>0</v>
          </cell>
          <cell r="AZ295">
            <v>0.8</v>
          </cell>
          <cell r="BA295">
            <v>0</v>
          </cell>
          <cell r="BB295">
            <v>6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0.8</v>
          </cell>
          <cell r="BI295">
            <v>0.8</v>
          </cell>
        </row>
        <row r="295">
          <cell r="BK295">
            <v>0.799999999930151</v>
          </cell>
          <cell r="BL295">
            <v>0</v>
          </cell>
          <cell r="BM295">
            <v>-6.98492375050819e-11</v>
          </cell>
          <cell r="BN295">
            <v>0.133333333333333</v>
          </cell>
        </row>
        <row r="296">
          <cell r="B296" t="str">
            <v>S533001</v>
          </cell>
          <cell r="C296" t="str">
            <v>宁波维成贸易有限公司</v>
          </cell>
          <cell r="D296" t="str">
            <v>后视镜</v>
          </cell>
          <cell r="E296" t="str">
            <v>老账</v>
          </cell>
          <cell r="F296">
            <v>0</v>
          </cell>
          <cell r="G296" t="str">
            <v>否</v>
          </cell>
        </row>
        <row r="296"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0.02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</row>
        <row r="296"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</row>
        <row r="296">
          <cell r="AW296">
            <v>0</v>
          </cell>
          <cell r="AX296">
            <v>0</v>
          </cell>
          <cell r="AY296">
            <v>0</v>
          </cell>
          <cell r="AZ296">
            <v>0.02</v>
          </cell>
          <cell r="BA296">
            <v>0.02</v>
          </cell>
          <cell r="BB296">
            <v>5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</row>
        <row r="296">
          <cell r="BK296">
            <v>0.02</v>
          </cell>
          <cell r="BL296">
            <v>0</v>
          </cell>
          <cell r="BM296">
            <v>0</v>
          </cell>
          <cell r="BN296">
            <v>0</v>
          </cell>
        </row>
        <row r="297">
          <cell r="B297" t="str">
            <v>S431002</v>
          </cell>
          <cell r="C297" t="str">
            <v>易格斯（上海）拖链系统有限公司</v>
          </cell>
          <cell r="D297" t="str">
            <v>金属件</v>
          </cell>
          <cell r="E297" t="str">
            <v>正常供货</v>
          </cell>
          <cell r="F297">
            <v>30</v>
          </cell>
          <cell r="G297" t="str">
            <v>否</v>
          </cell>
          <cell r="H297">
            <v>60</v>
          </cell>
          <cell r="I297">
            <v>3.63797880709171e-11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7"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</row>
        <row r="297"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</row>
        <row r="297">
          <cell r="AP297">
            <v>0</v>
          </cell>
          <cell r="AQ297">
            <v>0</v>
          </cell>
        </row>
        <row r="297">
          <cell r="AS297">
            <v>0</v>
          </cell>
          <cell r="AT297">
            <v>0</v>
          </cell>
          <cell r="AU297">
            <v>147638.18</v>
          </cell>
        </row>
        <row r="297">
          <cell r="AW297">
            <v>0</v>
          </cell>
          <cell r="AX297">
            <v>35688.23</v>
          </cell>
          <cell r="AY297">
            <v>117374.8</v>
          </cell>
          <cell r="AZ297">
            <v>300701.21</v>
          </cell>
          <cell r="BA297">
            <v>147638.18</v>
          </cell>
          <cell r="BB297">
            <v>5</v>
          </cell>
          <cell r="BC297">
            <v>35688.23</v>
          </cell>
          <cell r="BD297">
            <v>0</v>
          </cell>
          <cell r="BE297">
            <v>0</v>
          </cell>
          <cell r="BF297">
            <v>147638.18</v>
          </cell>
          <cell r="BG297">
            <v>0</v>
          </cell>
          <cell r="BH297">
            <v>300701.21</v>
          </cell>
          <cell r="BI297">
            <v>153063.03</v>
          </cell>
        </row>
        <row r="297">
          <cell r="BK297">
            <v>300701.21</v>
          </cell>
          <cell r="BL297">
            <v>0</v>
          </cell>
          <cell r="BM297">
            <v>0</v>
          </cell>
          <cell r="BN297">
            <v>50116.8683333333</v>
          </cell>
        </row>
        <row r="298">
          <cell r="B298" t="str">
            <v>S413012</v>
          </cell>
          <cell r="C298" t="str">
            <v>沧州市任沧机电有限公司</v>
          </cell>
          <cell r="D298" t="str">
            <v>金属件</v>
          </cell>
        </row>
        <row r="298">
          <cell r="F298">
            <v>0</v>
          </cell>
          <cell r="G298" t="str">
            <v>否</v>
          </cell>
          <cell r="H298">
            <v>30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</row>
        <row r="298"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</row>
        <row r="298"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6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</row>
        <row r="298">
          <cell r="BK298">
            <v>0</v>
          </cell>
          <cell r="BL298">
            <v>0</v>
          </cell>
          <cell r="BM298">
            <v>-74054</v>
          </cell>
          <cell r="BN298">
            <v>0</v>
          </cell>
        </row>
        <row r="299">
          <cell r="B299" t="str">
            <v>S413046</v>
          </cell>
          <cell r="C299" t="str">
            <v>黄骅市恒基五金轴承工具有限公司</v>
          </cell>
          <cell r="D299">
            <v>0</v>
          </cell>
        </row>
        <row r="299">
          <cell r="F299">
            <v>0</v>
          </cell>
          <cell r="G299" t="str">
            <v>否</v>
          </cell>
        </row>
        <row r="299"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</row>
        <row r="299"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</row>
        <row r="299"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</row>
        <row r="299"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5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</row>
        <row r="299">
          <cell r="BK299">
            <v>0</v>
          </cell>
          <cell r="BL299">
            <v>0</v>
          </cell>
          <cell r="BM299">
            <v>0</v>
          </cell>
          <cell r="BN299">
            <v>0</v>
          </cell>
        </row>
        <row r="300">
          <cell r="B300" t="str">
            <v>S413091</v>
          </cell>
          <cell r="C300" t="str">
            <v>黄骅市供水公司</v>
          </cell>
          <cell r="D300">
            <v>0</v>
          </cell>
          <cell r="E300" t="str">
            <v>管理</v>
          </cell>
          <cell r="F300">
            <v>0</v>
          </cell>
          <cell r="G300" t="str">
            <v>否</v>
          </cell>
        </row>
        <row r="300">
          <cell r="I300">
            <v>0</v>
          </cell>
          <cell r="J300">
            <v>0</v>
          </cell>
          <cell r="K300">
            <v>0</v>
          </cell>
        </row>
        <row r="300"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</row>
        <row r="300">
          <cell r="AH300">
            <v>0</v>
          </cell>
        </row>
        <row r="300"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</row>
        <row r="300"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490.7</v>
          </cell>
          <cell r="AZ300">
            <v>490.7</v>
          </cell>
          <cell r="BA300">
            <v>490.7</v>
          </cell>
          <cell r="BB300">
            <v>6</v>
          </cell>
          <cell r="BC300">
            <v>490.7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490.7</v>
          </cell>
          <cell r="BI300">
            <v>0</v>
          </cell>
        </row>
        <row r="300">
          <cell r="BK300">
            <v>490.700000000063</v>
          </cell>
          <cell r="BL300">
            <v>0</v>
          </cell>
          <cell r="BM300">
            <v>-21849.2999999999</v>
          </cell>
          <cell r="BN300">
            <v>81.7833333333333</v>
          </cell>
        </row>
        <row r="301">
          <cell r="B301" t="str">
            <v>S413019</v>
          </cell>
          <cell r="C301" t="str">
            <v>沧州超杰纺织品有限公司</v>
          </cell>
          <cell r="D301">
            <v>0</v>
          </cell>
        </row>
        <row r="301">
          <cell r="F301">
            <v>0</v>
          </cell>
          <cell r="G301" t="str">
            <v>否</v>
          </cell>
        </row>
        <row r="301"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1"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</row>
        <row r="301"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</row>
        <row r="301"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5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</row>
        <row r="301">
          <cell r="BK301">
            <v>0</v>
          </cell>
          <cell r="BL301">
            <v>0</v>
          </cell>
          <cell r="BM301">
            <v>0</v>
          </cell>
          <cell r="BN301">
            <v>0</v>
          </cell>
        </row>
        <row r="302">
          <cell r="B302" t="str">
            <v>S513008</v>
          </cell>
          <cell r="C302" t="str">
            <v>黄骅市三江商贸有限公司</v>
          </cell>
          <cell r="D302">
            <v>0</v>
          </cell>
          <cell r="E302" t="str">
            <v>零采</v>
          </cell>
          <cell r="F302">
            <v>0</v>
          </cell>
          <cell r="G302" t="str">
            <v>否</v>
          </cell>
        </row>
        <row r="302"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</row>
        <row r="302">
          <cell r="AD302">
            <v>0</v>
          </cell>
        </row>
        <row r="302"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</row>
        <row r="302">
          <cell r="AW302">
            <v>16908.5</v>
          </cell>
          <cell r="AX302">
            <v>0</v>
          </cell>
          <cell r="AY302">
            <v>0</v>
          </cell>
          <cell r="AZ302">
            <v>16908.5</v>
          </cell>
          <cell r="BA302">
            <v>16908.5</v>
          </cell>
          <cell r="BB302">
            <v>5</v>
          </cell>
          <cell r="BC302">
            <v>0</v>
          </cell>
          <cell r="BD302">
            <v>0</v>
          </cell>
          <cell r="BE302">
            <v>16908.5</v>
          </cell>
          <cell r="BF302">
            <v>0</v>
          </cell>
          <cell r="BG302">
            <v>0</v>
          </cell>
          <cell r="BH302">
            <v>16908.5</v>
          </cell>
          <cell r="BI302">
            <v>0</v>
          </cell>
        </row>
        <row r="302">
          <cell r="BK302">
            <v>16908.5</v>
          </cell>
          <cell r="BL302">
            <v>0</v>
          </cell>
          <cell r="BM302">
            <v>0</v>
          </cell>
          <cell r="BN302">
            <v>2818.08333333333</v>
          </cell>
        </row>
        <row r="303">
          <cell r="B303" t="str">
            <v>S432017</v>
          </cell>
          <cell r="C303" t="str">
            <v>苏州市荣威模具有限公司</v>
          </cell>
          <cell r="D303">
            <v>0</v>
          </cell>
        </row>
        <row r="303">
          <cell r="F303">
            <v>0</v>
          </cell>
          <cell r="G303" t="str">
            <v>否</v>
          </cell>
        </row>
        <row r="303"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</row>
        <row r="303"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</row>
        <row r="303"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1662170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</row>
        <row r="303">
          <cell r="AW303">
            <v>0</v>
          </cell>
          <cell r="AX303">
            <v>0</v>
          </cell>
          <cell r="AY303">
            <v>0</v>
          </cell>
          <cell r="AZ303">
            <v>1662170</v>
          </cell>
          <cell r="BA303">
            <v>1662170</v>
          </cell>
          <cell r="BB303">
            <v>5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</row>
        <row r="303">
          <cell r="BK303">
            <v>1662170</v>
          </cell>
          <cell r="BL303">
            <v>0</v>
          </cell>
          <cell r="BM303">
            <v>0</v>
          </cell>
          <cell r="BN303">
            <v>0</v>
          </cell>
        </row>
        <row r="304">
          <cell r="B304" t="str">
            <v>S444003</v>
          </cell>
          <cell r="C304" t="str">
            <v>广州熙锐自动化设备有限公司</v>
          </cell>
          <cell r="D304">
            <v>0</v>
          </cell>
        </row>
        <row r="304">
          <cell r="F304">
            <v>0</v>
          </cell>
          <cell r="G304" t="str">
            <v>否</v>
          </cell>
        </row>
        <row r="304"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4"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</row>
        <row r="304"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</row>
        <row r="304"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5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</row>
        <row r="304">
          <cell r="BK304">
            <v>0</v>
          </cell>
          <cell r="BL304">
            <v>0</v>
          </cell>
          <cell r="BM304">
            <v>0</v>
          </cell>
          <cell r="BN304">
            <v>0</v>
          </cell>
        </row>
        <row r="305">
          <cell r="B305" t="str">
            <v>S513012</v>
          </cell>
          <cell r="C305" t="str">
            <v>黄骅市建华液压配件销售服务中心</v>
          </cell>
          <cell r="D305">
            <v>0</v>
          </cell>
          <cell r="E305" t="str">
            <v>零采</v>
          </cell>
          <cell r="F305">
            <v>0</v>
          </cell>
          <cell r="G305" t="str">
            <v>否</v>
          </cell>
        </row>
        <row r="305"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</row>
        <row r="305"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</row>
        <row r="305"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5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</row>
        <row r="305">
          <cell r="BK305">
            <v>0</v>
          </cell>
          <cell r="BL305">
            <v>0</v>
          </cell>
          <cell r="BM305">
            <v>0</v>
          </cell>
          <cell r="BN305">
            <v>0</v>
          </cell>
        </row>
        <row r="306">
          <cell r="B306" t="str">
            <v>S434006</v>
          </cell>
          <cell r="C306" t="str">
            <v>安徽汉升工业部件股份有限公司</v>
          </cell>
          <cell r="D306" t="str">
            <v>金属件</v>
          </cell>
          <cell r="E306" t="str">
            <v>正常供货</v>
          </cell>
          <cell r="F306">
            <v>30</v>
          </cell>
          <cell r="G306" t="str">
            <v>否</v>
          </cell>
          <cell r="H306">
            <v>30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</row>
        <row r="306">
          <cell r="AH306">
            <v>0</v>
          </cell>
        </row>
        <row r="306"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1.28</v>
          </cell>
          <cell r="AT306">
            <v>19774.05</v>
          </cell>
          <cell r="AU306">
            <v>0</v>
          </cell>
        </row>
        <row r="306">
          <cell r="AW306">
            <v>9859.2</v>
          </cell>
          <cell r="AX306">
            <v>6527.4</v>
          </cell>
          <cell r="AY306">
            <v>3477.01</v>
          </cell>
          <cell r="AZ306">
            <v>39638.94</v>
          </cell>
          <cell r="BA306">
            <v>36161.93</v>
          </cell>
          <cell r="BB306">
            <v>5</v>
          </cell>
          <cell r="BC306">
            <v>6527.4</v>
          </cell>
          <cell r="BD306">
            <v>9859.2</v>
          </cell>
          <cell r="BE306">
            <v>0</v>
          </cell>
          <cell r="BF306">
            <v>0</v>
          </cell>
          <cell r="BG306">
            <v>19774.05</v>
          </cell>
          <cell r="BH306">
            <v>39637.66</v>
          </cell>
          <cell r="BI306">
            <v>3477.01</v>
          </cell>
        </row>
        <row r="306">
          <cell r="BK306">
            <v>39638.94</v>
          </cell>
          <cell r="BL306">
            <v>0</v>
          </cell>
          <cell r="BM306">
            <v>0</v>
          </cell>
          <cell r="BN306">
            <v>6606.27666666667</v>
          </cell>
        </row>
        <row r="307">
          <cell r="B307" t="str">
            <v>S433002</v>
          </cell>
          <cell r="C307" t="str">
            <v>宁波瑞元模塑有限公司</v>
          </cell>
          <cell r="D307">
            <v>0</v>
          </cell>
          <cell r="E307" t="str">
            <v>固定资产</v>
          </cell>
          <cell r="F307">
            <v>0</v>
          </cell>
          <cell r="G307" t="str">
            <v>否</v>
          </cell>
        </row>
        <row r="307"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7"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</row>
        <row r="307"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5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</row>
        <row r="307">
          <cell r="BK307">
            <v>0</v>
          </cell>
          <cell r="BL307">
            <v>0</v>
          </cell>
          <cell r="BM307">
            <v>0</v>
          </cell>
          <cell r="BN307">
            <v>0</v>
          </cell>
        </row>
        <row r="308">
          <cell r="B308" t="str">
            <v>S511007</v>
          </cell>
          <cell r="C308" t="str">
            <v>北京逸伦众程自动化控制设备有限公司</v>
          </cell>
          <cell r="D308" t="str">
            <v>后视镜</v>
          </cell>
        </row>
        <row r="308">
          <cell r="F308">
            <v>60</v>
          </cell>
          <cell r="G308" t="str">
            <v>否</v>
          </cell>
        </row>
        <row r="308"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</row>
        <row r="308"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</row>
        <row r="308"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</row>
        <row r="308"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5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</row>
        <row r="308">
          <cell r="BK308">
            <v>0</v>
          </cell>
          <cell r="BL308">
            <v>0</v>
          </cell>
          <cell r="BM308">
            <v>0</v>
          </cell>
          <cell r="BN308">
            <v>0</v>
          </cell>
        </row>
        <row r="309">
          <cell r="B309" t="str">
            <v>S437028</v>
          </cell>
          <cell r="C309" t="str">
            <v>山东隆华新材料股份有限公司</v>
          </cell>
          <cell r="D309">
            <v>0</v>
          </cell>
        </row>
        <row r="309">
          <cell r="F309">
            <v>0</v>
          </cell>
          <cell r="G309" t="str">
            <v>否</v>
          </cell>
        </row>
        <row r="309"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</row>
        <row r="309"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</row>
        <row r="309"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</row>
        <row r="309"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5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</row>
        <row r="309">
          <cell r="BK309">
            <v>-2.3283064365387e-10</v>
          </cell>
          <cell r="BL309">
            <v>0</v>
          </cell>
          <cell r="BM309">
            <v>-2.3283064365387e-10</v>
          </cell>
          <cell r="BN309">
            <v>0</v>
          </cell>
        </row>
        <row r="310">
          <cell r="B310" t="str">
            <v>S432008</v>
          </cell>
          <cell r="C310" t="str">
            <v>徐州华夏电子有限公司</v>
          </cell>
          <cell r="D310" t="str">
            <v>座椅/后视镜</v>
          </cell>
          <cell r="E310" t="str">
            <v>正常供货</v>
          </cell>
          <cell r="F310">
            <v>60</v>
          </cell>
          <cell r="G310" t="str">
            <v>否</v>
          </cell>
          <cell r="H310">
            <v>60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0"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72780.23</v>
          </cell>
          <cell r="AQ310">
            <v>0</v>
          </cell>
          <cell r="AR310">
            <v>89196.21</v>
          </cell>
          <cell r="AS310">
            <v>186822.11</v>
          </cell>
          <cell r="AT310">
            <v>55443.45</v>
          </cell>
          <cell r="AU310">
            <v>96331.37</v>
          </cell>
        </row>
        <row r="310">
          <cell r="AW310">
            <v>0</v>
          </cell>
          <cell r="AX310">
            <v>60823.02</v>
          </cell>
          <cell r="AY310">
            <v>2305.2</v>
          </cell>
          <cell r="AZ310">
            <v>563701.59</v>
          </cell>
          <cell r="BA310">
            <v>500573.37</v>
          </cell>
          <cell r="BB310">
            <v>5</v>
          </cell>
          <cell r="BC310">
            <v>0</v>
          </cell>
          <cell r="BD310">
            <v>0</v>
          </cell>
          <cell r="BE310">
            <v>96331.37</v>
          </cell>
          <cell r="BF310">
            <v>55443.45</v>
          </cell>
          <cell r="BG310">
            <v>186822.11</v>
          </cell>
          <cell r="BH310">
            <v>214903.04</v>
          </cell>
          <cell r="BI310">
            <v>63128.22</v>
          </cell>
        </row>
        <row r="310">
          <cell r="BK310">
            <v>563701.59</v>
          </cell>
          <cell r="BL310">
            <v>0</v>
          </cell>
          <cell r="BM310">
            <v>-20000.0000000001</v>
          </cell>
          <cell r="BN310">
            <v>35817.1733333333</v>
          </cell>
        </row>
        <row r="311">
          <cell r="B311" t="str">
            <v>S413106</v>
          </cell>
          <cell r="C311" t="str">
            <v>黄骅市博杰汽车部件有限公司</v>
          </cell>
          <cell r="D311">
            <v>0</v>
          </cell>
        </row>
        <row r="311">
          <cell r="F311">
            <v>0</v>
          </cell>
          <cell r="G311" t="str">
            <v>否</v>
          </cell>
        </row>
        <row r="311"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</row>
        <row r="311"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</row>
        <row r="311"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</row>
        <row r="311"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5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</row>
        <row r="311">
          <cell r="BK311">
            <v>0</v>
          </cell>
          <cell r="BL311">
            <v>0</v>
          </cell>
          <cell r="BM311">
            <v>0</v>
          </cell>
          <cell r="BN311">
            <v>0</v>
          </cell>
        </row>
        <row r="312">
          <cell r="B312" t="str">
            <v>S513021</v>
          </cell>
          <cell r="C312" t="str">
            <v>沧州众智鑫成人力资源服务有限公司</v>
          </cell>
          <cell r="D312">
            <v>0</v>
          </cell>
          <cell r="E312" t="str">
            <v>管理</v>
          </cell>
          <cell r="F312">
            <v>0</v>
          </cell>
          <cell r="G312" t="str">
            <v>否</v>
          </cell>
        </row>
        <row r="312">
          <cell r="I312">
            <v>0</v>
          </cell>
          <cell r="J312">
            <v>0</v>
          </cell>
          <cell r="K312">
            <v>0</v>
          </cell>
        </row>
        <row r="312"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</row>
        <row r="312">
          <cell r="AD312">
            <v>0</v>
          </cell>
        </row>
        <row r="312">
          <cell r="AH312">
            <v>0</v>
          </cell>
        </row>
        <row r="312"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6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</row>
        <row r="312">
          <cell r="BK312">
            <v>0</v>
          </cell>
          <cell r="BL312">
            <v>0</v>
          </cell>
          <cell r="BM312">
            <v>-59794.6</v>
          </cell>
          <cell r="BN312">
            <v>0</v>
          </cell>
        </row>
        <row r="313">
          <cell r="B313" t="str">
            <v>S413020</v>
          </cell>
          <cell r="C313" t="str">
            <v>沧州旭兴五金制品有限公司</v>
          </cell>
          <cell r="D313" t="str">
            <v>金属件/后视镜</v>
          </cell>
          <cell r="E313" t="str">
            <v>正常供货</v>
          </cell>
          <cell r="F313">
            <v>60</v>
          </cell>
          <cell r="G313" t="str">
            <v>否</v>
          </cell>
          <cell r="H313">
            <v>60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</row>
        <row r="313">
          <cell r="AH313">
            <v>0</v>
          </cell>
        </row>
        <row r="313">
          <cell r="AJ313">
            <v>0</v>
          </cell>
          <cell r="AK313">
            <v>0</v>
          </cell>
        </row>
        <row r="313">
          <cell r="AN313">
            <v>0</v>
          </cell>
        </row>
        <row r="313">
          <cell r="AQ313">
            <v>56283.77</v>
          </cell>
          <cell r="AR313">
            <v>65853.66</v>
          </cell>
          <cell r="AS313">
            <v>71329.5</v>
          </cell>
          <cell r="AT313">
            <v>0</v>
          </cell>
          <cell r="AU313">
            <v>0</v>
          </cell>
        </row>
        <row r="313">
          <cell r="AW313">
            <v>357332.64</v>
          </cell>
          <cell r="AX313">
            <v>0</v>
          </cell>
          <cell r="AY313">
            <v>0</v>
          </cell>
          <cell r="AZ313">
            <v>550799.57</v>
          </cell>
          <cell r="BA313">
            <v>550799.57</v>
          </cell>
          <cell r="BB313">
            <v>5</v>
          </cell>
          <cell r="BC313">
            <v>357332.64</v>
          </cell>
          <cell r="BD313">
            <v>0</v>
          </cell>
          <cell r="BE313">
            <v>0</v>
          </cell>
          <cell r="BF313">
            <v>0</v>
          </cell>
          <cell r="BG313">
            <v>71329.5</v>
          </cell>
          <cell r="BH313">
            <v>357332.64</v>
          </cell>
          <cell r="BI313">
            <v>0</v>
          </cell>
        </row>
        <row r="313">
          <cell r="BK313">
            <v>550799.57</v>
          </cell>
          <cell r="BL313">
            <v>0</v>
          </cell>
          <cell r="BM313">
            <v>-30000</v>
          </cell>
          <cell r="BN313">
            <v>59555.44</v>
          </cell>
        </row>
        <row r="314">
          <cell r="B314" t="str">
            <v>S433006</v>
          </cell>
          <cell r="C314" t="str">
            <v>浙江佳龙电子有限公司</v>
          </cell>
          <cell r="D314" t="str">
            <v>后视镜</v>
          </cell>
          <cell r="E314" t="str">
            <v>老账</v>
          </cell>
          <cell r="F314">
            <v>90</v>
          </cell>
          <cell r="G314" t="str">
            <v>否</v>
          </cell>
          <cell r="H314">
            <v>30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4">
          <cell r="AA314">
            <v>0</v>
          </cell>
        </row>
        <row r="314"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</row>
        <row r="314"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</row>
        <row r="314">
          <cell r="AW314">
            <v>0</v>
          </cell>
          <cell r="AX314">
            <v>6500</v>
          </cell>
          <cell r="AY314">
            <v>0</v>
          </cell>
          <cell r="AZ314">
            <v>6500</v>
          </cell>
          <cell r="BA314">
            <v>0</v>
          </cell>
          <cell r="BB314">
            <v>5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6500</v>
          </cell>
          <cell r="BI314">
            <v>6500</v>
          </cell>
        </row>
        <row r="314">
          <cell r="BK314">
            <v>6500</v>
          </cell>
          <cell r="BL314">
            <v>0</v>
          </cell>
          <cell r="BM314">
            <v>-6500</v>
          </cell>
          <cell r="BN314">
            <v>1083.33333333333</v>
          </cell>
        </row>
        <row r="315">
          <cell r="B315" t="str">
            <v>S411018</v>
          </cell>
          <cell r="C315" t="str">
            <v>北京三浦易购科技有限公司</v>
          </cell>
          <cell r="D315" t="str">
            <v>金属件</v>
          </cell>
          <cell r="E315" t="str">
            <v>正常供货</v>
          </cell>
          <cell r="F315">
            <v>60</v>
          </cell>
          <cell r="G315" t="str">
            <v>否</v>
          </cell>
          <cell r="H315">
            <v>90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</row>
        <row r="315">
          <cell r="AE315">
            <v>0</v>
          </cell>
        </row>
        <row r="315">
          <cell r="AK315">
            <v>0</v>
          </cell>
          <cell r="AL315">
            <v>0</v>
          </cell>
        </row>
        <row r="315">
          <cell r="AO315">
            <v>0</v>
          </cell>
          <cell r="AP315">
            <v>0</v>
          </cell>
        </row>
        <row r="315">
          <cell r="AS315">
            <v>0</v>
          </cell>
          <cell r="AT315">
            <v>0</v>
          </cell>
          <cell r="AU315">
            <v>1057.09</v>
          </cell>
          <cell r="AV315">
            <v>26442</v>
          </cell>
          <cell r="AW315">
            <v>0</v>
          </cell>
          <cell r="AX315">
            <v>4618.54</v>
          </cell>
          <cell r="AY315">
            <v>4392.31</v>
          </cell>
          <cell r="AZ315">
            <v>36509.94</v>
          </cell>
          <cell r="BA315">
            <v>27499.09</v>
          </cell>
          <cell r="BB315">
            <v>6</v>
          </cell>
          <cell r="BC315">
            <v>0</v>
          </cell>
          <cell r="BD315">
            <v>26442</v>
          </cell>
          <cell r="BE315">
            <v>1057.09</v>
          </cell>
          <cell r="BF315">
            <v>0</v>
          </cell>
          <cell r="BG315">
            <v>0</v>
          </cell>
          <cell r="BH315">
            <v>36509.94</v>
          </cell>
          <cell r="BI315">
            <v>9010.85</v>
          </cell>
        </row>
        <row r="315">
          <cell r="BK315">
            <v>36509.94</v>
          </cell>
          <cell r="BL315">
            <v>0</v>
          </cell>
          <cell r="BM315">
            <v>-20000</v>
          </cell>
          <cell r="BN315">
            <v>6084.99</v>
          </cell>
        </row>
        <row r="316">
          <cell r="B316" t="str">
            <v>S512007</v>
          </cell>
          <cell r="C316" t="str">
            <v>天津宏达翔科技有限公司</v>
          </cell>
          <cell r="D316">
            <v>0</v>
          </cell>
        </row>
        <row r="316">
          <cell r="F316">
            <v>0</v>
          </cell>
          <cell r="G316" t="str">
            <v>否</v>
          </cell>
        </row>
        <row r="316">
          <cell r="I316">
            <v>0</v>
          </cell>
          <cell r="J316">
            <v>0</v>
          </cell>
          <cell r="K316">
            <v>0</v>
          </cell>
        </row>
        <row r="316"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</row>
        <row r="316">
          <cell r="AH316">
            <v>0</v>
          </cell>
        </row>
        <row r="316"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</row>
        <row r="316"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4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</row>
        <row r="316">
          <cell r="BK316">
            <v>4.65661287307739e-10</v>
          </cell>
          <cell r="BL316">
            <v>0</v>
          </cell>
          <cell r="BM316">
            <v>-72507.2499999995</v>
          </cell>
          <cell r="BN316">
            <v>0</v>
          </cell>
        </row>
        <row r="317">
          <cell r="B317" t="str">
            <v>S412004</v>
          </cell>
          <cell r="C317" t="str">
            <v>天津市朗力机械设备有限公司</v>
          </cell>
          <cell r="D317" t="str">
            <v>金属件</v>
          </cell>
        </row>
        <row r="317">
          <cell r="F317">
            <v>0</v>
          </cell>
          <cell r="G317" t="str">
            <v>否</v>
          </cell>
        </row>
        <row r="317"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</row>
        <row r="317">
          <cell r="AH317">
            <v>0</v>
          </cell>
          <cell r="AI317">
            <v>0</v>
          </cell>
        </row>
        <row r="317"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</row>
        <row r="317">
          <cell r="AW317">
            <v>0</v>
          </cell>
          <cell r="AX317">
            <v>0</v>
          </cell>
          <cell r="AY317">
            <v>60025</v>
          </cell>
          <cell r="AZ317">
            <v>60025</v>
          </cell>
          <cell r="BA317">
            <v>60025</v>
          </cell>
          <cell r="BB317">
            <v>5</v>
          </cell>
          <cell r="BC317">
            <v>60025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60025</v>
          </cell>
          <cell r="BI317">
            <v>0</v>
          </cell>
        </row>
        <row r="317">
          <cell r="BK317">
            <v>60025</v>
          </cell>
          <cell r="BL317">
            <v>0</v>
          </cell>
          <cell r="BM317">
            <v>-488025</v>
          </cell>
          <cell r="BN317">
            <v>10004.1666666667</v>
          </cell>
        </row>
        <row r="318">
          <cell r="B318" t="str">
            <v>S431005</v>
          </cell>
          <cell r="C318" t="str">
            <v>上海三淮工业自动化有限公司</v>
          </cell>
          <cell r="D318">
            <v>0</v>
          </cell>
        </row>
        <row r="318">
          <cell r="F318">
            <v>0</v>
          </cell>
          <cell r="G318" t="str">
            <v>否</v>
          </cell>
        </row>
        <row r="318"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</row>
        <row r="318"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</row>
        <row r="318"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</row>
        <row r="318"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5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</row>
        <row r="318">
          <cell r="BK318">
            <v>0</v>
          </cell>
          <cell r="BL318">
            <v>0</v>
          </cell>
          <cell r="BM318">
            <v>0</v>
          </cell>
          <cell r="BN318">
            <v>0</v>
          </cell>
        </row>
        <row r="319">
          <cell r="B319" t="str">
            <v>S432018</v>
          </cell>
          <cell r="C319" t="str">
            <v>苏州安嘉自动化设备有限公司</v>
          </cell>
          <cell r="D319">
            <v>0</v>
          </cell>
        </row>
        <row r="319">
          <cell r="F319">
            <v>0</v>
          </cell>
          <cell r="G319" t="str">
            <v>否</v>
          </cell>
        </row>
        <row r="319"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19"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</row>
        <row r="319"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</row>
        <row r="319"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5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</row>
        <row r="319">
          <cell r="BK319">
            <v>0</v>
          </cell>
          <cell r="BL319">
            <v>0</v>
          </cell>
          <cell r="BM319">
            <v>0</v>
          </cell>
          <cell r="BN319">
            <v>0</v>
          </cell>
        </row>
        <row r="320">
          <cell r="B320" t="str">
            <v>S421004</v>
          </cell>
          <cell r="C320" t="str">
            <v>沈阳瑞驰表面技术有限公司</v>
          </cell>
          <cell r="D320" t="str">
            <v>后视镜</v>
          </cell>
        </row>
        <row r="320">
          <cell r="F320">
            <v>0</v>
          </cell>
          <cell r="G320" t="str">
            <v>否</v>
          </cell>
        </row>
        <row r="320"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0"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</row>
        <row r="320">
          <cell r="AK320">
            <v>0</v>
          </cell>
        </row>
        <row r="320"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22500</v>
          </cell>
          <cell r="AU320">
            <v>0</v>
          </cell>
        </row>
        <row r="320">
          <cell r="AW320">
            <v>0</v>
          </cell>
          <cell r="AX320">
            <v>0</v>
          </cell>
          <cell r="AY320">
            <v>0</v>
          </cell>
          <cell r="AZ320">
            <v>22500</v>
          </cell>
          <cell r="BA320">
            <v>22500</v>
          </cell>
          <cell r="BB320">
            <v>5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22500</v>
          </cell>
          <cell r="BI320">
            <v>0</v>
          </cell>
        </row>
        <row r="320">
          <cell r="BK320">
            <v>22500</v>
          </cell>
          <cell r="BL320">
            <v>0</v>
          </cell>
          <cell r="BM320">
            <v>0</v>
          </cell>
          <cell r="BN320">
            <v>3750</v>
          </cell>
        </row>
        <row r="321">
          <cell r="B321" t="str">
            <v>S412018</v>
          </cell>
          <cell r="C321" t="str">
            <v>穆勒纺织品（天津）有限公司</v>
          </cell>
          <cell r="D321" t="str">
            <v>座椅</v>
          </cell>
        </row>
        <row r="321">
          <cell r="F321">
            <v>30</v>
          </cell>
          <cell r="G321" t="str">
            <v>否</v>
          </cell>
        </row>
        <row r="321"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</row>
        <row r="321">
          <cell r="AK321">
            <v>0</v>
          </cell>
        </row>
        <row r="321"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</row>
        <row r="321"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5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</row>
        <row r="321">
          <cell r="BK321">
            <v>1.15960574476048e-11</v>
          </cell>
          <cell r="BL321">
            <v>0</v>
          </cell>
          <cell r="BM321">
            <v>-1171.29999999999</v>
          </cell>
          <cell r="BN321">
            <v>0</v>
          </cell>
        </row>
        <row r="322">
          <cell r="B322" t="str">
            <v>S513027</v>
          </cell>
          <cell r="C322" t="str">
            <v>黄骅市洪昌运输队</v>
          </cell>
          <cell r="D322">
            <v>0</v>
          </cell>
        </row>
        <row r="322">
          <cell r="F322">
            <v>0</v>
          </cell>
          <cell r="G322" t="str">
            <v>否</v>
          </cell>
        </row>
        <row r="322"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</row>
        <row r="322"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</row>
        <row r="322"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</row>
        <row r="322"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5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</row>
        <row r="322">
          <cell r="BK322">
            <v>0</v>
          </cell>
          <cell r="BL322">
            <v>0</v>
          </cell>
          <cell r="BM322">
            <v>0</v>
          </cell>
          <cell r="BN322">
            <v>0</v>
          </cell>
        </row>
        <row r="323">
          <cell r="B323" t="str">
            <v>S432028</v>
          </cell>
          <cell r="C323" t="str">
            <v>江阴宝曼电子科技有限公司</v>
          </cell>
          <cell r="D323" t="str">
            <v>后视镜</v>
          </cell>
        </row>
        <row r="323">
          <cell r="F323">
            <v>60</v>
          </cell>
          <cell r="G323" t="str">
            <v>否</v>
          </cell>
        </row>
        <row r="323"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</row>
        <row r="323"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</row>
        <row r="323"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21568.69</v>
          </cell>
          <cell r="AZ323">
            <v>21568.69</v>
          </cell>
          <cell r="BA323">
            <v>0</v>
          </cell>
          <cell r="BB323">
            <v>6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21568.69</v>
          </cell>
          <cell r="BI323">
            <v>21568.69</v>
          </cell>
        </row>
        <row r="323">
          <cell r="BK323">
            <v>21568.69</v>
          </cell>
          <cell r="BL323">
            <v>0</v>
          </cell>
          <cell r="BM323">
            <v>-26.9700000000012</v>
          </cell>
          <cell r="BN323">
            <v>3594.78166666667</v>
          </cell>
        </row>
        <row r="324">
          <cell r="B324" t="str">
            <v>S411003</v>
          </cell>
          <cell r="C324" t="str">
            <v>北京市京宁通海经贸有限公司</v>
          </cell>
          <cell r="D324" t="str">
            <v>座椅</v>
          </cell>
        </row>
        <row r="324">
          <cell r="F324">
            <v>30</v>
          </cell>
          <cell r="G324" t="str">
            <v>否</v>
          </cell>
        </row>
        <row r="324"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</row>
        <row r="324">
          <cell r="AD324">
            <v>0</v>
          </cell>
          <cell r="AE324">
            <v>0</v>
          </cell>
        </row>
        <row r="324"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</row>
        <row r="324"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5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</row>
        <row r="324">
          <cell r="BK324">
            <v>0</v>
          </cell>
          <cell r="BL324">
            <v>0</v>
          </cell>
          <cell r="BM324">
            <v>0</v>
          </cell>
          <cell r="BN324">
            <v>0</v>
          </cell>
        </row>
        <row r="325">
          <cell r="B325" t="str">
            <v>S531006</v>
          </cell>
          <cell r="C325" t="str">
            <v>上海快意信息科技有限公司</v>
          </cell>
          <cell r="D325">
            <v>0</v>
          </cell>
        </row>
        <row r="325">
          <cell r="F325">
            <v>0</v>
          </cell>
          <cell r="G325" t="str">
            <v>否</v>
          </cell>
        </row>
        <row r="325"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5">
          <cell r="AH325">
            <v>0</v>
          </cell>
        </row>
        <row r="325"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</row>
        <row r="325"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5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</row>
        <row r="325">
          <cell r="BK325">
            <v>0</v>
          </cell>
          <cell r="BL325">
            <v>0</v>
          </cell>
          <cell r="BM325">
            <v>0</v>
          </cell>
          <cell r="BN325">
            <v>0</v>
          </cell>
        </row>
        <row r="326">
          <cell r="B326" t="str">
            <v>S413142</v>
          </cell>
          <cell r="C326" t="str">
            <v>沧州凌迈五金制品有限公司</v>
          </cell>
          <cell r="D326" t="str">
            <v>后视镜</v>
          </cell>
        </row>
        <row r="326">
          <cell r="F326">
            <v>0</v>
          </cell>
          <cell r="G326" t="str">
            <v>是</v>
          </cell>
        </row>
        <row r="326"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</row>
        <row r="326">
          <cell r="AC326">
            <v>1968.78</v>
          </cell>
        </row>
        <row r="326">
          <cell r="AG326">
            <v>1553.61</v>
          </cell>
        </row>
        <row r="326"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</row>
        <row r="326">
          <cell r="AW326">
            <v>5108.47</v>
          </cell>
          <cell r="AX326">
            <v>0</v>
          </cell>
          <cell r="AY326">
            <v>0</v>
          </cell>
          <cell r="AZ326">
            <v>8630.86</v>
          </cell>
          <cell r="BA326">
            <v>8630.86</v>
          </cell>
          <cell r="BB326">
            <v>5</v>
          </cell>
          <cell r="BC326">
            <v>0</v>
          </cell>
          <cell r="BD326">
            <v>0</v>
          </cell>
          <cell r="BE326">
            <v>5108.47</v>
          </cell>
          <cell r="BF326">
            <v>0</v>
          </cell>
          <cell r="BG326">
            <v>0</v>
          </cell>
          <cell r="BH326">
            <v>5108.47</v>
          </cell>
          <cell r="BI326">
            <v>0</v>
          </cell>
        </row>
        <row r="326">
          <cell r="BK326">
            <v>8630.86</v>
          </cell>
          <cell r="BL326">
            <v>0</v>
          </cell>
          <cell r="BM326">
            <v>0</v>
          </cell>
          <cell r="BN326">
            <v>851.411666666667</v>
          </cell>
        </row>
        <row r="327">
          <cell r="B327" t="str">
            <v>S444002</v>
          </cell>
          <cell r="C327" t="str">
            <v>广东盟力纺织科技有限公司</v>
          </cell>
          <cell r="D327" t="str">
            <v>座椅</v>
          </cell>
          <cell r="E327" t="str">
            <v>正常供货</v>
          </cell>
          <cell r="F327">
            <v>30</v>
          </cell>
          <cell r="G327" t="str">
            <v>否</v>
          </cell>
          <cell r="H327">
            <v>30</v>
          </cell>
          <cell r="I327">
            <v>2.04636307898909e-12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</row>
        <row r="327"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</row>
        <row r="327"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10158.9</v>
          </cell>
          <cell r="AU327">
            <v>0</v>
          </cell>
          <cell r="AV327">
            <v>9172.93</v>
          </cell>
          <cell r="AW327">
            <v>0</v>
          </cell>
          <cell r="AX327">
            <v>0</v>
          </cell>
          <cell r="AY327">
            <v>0</v>
          </cell>
          <cell r="AZ327">
            <v>19331.83</v>
          </cell>
          <cell r="BA327">
            <v>19331.83</v>
          </cell>
          <cell r="BB327">
            <v>6</v>
          </cell>
          <cell r="BC327">
            <v>0</v>
          </cell>
          <cell r="BD327">
            <v>0</v>
          </cell>
          <cell r="BE327">
            <v>9172.93</v>
          </cell>
          <cell r="BF327">
            <v>0</v>
          </cell>
          <cell r="BG327">
            <v>10158.9</v>
          </cell>
          <cell r="BH327">
            <v>19331.83</v>
          </cell>
          <cell r="BI327">
            <v>0</v>
          </cell>
        </row>
        <row r="327">
          <cell r="BK327">
            <v>19331.83</v>
          </cell>
          <cell r="BL327">
            <v>0</v>
          </cell>
          <cell r="BM327">
            <v>0</v>
          </cell>
          <cell r="BN327">
            <v>3221.97166666667</v>
          </cell>
        </row>
        <row r="328">
          <cell r="B328" t="str">
            <v>S413128</v>
          </cell>
          <cell r="C328" t="str">
            <v>霸州市振旭汽车配件有限公司</v>
          </cell>
          <cell r="D328">
            <v>0</v>
          </cell>
        </row>
        <row r="328">
          <cell r="F328">
            <v>0</v>
          </cell>
          <cell r="G328" t="str">
            <v>否</v>
          </cell>
        </row>
        <row r="328"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</row>
        <row r="328"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</row>
        <row r="328"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</row>
        <row r="328"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5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</row>
        <row r="328">
          <cell r="BK328">
            <v>0</v>
          </cell>
          <cell r="BL328">
            <v>0</v>
          </cell>
          <cell r="BM328">
            <v>0</v>
          </cell>
          <cell r="BN328">
            <v>0</v>
          </cell>
        </row>
        <row r="329">
          <cell r="B329" t="str">
            <v>S413130</v>
          </cell>
          <cell r="C329" t="str">
            <v>泊头市捷润五金制品有限公司</v>
          </cell>
          <cell r="D329" t="str">
            <v>金属件/座椅</v>
          </cell>
          <cell r="E329" t="str">
            <v>正常供货</v>
          </cell>
          <cell r="F329">
            <v>60</v>
          </cell>
          <cell r="G329" t="str">
            <v>否</v>
          </cell>
          <cell r="H329">
            <v>60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</row>
        <row r="329"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</row>
        <row r="329">
          <cell r="AQ329">
            <v>0</v>
          </cell>
          <cell r="AR329">
            <v>100618.47</v>
          </cell>
          <cell r="AS329">
            <v>0</v>
          </cell>
          <cell r="AT329">
            <v>0</v>
          </cell>
          <cell r="AU329">
            <v>244533.1</v>
          </cell>
          <cell r="AV329">
            <v>258541.23</v>
          </cell>
          <cell r="AW329">
            <v>323943.28</v>
          </cell>
          <cell r="AX329">
            <v>137312.23</v>
          </cell>
          <cell r="AY329">
            <v>113882.99</v>
          </cell>
          <cell r="AZ329">
            <v>1178831.3</v>
          </cell>
          <cell r="BA329">
            <v>927636.08</v>
          </cell>
          <cell r="BB329">
            <v>6</v>
          </cell>
          <cell r="BC329">
            <v>323943.28</v>
          </cell>
          <cell r="BD329">
            <v>258541.23</v>
          </cell>
          <cell r="BE329">
            <v>244533.1</v>
          </cell>
          <cell r="BF329">
            <v>0</v>
          </cell>
          <cell r="BG329">
            <v>0</v>
          </cell>
          <cell r="BH329">
            <v>1078212.83</v>
          </cell>
          <cell r="BI329">
            <v>251195.22</v>
          </cell>
        </row>
        <row r="329">
          <cell r="BK329">
            <v>1178831.3</v>
          </cell>
          <cell r="BL329">
            <v>0</v>
          </cell>
          <cell r="BM329">
            <v>-37690.43</v>
          </cell>
          <cell r="BN329">
            <v>179702.138333333</v>
          </cell>
        </row>
        <row r="330">
          <cell r="B330" t="str">
            <v>S511015</v>
          </cell>
          <cell r="C330" t="str">
            <v>北京广汇国际仓储服务有限公司</v>
          </cell>
          <cell r="D330">
            <v>0</v>
          </cell>
          <cell r="E330" t="str">
            <v>销售（三方库已清户）</v>
          </cell>
          <cell r="F330">
            <v>0</v>
          </cell>
          <cell r="G330" t="str">
            <v>是</v>
          </cell>
        </row>
        <row r="330"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0">
          <cell r="AF330">
            <v>36044.98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</row>
        <row r="330">
          <cell r="AW330">
            <v>0</v>
          </cell>
          <cell r="AX330">
            <v>0</v>
          </cell>
          <cell r="AY330">
            <v>0</v>
          </cell>
          <cell r="AZ330">
            <v>36044.98</v>
          </cell>
          <cell r="BA330">
            <v>36044.98</v>
          </cell>
          <cell r="BB330">
            <v>5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</row>
        <row r="330">
          <cell r="BK330">
            <v>36044.9799999999</v>
          </cell>
          <cell r="BL330">
            <v>0</v>
          </cell>
          <cell r="BM330">
            <v>-1.38243194669485e-10</v>
          </cell>
          <cell r="BN330">
            <v>0</v>
          </cell>
        </row>
        <row r="331">
          <cell r="B331" t="str">
            <v>S442002</v>
          </cell>
          <cell r="C331" t="str">
            <v>湖北伟士通汽车零件有限公司</v>
          </cell>
          <cell r="D331" t="str">
            <v>金属件</v>
          </cell>
          <cell r="E331" t="str">
            <v>正常供货</v>
          </cell>
          <cell r="F331">
            <v>90</v>
          </cell>
          <cell r="G331" t="str">
            <v>否</v>
          </cell>
          <cell r="H331">
            <v>90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3656.35</v>
          </cell>
          <cell r="AR331">
            <v>12326.04</v>
          </cell>
          <cell r="AS331">
            <v>0</v>
          </cell>
          <cell r="AT331">
            <v>12364.92</v>
          </cell>
          <cell r="AU331">
            <v>16434.72</v>
          </cell>
          <cell r="AV331">
            <v>24652.08</v>
          </cell>
          <cell r="AW331">
            <v>23716.44</v>
          </cell>
          <cell r="AX331">
            <v>0</v>
          </cell>
          <cell r="AY331">
            <v>24652.08</v>
          </cell>
          <cell r="AZ331">
            <v>117802.63</v>
          </cell>
          <cell r="BA331">
            <v>69434.11</v>
          </cell>
          <cell r="BB331">
            <v>6</v>
          </cell>
          <cell r="BC331">
            <v>24652.08</v>
          </cell>
          <cell r="BD331">
            <v>16434.72</v>
          </cell>
          <cell r="BE331">
            <v>12364.92</v>
          </cell>
          <cell r="BF331">
            <v>0</v>
          </cell>
          <cell r="BG331">
            <v>12326.04</v>
          </cell>
          <cell r="BH331">
            <v>101820.24</v>
          </cell>
          <cell r="BI331">
            <v>48368.52</v>
          </cell>
        </row>
        <row r="331">
          <cell r="BK331">
            <v>117802.63</v>
          </cell>
          <cell r="BL331">
            <v>0</v>
          </cell>
          <cell r="BM331">
            <v>0</v>
          </cell>
          <cell r="BN331">
            <v>16970.04</v>
          </cell>
        </row>
        <row r="332">
          <cell r="B332" t="str">
            <v>S433019</v>
          </cell>
          <cell r="C332" t="str">
            <v>杭州阳晨聚氨酯制品有限公司</v>
          </cell>
          <cell r="D332" t="str">
            <v>座椅</v>
          </cell>
          <cell r="E332" t="str">
            <v>正常供货</v>
          </cell>
          <cell r="F332">
            <v>30</v>
          </cell>
          <cell r="G332" t="str">
            <v>否</v>
          </cell>
          <cell r="H332">
            <v>30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</row>
        <row r="332"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</row>
        <row r="332">
          <cell r="AQ332">
            <v>82822.14</v>
          </cell>
          <cell r="AR332">
            <v>37000.16</v>
          </cell>
          <cell r="AS332">
            <v>0</v>
          </cell>
          <cell r="AT332">
            <v>74000.31</v>
          </cell>
          <cell r="AU332">
            <v>0</v>
          </cell>
        </row>
        <row r="332">
          <cell r="AW332">
            <v>0</v>
          </cell>
          <cell r="AX332">
            <v>40700.18</v>
          </cell>
          <cell r="AY332">
            <v>0</v>
          </cell>
          <cell r="AZ332">
            <v>234522.79</v>
          </cell>
          <cell r="BA332">
            <v>234522.79</v>
          </cell>
          <cell r="BB332">
            <v>5</v>
          </cell>
          <cell r="BC332">
            <v>40700.18</v>
          </cell>
          <cell r="BD332">
            <v>0</v>
          </cell>
          <cell r="BE332">
            <v>0</v>
          </cell>
          <cell r="BF332">
            <v>0</v>
          </cell>
          <cell r="BG332">
            <v>74000.31</v>
          </cell>
          <cell r="BH332">
            <v>114700.49</v>
          </cell>
          <cell r="BI332">
            <v>0</v>
          </cell>
        </row>
        <row r="332">
          <cell r="BK332">
            <v>234522.79</v>
          </cell>
          <cell r="BL332">
            <v>0</v>
          </cell>
          <cell r="BM332">
            <v>-20000</v>
          </cell>
          <cell r="BN332">
            <v>19116.7483333333</v>
          </cell>
        </row>
        <row r="333">
          <cell r="B333" t="str">
            <v>S411035</v>
          </cell>
          <cell r="C333" t="str">
            <v>北京明科通业国际贸易有限责任公司</v>
          </cell>
          <cell r="D333" t="str">
            <v>后视镜</v>
          </cell>
        </row>
        <row r="333">
          <cell r="F333">
            <v>90</v>
          </cell>
          <cell r="G333" t="str">
            <v>否</v>
          </cell>
        </row>
        <row r="333"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</row>
        <row r="333">
          <cell r="AE333">
            <v>0</v>
          </cell>
          <cell r="AF333">
            <v>0</v>
          </cell>
          <cell r="AG333">
            <v>0</v>
          </cell>
          <cell r="AH333">
            <v>0</v>
          </cell>
        </row>
        <row r="333"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</row>
        <row r="333"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5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</row>
        <row r="333">
          <cell r="BK333">
            <v>0</v>
          </cell>
          <cell r="BL333">
            <v>0</v>
          </cell>
          <cell r="BM333">
            <v>0</v>
          </cell>
          <cell r="BN333">
            <v>0</v>
          </cell>
        </row>
        <row r="334">
          <cell r="B334" t="str">
            <v>S411036</v>
          </cell>
          <cell r="C334" t="str">
            <v>北京美好生活家居用品有限公司</v>
          </cell>
          <cell r="D334" t="str">
            <v>座椅</v>
          </cell>
          <cell r="E334" t="str">
            <v>正常供货</v>
          </cell>
          <cell r="F334">
            <v>90</v>
          </cell>
          <cell r="G334" t="str">
            <v>否</v>
          </cell>
          <cell r="H334">
            <v>90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</row>
        <row r="334">
          <cell r="AD334">
            <v>0</v>
          </cell>
          <cell r="AE334">
            <v>0</v>
          </cell>
          <cell r="AF334">
            <v>0</v>
          </cell>
        </row>
        <row r="334"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286366.19</v>
          </cell>
          <cell r="AQ334">
            <v>412346.72</v>
          </cell>
          <cell r="AR334">
            <v>748410.25</v>
          </cell>
          <cell r="AS334">
            <v>170399.99</v>
          </cell>
          <cell r="AT334">
            <v>133762.62</v>
          </cell>
          <cell r="AU334">
            <v>261100.06</v>
          </cell>
          <cell r="AV334">
            <v>55209.77</v>
          </cell>
          <cell r="AW334">
            <v>286705.86</v>
          </cell>
          <cell r="AX334">
            <v>34137.3</v>
          </cell>
          <cell r="AY334">
            <v>97101.48</v>
          </cell>
          <cell r="AZ334">
            <v>2485540.24</v>
          </cell>
          <cell r="BA334">
            <v>2067595.6</v>
          </cell>
          <cell r="BB334">
            <v>6</v>
          </cell>
          <cell r="BC334">
            <v>55209.77</v>
          </cell>
          <cell r="BD334">
            <v>261100.06</v>
          </cell>
          <cell r="BE334">
            <v>133762.62</v>
          </cell>
          <cell r="BF334">
            <v>170399.99</v>
          </cell>
          <cell r="BG334">
            <v>748410.25</v>
          </cell>
          <cell r="BH334">
            <v>868017.09</v>
          </cell>
          <cell r="BI334">
            <v>417944.64</v>
          </cell>
        </row>
        <row r="334">
          <cell r="BK334">
            <v>2485540.24</v>
          </cell>
          <cell r="BL334">
            <v>0</v>
          </cell>
          <cell r="BM334">
            <v>-7733.81</v>
          </cell>
          <cell r="BN334">
            <v>144669.515</v>
          </cell>
        </row>
        <row r="335">
          <cell r="B335" t="str">
            <v>S413152</v>
          </cell>
          <cell r="C335" t="str">
            <v>远东嘉烨沧州科技有限公司</v>
          </cell>
          <cell r="D335" t="str">
            <v>后视镜</v>
          </cell>
          <cell r="E335" t="str">
            <v>老账</v>
          </cell>
          <cell r="F335">
            <v>30</v>
          </cell>
          <cell r="G335" t="str">
            <v>否</v>
          </cell>
        </row>
        <row r="335"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</row>
        <row r="335"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</row>
        <row r="335"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</row>
        <row r="335"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5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</row>
        <row r="335">
          <cell r="BK335">
            <v>0</v>
          </cell>
          <cell r="BL335">
            <v>0</v>
          </cell>
          <cell r="BM335">
            <v>0</v>
          </cell>
          <cell r="BN335">
            <v>0</v>
          </cell>
        </row>
        <row r="336">
          <cell r="B336" t="str">
            <v>S513057</v>
          </cell>
          <cell r="C336" t="str">
            <v>赵战一</v>
          </cell>
          <cell r="D336">
            <v>0</v>
          </cell>
        </row>
        <row r="336">
          <cell r="F336">
            <v>0</v>
          </cell>
          <cell r="G336" t="str">
            <v>否</v>
          </cell>
        </row>
        <row r="336"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</row>
        <row r="336">
          <cell r="AH336">
            <v>0</v>
          </cell>
        </row>
        <row r="336"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</row>
        <row r="336"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5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</row>
        <row r="336">
          <cell r="BK336">
            <v>0</v>
          </cell>
          <cell r="BL336">
            <v>0</v>
          </cell>
          <cell r="BM336">
            <v>0</v>
          </cell>
          <cell r="BN336">
            <v>0</v>
          </cell>
        </row>
        <row r="337">
          <cell r="B337" t="str">
            <v>S513050</v>
          </cell>
          <cell r="C337" t="str">
            <v>河北信一净美物业服务有限公司</v>
          </cell>
          <cell r="D337">
            <v>0</v>
          </cell>
          <cell r="E337" t="str">
            <v>管理</v>
          </cell>
          <cell r="F337">
            <v>0</v>
          </cell>
          <cell r="G337" t="str">
            <v>否</v>
          </cell>
        </row>
        <row r="337"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</row>
        <row r="337"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</row>
        <row r="337"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10500</v>
          </cell>
          <cell r="AZ337">
            <v>10500</v>
          </cell>
          <cell r="BA337">
            <v>10500</v>
          </cell>
          <cell r="BB337">
            <v>6</v>
          </cell>
          <cell r="BC337">
            <v>10500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10500</v>
          </cell>
          <cell r="BI337">
            <v>0</v>
          </cell>
        </row>
        <row r="337">
          <cell r="BK337">
            <v>10500</v>
          </cell>
          <cell r="BL337">
            <v>0</v>
          </cell>
          <cell r="BM337">
            <v>-10488</v>
          </cell>
          <cell r="BN337">
            <v>1750</v>
          </cell>
        </row>
        <row r="338">
          <cell r="B338" t="str">
            <v>S513045</v>
          </cell>
          <cell r="C338" t="str">
            <v>河北渤海远达环境检测技术服务有限公司</v>
          </cell>
          <cell r="D338">
            <v>0</v>
          </cell>
        </row>
        <row r="338">
          <cell r="F338">
            <v>0</v>
          </cell>
          <cell r="G338" t="str">
            <v>否</v>
          </cell>
        </row>
        <row r="338"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</row>
        <row r="338"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</row>
        <row r="338"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</row>
        <row r="338"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5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</row>
        <row r="338">
          <cell r="BK338">
            <v>0</v>
          </cell>
          <cell r="BL338">
            <v>0</v>
          </cell>
          <cell r="BM338">
            <v>0</v>
          </cell>
          <cell r="BN338">
            <v>0</v>
          </cell>
        </row>
        <row r="339">
          <cell r="B339" t="str">
            <v>S413059</v>
          </cell>
          <cell r="C339" t="str">
            <v>黄骅市荣邦汽车部件有限公司</v>
          </cell>
          <cell r="D339" t="str">
            <v>座椅</v>
          </cell>
        </row>
        <row r="339">
          <cell r="F339" t="str">
            <v>预付</v>
          </cell>
          <cell r="G339" t="str">
            <v>否</v>
          </cell>
        </row>
        <row r="339"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</row>
        <row r="339"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</row>
        <row r="339"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</row>
        <row r="339"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5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</row>
        <row r="339">
          <cell r="BK339">
            <v>0</v>
          </cell>
          <cell r="BL339">
            <v>0</v>
          </cell>
          <cell r="BM339">
            <v>0</v>
          </cell>
          <cell r="BN339">
            <v>0</v>
          </cell>
        </row>
        <row r="340">
          <cell r="B340" t="str">
            <v>S533002</v>
          </cell>
          <cell r="C340" t="str">
            <v>宁波正耀汽车电器有限公司</v>
          </cell>
          <cell r="D340" t="str">
            <v>后视镜</v>
          </cell>
        </row>
        <row r="340">
          <cell r="F340">
            <v>0</v>
          </cell>
          <cell r="G340" t="str">
            <v>否</v>
          </cell>
        </row>
        <row r="340"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</row>
        <row r="340"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</row>
        <row r="340"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</row>
        <row r="340"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5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</row>
        <row r="340">
          <cell r="BK340">
            <v>0</v>
          </cell>
          <cell r="BL340">
            <v>0</v>
          </cell>
          <cell r="BM340">
            <v>0</v>
          </cell>
          <cell r="BN340">
            <v>0</v>
          </cell>
        </row>
        <row r="341">
          <cell r="B341" t="str">
            <v>S511010</v>
          </cell>
          <cell r="C341" t="str">
            <v>北京志同信达科技发展有限公司</v>
          </cell>
          <cell r="D341" t="str">
            <v>后视镜</v>
          </cell>
        </row>
        <row r="341">
          <cell r="F341">
            <v>30</v>
          </cell>
          <cell r="G341" t="str">
            <v>否</v>
          </cell>
        </row>
        <row r="341"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</row>
        <row r="341"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</row>
        <row r="341"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</row>
        <row r="341"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5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</row>
        <row r="341">
          <cell r="BK341">
            <v>0</v>
          </cell>
          <cell r="BL341">
            <v>0</v>
          </cell>
          <cell r="BM341">
            <v>0</v>
          </cell>
          <cell r="BN341">
            <v>0</v>
          </cell>
        </row>
        <row r="342">
          <cell r="B342" t="str">
            <v>S413110</v>
          </cell>
          <cell r="C342" t="str">
            <v>黄骅市金宝成钢材经销有限公司</v>
          </cell>
          <cell r="D342" t="str">
            <v>金属件</v>
          </cell>
          <cell r="E342" t="str">
            <v>大宗物料</v>
          </cell>
          <cell r="F342">
            <v>0</v>
          </cell>
          <cell r="G342" t="str">
            <v>是</v>
          </cell>
          <cell r="H342">
            <v>30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</row>
        <row r="342"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10424.92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6700</v>
          </cell>
          <cell r="AQ342">
            <v>0</v>
          </cell>
          <cell r="AR342">
            <v>0</v>
          </cell>
          <cell r="AS342">
            <v>3591</v>
          </cell>
          <cell r="AT342">
            <v>915</v>
          </cell>
          <cell r="AU342">
            <v>0</v>
          </cell>
          <cell r="AV342">
            <v>3832</v>
          </cell>
          <cell r="AW342">
            <v>0</v>
          </cell>
          <cell r="AX342">
            <v>0</v>
          </cell>
          <cell r="AY342">
            <v>0</v>
          </cell>
          <cell r="AZ342">
            <v>25462.92</v>
          </cell>
          <cell r="BA342">
            <v>25462.92</v>
          </cell>
          <cell r="BB342">
            <v>6</v>
          </cell>
          <cell r="BC342">
            <v>0</v>
          </cell>
          <cell r="BD342">
            <v>0</v>
          </cell>
          <cell r="BE342">
            <v>0</v>
          </cell>
          <cell r="BF342">
            <v>3832</v>
          </cell>
          <cell r="BG342">
            <v>0</v>
          </cell>
          <cell r="BH342">
            <v>4747</v>
          </cell>
          <cell r="BI342">
            <v>0</v>
          </cell>
        </row>
        <row r="342">
          <cell r="BK342">
            <v>25462.92</v>
          </cell>
          <cell r="BL342">
            <v>0</v>
          </cell>
          <cell r="BM342">
            <v>4.36557456851006e-11</v>
          </cell>
          <cell r="BN342">
            <v>791.166666666667</v>
          </cell>
        </row>
        <row r="343">
          <cell r="B343" t="str">
            <v>S513063</v>
          </cell>
          <cell r="C343" t="str">
            <v>石家庄松樾机械设备销售有限公司</v>
          </cell>
          <cell r="D343">
            <v>0</v>
          </cell>
        </row>
        <row r="343">
          <cell r="F343">
            <v>0</v>
          </cell>
          <cell r="G343" t="str">
            <v>否</v>
          </cell>
        </row>
        <row r="343"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</row>
        <row r="343"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6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</row>
        <row r="343">
          <cell r="BK343">
            <v>-81200</v>
          </cell>
          <cell r="BL343">
            <v>-81200</v>
          </cell>
          <cell r="BM343">
            <v>-81200</v>
          </cell>
          <cell r="BN343">
            <v>0</v>
          </cell>
        </row>
        <row r="344">
          <cell r="B344" t="str">
            <v>S544006</v>
          </cell>
          <cell r="C344" t="str">
            <v>鹤山市润源化工有限公司</v>
          </cell>
          <cell r="D344">
            <v>0</v>
          </cell>
        </row>
        <row r="344">
          <cell r="F344">
            <v>0</v>
          </cell>
          <cell r="G344" t="str">
            <v>否</v>
          </cell>
        </row>
        <row r="344"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</row>
        <row r="344">
          <cell r="AE344">
            <v>0</v>
          </cell>
          <cell r="AF344">
            <v>0</v>
          </cell>
          <cell r="AG344">
            <v>0</v>
          </cell>
          <cell r="AH344">
            <v>0</v>
          </cell>
        </row>
        <row r="344">
          <cell r="AK344">
            <v>0</v>
          </cell>
        </row>
        <row r="344"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</row>
        <row r="344"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5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</row>
        <row r="344">
          <cell r="BK344">
            <v>0</v>
          </cell>
          <cell r="BL344">
            <v>0</v>
          </cell>
          <cell r="BM344">
            <v>0</v>
          </cell>
          <cell r="BN344">
            <v>0</v>
          </cell>
        </row>
        <row r="345">
          <cell r="B345" t="str">
            <v>S413062</v>
          </cell>
          <cell r="C345" t="str">
            <v>黄骅市友联嘉悦商贸有限公司</v>
          </cell>
          <cell r="D345" t="str">
            <v>后视镜</v>
          </cell>
        </row>
        <row r="345">
          <cell r="F345">
            <v>0</v>
          </cell>
          <cell r="G345" t="str">
            <v>否</v>
          </cell>
        </row>
        <row r="345"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</row>
        <row r="345"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</row>
        <row r="345">
          <cell r="AK345">
            <v>0</v>
          </cell>
        </row>
        <row r="345"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</row>
        <row r="345"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5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</row>
        <row r="345">
          <cell r="BK345">
            <v>0</v>
          </cell>
          <cell r="BL345">
            <v>0</v>
          </cell>
          <cell r="BM345">
            <v>0</v>
          </cell>
          <cell r="BN345">
            <v>0</v>
          </cell>
        </row>
        <row r="346">
          <cell r="B346" t="str">
            <v>S412025</v>
          </cell>
          <cell r="C346" t="str">
            <v>天津万塑新材料科技有限公司</v>
          </cell>
          <cell r="D346" t="str">
            <v>后视镜</v>
          </cell>
        </row>
        <row r="346">
          <cell r="F346">
            <v>0</v>
          </cell>
          <cell r="G346" t="str">
            <v>否</v>
          </cell>
        </row>
        <row r="346"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</row>
        <row r="346">
          <cell r="AC346">
            <v>0</v>
          </cell>
          <cell r="AD346">
            <v>0</v>
          </cell>
        </row>
        <row r="346">
          <cell r="AH346">
            <v>0</v>
          </cell>
        </row>
        <row r="346"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</row>
        <row r="346"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5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</row>
        <row r="346">
          <cell r="BK346">
            <v>0</v>
          </cell>
          <cell r="BL346">
            <v>0</v>
          </cell>
          <cell r="BM346">
            <v>0</v>
          </cell>
          <cell r="BN346">
            <v>0</v>
          </cell>
        </row>
        <row r="347">
          <cell r="B347" t="str">
            <v>S422003</v>
          </cell>
          <cell r="C347" t="str">
            <v>长春亚大汽车零件制造有限公司</v>
          </cell>
          <cell r="D347">
            <v>0</v>
          </cell>
        </row>
        <row r="347">
          <cell r="F347">
            <v>0</v>
          </cell>
          <cell r="G347" t="str">
            <v>否</v>
          </cell>
        </row>
        <row r="347"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</row>
        <row r="347"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</row>
        <row r="347"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</row>
        <row r="347"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5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</row>
        <row r="347">
          <cell r="BK347">
            <v>0</v>
          </cell>
          <cell r="BL347">
            <v>0</v>
          </cell>
          <cell r="BM347">
            <v>0</v>
          </cell>
          <cell r="BN347">
            <v>0</v>
          </cell>
        </row>
        <row r="348">
          <cell r="B348" t="str">
            <v>S444007</v>
          </cell>
          <cell r="C348" t="str">
            <v>广东新金山环保材料股份有限公司</v>
          </cell>
          <cell r="D348">
            <v>0</v>
          </cell>
        </row>
        <row r="348">
          <cell r="F348">
            <v>0</v>
          </cell>
          <cell r="G348" t="str">
            <v>否</v>
          </cell>
        </row>
        <row r="348"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</row>
        <row r="348"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</row>
        <row r="348"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</row>
        <row r="348"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5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</row>
        <row r="348">
          <cell r="BK348">
            <v>0</v>
          </cell>
          <cell r="BL348">
            <v>0</v>
          </cell>
          <cell r="BM348">
            <v>0</v>
          </cell>
          <cell r="BN348">
            <v>0</v>
          </cell>
        </row>
        <row r="349">
          <cell r="B349" t="str">
            <v>S413157</v>
          </cell>
          <cell r="C349" t="str">
            <v>衡水鑫智汽车零部件有限公司</v>
          </cell>
          <cell r="D349">
            <v>0</v>
          </cell>
        </row>
        <row r="349">
          <cell r="F349">
            <v>0</v>
          </cell>
          <cell r="G349" t="str">
            <v>否</v>
          </cell>
          <cell r="H349">
            <v>30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</row>
        <row r="349">
          <cell r="AH349">
            <v>0</v>
          </cell>
        </row>
        <row r="349"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</row>
        <row r="349"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5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</row>
        <row r="349">
          <cell r="BK349">
            <v>0</v>
          </cell>
          <cell r="BL349">
            <v>0</v>
          </cell>
          <cell r="BM349">
            <v>0</v>
          </cell>
          <cell r="BN349">
            <v>0</v>
          </cell>
        </row>
        <row r="350">
          <cell r="B350" t="str">
            <v>S531001</v>
          </cell>
          <cell r="C350" t="str">
            <v>上海腾基机械设备有限公司</v>
          </cell>
          <cell r="D350">
            <v>0</v>
          </cell>
        </row>
        <row r="350">
          <cell r="F350">
            <v>0</v>
          </cell>
          <cell r="G350" t="str">
            <v>否</v>
          </cell>
        </row>
        <row r="350"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</row>
        <row r="350"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</row>
        <row r="350"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</row>
        <row r="350"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5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</row>
        <row r="350">
          <cell r="BK350">
            <v>0</v>
          </cell>
          <cell r="BL350">
            <v>0</v>
          </cell>
          <cell r="BM350">
            <v>0</v>
          </cell>
          <cell r="BN350">
            <v>0</v>
          </cell>
        </row>
        <row r="351">
          <cell r="B351" t="str">
            <v>S433025</v>
          </cell>
          <cell r="C351" t="str">
            <v>中广核俊尔新材料有限公司</v>
          </cell>
          <cell r="D351" t="str">
            <v>后视镜</v>
          </cell>
        </row>
        <row r="351">
          <cell r="F351">
            <v>0</v>
          </cell>
          <cell r="G351" t="str">
            <v>否</v>
          </cell>
        </row>
        <row r="351"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</row>
        <row r="351">
          <cell r="AE351">
            <v>0</v>
          </cell>
          <cell r="AF351">
            <v>0</v>
          </cell>
          <cell r="AG351">
            <v>0</v>
          </cell>
          <cell r="AH351">
            <v>0</v>
          </cell>
        </row>
        <row r="351"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</row>
        <row r="351"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5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</row>
        <row r="351">
          <cell r="BK351">
            <v>0</v>
          </cell>
          <cell r="BL351">
            <v>0</v>
          </cell>
          <cell r="BM351">
            <v>0</v>
          </cell>
          <cell r="BN351">
            <v>0</v>
          </cell>
        </row>
        <row r="352">
          <cell r="B352" t="str">
            <v>S513013</v>
          </cell>
          <cell r="C352" t="str">
            <v>黄骅市龙腾五金机电门市部</v>
          </cell>
          <cell r="D352">
            <v>0</v>
          </cell>
        </row>
        <row r="352">
          <cell r="F352">
            <v>0</v>
          </cell>
          <cell r="G352" t="str">
            <v>否</v>
          </cell>
        </row>
        <row r="352"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</row>
        <row r="352"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</row>
        <row r="352"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</row>
        <row r="352"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5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</row>
        <row r="352">
          <cell r="BK352">
            <v>-3.63797880709171e-12</v>
          </cell>
          <cell r="BL352">
            <v>0</v>
          </cell>
          <cell r="BM352">
            <v>-3.63797880709171e-12</v>
          </cell>
          <cell r="BN352">
            <v>0</v>
          </cell>
        </row>
        <row r="353">
          <cell r="B353" t="str">
            <v>S432016</v>
          </cell>
          <cell r="C353" t="str">
            <v>美视伊汽车镜控（苏州）有限公司</v>
          </cell>
          <cell r="D353" t="str">
            <v>后视镜</v>
          </cell>
        </row>
        <row r="353">
          <cell r="F353">
            <v>30</v>
          </cell>
          <cell r="G353" t="str">
            <v>否</v>
          </cell>
        </row>
        <row r="353"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</row>
        <row r="353">
          <cell r="AH353">
            <v>0</v>
          </cell>
        </row>
        <row r="353">
          <cell r="AL353">
            <v>0</v>
          </cell>
          <cell r="AM353">
            <v>0</v>
          </cell>
          <cell r="AN353">
            <v>0</v>
          </cell>
          <cell r="AO353">
            <v>0</v>
          </cell>
        </row>
        <row r="353">
          <cell r="AQ353">
            <v>0</v>
          </cell>
        </row>
        <row r="353">
          <cell r="AT353">
            <v>0</v>
          </cell>
          <cell r="AU353">
            <v>0</v>
          </cell>
          <cell r="AV353">
            <v>0</v>
          </cell>
          <cell r="AW353">
            <v>13817.34</v>
          </cell>
          <cell r="AX353">
            <v>51256.8</v>
          </cell>
          <cell r="AY353">
            <v>51256.8</v>
          </cell>
          <cell r="AZ353">
            <v>116330.94</v>
          </cell>
          <cell r="BA353">
            <v>65074.14</v>
          </cell>
          <cell r="BB353">
            <v>6</v>
          </cell>
          <cell r="BC353">
            <v>51256.8</v>
          </cell>
          <cell r="BD353">
            <v>13817.34</v>
          </cell>
          <cell r="BE353">
            <v>0</v>
          </cell>
          <cell r="BF353">
            <v>0</v>
          </cell>
          <cell r="BG353">
            <v>0</v>
          </cell>
          <cell r="BH353">
            <v>116330.94</v>
          </cell>
          <cell r="BI353">
            <v>51256.8</v>
          </cell>
        </row>
        <row r="353">
          <cell r="BK353">
            <v>116330.94</v>
          </cell>
          <cell r="BL353">
            <v>0</v>
          </cell>
          <cell r="BM353">
            <v>-170000</v>
          </cell>
          <cell r="BN353">
            <v>19388.49</v>
          </cell>
        </row>
        <row r="354">
          <cell r="B354" t="str">
            <v>S411008</v>
          </cell>
          <cell r="C354" t="str">
            <v>北京瑞德佑业科技有限公司</v>
          </cell>
          <cell r="D354" t="str">
            <v>后视镜</v>
          </cell>
        </row>
        <row r="354">
          <cell r="F354">
            <v>30</v>
          </cell>
          <cell r="G354" t="str">
            <v>否</v>
          </cell>
        </row>
        <row r="354"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</row>
        <row r="354">
          <cell r="AH354">
            <v>0</v>
          </cell>
        </row>
        <row r="354"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</row>
        <row r="354"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5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</row>
        <row r="354">
          <cell r="BK354">
            <v>0</v>
          </cell>
          <cell r="BL354">
            <v>0</v>
          </cell>
          <cell r="BM354">
            <v>-8340</v>
          </cell>
          <cell r="BN354">
            <v>0</v>
          </cell>
        </row>
        <row r="355">
          <cell r="B355" t="str">
            <v>S513047</v>
          </cell>
          <cell r="C355" t="str">
            <v>黄骅市宝丽洁家政有限公司</v>
          </cell>
          <cell r="D355">
            <v>0</v>
          </cell>
        </row>
        <row r="355">
          <cell r="F355">
            <v>0</v>
          </cell>
          <cell r="G355" t="str">
            <v>否</v>
          </cell>
        </row>
        <row r="355"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</row>
        <row r="355"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</row>
        <row r="355">
          <cell r="AK355">
            <v>0</v>
          </cell>
        </row>
        <row r="355"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</row>
        <row r="355"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5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</row>
        <row r="355">
          <cell r="BK355">
            <v>0</v>
          </cell>
          <cell r="BL355">
            <v>0</v>
          </cell>
          <cell r="BM355">
            <v>0</v>
          </cell>
          <cell r="BN355">
            <v>0</v>
          </cell>
        </row>
        <row r="356">
          <cell r="B356" t="str">
            <v>S513004</v>
          </cell>
          <cell r="C356" t="str">
            <v>任丘市焊材厂</v>
          </cell>
          <cell r="D356" t="str">
            <v>金属件</v>
          </cell>
          <cell r="E356" t="str">
            <v>大宗物料</v>
          </cell>
          <cell r="F356">
            <v>0</v>
          </cell>
          <cell r="G356" t="str">
            <v>否</v>
          </cell>
          <cell r="H356">
            <v>30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</row>
        <row r="356">
          <cell r="AH356">
            <v>0</v>
          </cell>
        </row>
        <row r="356"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</row>
        <row r="356">
          <cell r="AW356">
            <v>58850</v>
          </cell>
          <cell r="AX356">
            <v>0</v>
          </cell>
          <cell r="AY356">
            <v>0</v>
          </cell>
          <cell r="AZ356">
            <v>58850</v>
          </cell>
          <cell r="BA356">
            <v>58850</v>
          </cell>
          <cell r="BB356">
            <v>5</v>
          </cell>
          <cell r="BC356">
            <v>0</v>
          </cell>
          <cell r="BD356">
            <v>0</v>
          </cell>
          <cell r="BE356">
            <v>58850</v>
          </cell>
          <cell r="BF356">
            <v>0</v>
          </cell>
          <cell r="BG356">
            <v>0</v>
          </cell>
          <cell r="BH356">
            <v>58850</v>
          </cell>
          <cell r="BI356">
            <v>0</v>
          </cell>
        </row>
        <row r="356">
          <cell r="BK356">
            <v>58850</v>
          </cell>
          <cell r="BL356">
            <v>0</v>
          </cell>
          <cell r="BM356">
            <v>0</v>
          </cell>
          <cell r="BN356">
            <v>9808.33333333333</v>
          </cell>
        </row>
        <row r="357">
          <cell r="B357" t="str">
            <v>S411026</v>
          </cell>
          <cell r="C357" t="str">
            <v>北京怀安知恒机电设备有限公司</v>
          </cell>
          <cell r="D357">
            <v>0</v>
          </cell>
        </row>
        <row r="357">
          <cell r="F357">
            <v>0</v>
          </cell>
          <cell r="G357" t="str">
            <v>否</v>
          </cell>
        </row>
        <row r="357"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</row>
        <row r="357">
          <cell r="AF357">
            <v>0</v>
          </cell>
          <cell r="AG357">
            <v>0</v>
          </cell>
          <cell r="AH357">
            <v>0</v>
          </cell>
        </row>
        <row r="357"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6200</v>
          </cell>
          <cell r="AS357">
            <v>0</v>
          </cell>
          <cell r="AT357">
            <v>0</v>
          </cell>
          <cell r="AU357">
            <v>0</v>
          </cell>
        </row>
        <row r="357">
          <cell r="AW357">
            <v>0</v>
          </cell>
          <cell r="AX357">
            <v>0</v>
          </cell>
          <cell r="AY357">
            <v>0</v>
          </cell>
          <cell r="AZ357">
            <v>6200</v>
          </cell>
          <cell r="BA357">
            <v>6200</v>
          </cell>
          <cell r="BB357">
            <v>5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</row>
        <row r="357">
          <cell r="BK357">
            <v>6200</v>
          </cell>
          <cell r="BL357">
            <v>0</v>
          </cell>
          <cell r="BM357">
            <v>-5000</v>
          </cell>
          <cell r="BN357">
            <v>0</v>
          </cell>
        </row>
        <row r="358">
          <cell r="B358" t="str">
            <v>S432032</v>
          </cell>
          <cell r="C358" t="str">
            <v>明阳科技（苏州）股份有限公司</v>
          </cell>
          <cell r="D358" t="str">
            <v>座椅</v>
          </cell>
          <cell r="E358" t="str">
            <v>正常供货</v>
          </cell>
          <cell r="F358">
            <v>60</v>
          </cell>
          <cell r="G358" t="str">
            <v>否</v>
          </cell>
          <cell r="H358">
            <v>60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</row>
        <row r="358">
          <cell r="AD358">
            <v>0</v>
          </cell>
          <cell r="AE358">
            <v>0</v>
          </cell>
          <cell r="AF358">
            <v>0</v>
          </cell>
        </row>
        <row r="358"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</row>
        <row r="358"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5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</row>
        <row r="358">
          <cell r="BK358">
            <v>0</v>
          </cell>
          <cell r="BL358">
            <v>0</v>
          </cell>
          <cell r="BM358">
            <v>0</v>
          </cell>
          <cell r="BN358">
            <v>0</v>
          </cell>
        </row>
        <row r="359">
          <cell r="B359" t="str">
            <v>S544002</v>
          </cell>
          <cell r="C359" t="str">
            <v>东莞市兴亿塑胶原料有限公司</v>
          </cell>
          <cell r="D359" t="str">
            <v>后视镜</v>
          </cell>
        </row>
        <row r="359">
          <cell r="F359">
            <v>0</v>
          </cell>
          <cell r="G359" t="str">
            <v>否</v>
          </cell>
        </row>
        <row r="359"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</row>
        <row r="359"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</row>
        <row r="359"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</row>
        <row r="359"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5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</row>
        <row r="359">
          <cell r="BK359">
            <v>0</v>
          </cell>
          <cell r="BL359">
            <v>0</v>
          </cell>
          <cell r="BM359">
            <v>0</v>
          </cell>
          <cell r="BN359">
            <v>0</v>
          </cell>
        </row>
        <row r="360">
          <cell r="B360" t="str">
            <v>S411009</v>
          </cell>
          <cell r="C360" t="str">
            <v>北京兴塑化工产品有限公司</v>
          </cell>
          <cell r="D360" t="str">
            <v>后视镜</v>
          </cell>
        </row>
        <row r="360">
          <cell r="F360">
            <v>0</v>
          </cell>
          <cell r="G360" t="str">
            <v>否</v>
          </cell>
        </row>
        <row r="360"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</row>
        <row r="360">
          <cell r="AE360">
            <v>0</v>
          </cell>
          <cell r="AF360">
            <v>0</v>
          </cell>
          <cell r="AG360">
            <v>0</v>
          </cell>
          <cell r="AH360">
            <v>0</v>
          </cell>
        </row>
        <row r="360"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</row>
        <row r="360"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5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</row>
        <row r="360">
          <cell r="BK360">
            <v>-59500</v>
          </cell>
          <cell r="BL360">
            <v>-59500</v>
          </cell>
          <cell r="BM360">
            <v>-59500</v>
          </cell>
          <cell r="BN360">
            <v>0</v>
          </cell>
        </row>
        <row r="361">
          <cell r="B361" t="str">
            <v>S413135</v>
          </cell>
          <cell r="C361" t="str">
            <v>黄骅市东鑫车镜厂</v>
          </cell>
          <cell r="D361" t="str">
            <v>后视镜</v>
          </cell>
        </row>
        <row r="361">
          <cell r="F361">
            <v>0</v>
          </cell>
          <cell r="G361" t="str">
            <v>否</v>
          </cell>
        </row>
        <row r="361"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</row>
        <row r="361"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</row>
        <row r="361"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</row>
        <row r="361"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5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</row>
        <row r="361">
          <cell r="BK361">
            <v>-29189</v>
          </cell>
          <cell r="BL361">
            <v>-29189</v>
          </cell>
          <cell r="BM361">
            <v>-29189</v>
          </cell>
          <cell r="BN361">
            <v>0</v>
          </cell>
        </row>
        <row r="362">
          <cell r="B362" t="str">
            <v>S533005</v>
          </cell>
          <cell r="C362" t="str">
            <v>台州市博睿环保科技有限公司</v>
          </cell>
          <cell r="D362">
            <v>0</v>
          </cell>
        </row>
        <row r="362">
          <cell r="F362">
            <v>0</v>
          </cell>
          <cell r="G362" t="str">
            <v>否</v>
          </cell>
        </row>
        <row r="362"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</row>
        <row r="362"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</row>
        <row r="362"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</row>
        <row r="362"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5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</row>
        <row r="362">
          <cell r="BK362">
            <v>0</v>
          </cell>
          <cell r="BL362">
            <v>0</v>
          </cell>
          <cell r="BM362">
            <v>0</v>
          </cell>
          <cell r="BN362">
            <v>0</v>
          </cell>
        </row>
        <row r="363">
          <cell r="B363" t="str">
            <v>S437002</v>
          </cell>
          <cell r="C363" t="str">
            <v>中国重汽集团济南商用车有限公司</v>
          </cell>
          <cell r="D363">
            <v>0</v>
          </cell>
        </row>
        <row r="363">
          <cell r="F363">
            <v>0</v>
          </cell>
          <cell r="G363" t="str">
            <v>否</v>
          </cell>
        </row>
        <row r="363"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</row>
        <row r="363"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</row>
        <row r="363"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</row>
        <row r="363"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5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</row>
        <row r="363">
          <cell r="BK363">
            <v>0</v>
          </cell>
          <cell r="BL363">
            <v>0</v>
          </cell>
          <cell r="BM363">
            <v>0</v>
          </cell>
          <cell r="BN363">
            <v>0</v>
          </cell>
        </row>
        <row r="364">
          <cell r="B364" t="str">
            <v>S413121</v>
          </cell>
          <cell r="C364" t="str">
            <v>河北佳铸金属制品有限公司</v>
          </cell>
          <cell r="D364" t="str">
            <v>金属件</v>
          </cell>
        </row>
        <row r="364">
          <cell r="F364">
            <v>0</v>
          </cell>
          <cell r="G364" t="str">
            <v>否</v>
          </cell>
        </row>
        <row r="364"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</row>
        <row r="364">
          <cell r="AD364">
            <v>0</v>
          </cell>
        </row>
        <row r="364">
          <cell r="AH364">
            <v>0</v>
          </cell>
        </row>
        <row r="364"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</row>
        <row r="364"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5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</row>
        <row r="364">
          <cell r="BK364">
            <v>-2700</v>
          </cell>
          <cell r="BL364">
            <v>-2700</v>
          </cell>
          <cell r="BM364">
            <v>-13560</v>
          </cell>
          <cell r="BN364">
            <v>0</v>
          </cell>
        </row>
        <row r="365">
          <cell r="B365" t="str">
            <v>S437046</v>
          </cell>
          <cell r="C365" t="str">
            <v>青岛中新华美塑料有限公司</v>
          </cell>
          <cell r="D365" t="str">
            <v>后视镜</v>
          </cell>
          <cell r="E365" t="str">
            <v>大宗物料</v>
          </cell>
          <cell r="F365">
            <v>0</v>
          </cell>
          <cell r="G365" t="str">
            <v>否</v>
          </cell>
          <cell r="H365">
            <v>30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</row>
        <row r="365">
          <cell r="AD365">
            <v>0</v>
          </cell>
        </row>
        <row r="365">
          <cell r="AH365">
            <v>0</v>
          </cell>
        </row>
        <row r="365"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</row>
        <row r="365"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5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</row>
        <row r="365">
          <cell r="BK365">
            <v>0</v>
          </cell>
          <cell r="BL365">
            <v>0</v>
          </cell>
          <cell r="BM365">
            <v>0</v>
          </cell>
          <cell r="BN365">
            <v>0</v>
          </cell>
        </row>
        <row r="366">
          <cell r="B366" t="str">
            <v>S411033</v>
          </cell>
          <cell r="C366" t="str">
            <v>北京德坤顺利金属制品加工部</v>
          </cell>
          <cell r="D366">
            <v>0</v>
          </cell>
        </row>
        <row r="366">
          <cell r="F366">
            <v>0</v>
          </cell>
          <cell r="G366" t="str">
            <v>否</v>
          </cell>
        </row>
        <row r="366"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</row>
        <row r="366"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</row>
        <row r="366"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</row>
        <row r="366"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5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</row>
        <row r="366">
          <cell r="BK366">
            <v>0</v>
          </cell>
          <cell r="BL366">
            <v>0</v>
          </cell>
          <cell r="BM366">
            <v>0</v>
          </cell>
          <cell r="BN366">
            <v>0</v>
          </cell>
        </row>
        <row r="367">
          <cell r="B367" t="str">
            <v>S412032</v>
          </cell>
          <cell r="C367" t="str">
            <v>天津东和汽车零部件有限公司</v>
          </cell>
          <cell r="D367" t="str">
            <v>后视镜</v>
          </cell>
        </row>
        <row r="367">
          <cell r="F367">
            <v>0</v>
          </cell>
          <cell r="G367" t="str">
            <v>否</v>
          </cell>
        </row>
        <row r="367"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</row>
        <row r="367">
          <cell r="AE367">
            <v>0</v>
          </cell>
          <cell r="AF367">
            <v>0</v>
          </cell>
          <cell r="AG367">
            <v>0</v>
          </cell>
          <cell r="AH367">
            <v>0</v>
          </cell>
        </row>
        <row r="367">
          <cell r="AK367">
            <v>0</v>
          </cell>
        </row>
        <row r="367"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</row>
        <row r="367"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5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</row>
        <row r="367">
          <cell r="BK367">
            <v>0</v>
          </cell>
          <cell r="BL367">
            <v>0</v>
          </cell>
          <cell r="BM367">
            <v>0</v>
          </cell>
          <cell r="BN367">
            <v>0</v>
          </cell>
        </row>
        <row r="368">
          <cell r="B368" t="str">
            <v>S412038</v>
          </cell>
          <cell r="C368" t="str">
            <v>天津禄川科技开发有限公司</v>
          </cell>
          <cell r="D368" t="str">
            <v>后视镜</v>
          </cell>
        </row>
        <row r="368">
          <cell r="F368">
            <v>0</v>
          </cell>
          <cell r="G368" t="str">
            <v>否</v>
          </cell>
        </row>
        <row r="368"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</row>
        <row r="368"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</row>
        <row r="368"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6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</row>
        <row r="368">
          <cell r="BK368">
            <v>2.18278728425503e-11</v>
          </cell>
          <cell r="BL368">
            <v>0</v>
          </cell>
          <cell r="BM368">
            <v>-76474.06</v>
          </cell>
          <cell r="BN368">
            <v>0</v>
          </cell>
        </row>
        <row r="369">
          <cell r="B369" t="str">
            <v>S437034</v>
          </cell>
          <cell r="C369" t="str">
            <v>潍坊振晟汽车零部件有限公司</v>
          </cell>
          <cell r="D369" t="str">
            <v>座椅</v>
          </cell>
          <cell r="E369" t="str">
            <v>正常供货</v>
          </cell>
          <cell r="F369">
            <v>60</v>
          </cell>
          <cell r="G369" t="str">
            <v>是</v>
          </cell>
          <cell r="H369">
            <v>60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69">
          <cell r="AJ369">
            <v>0</v>
          </cell>
          <cell r="AK369">
            <v>5408.62</v>
          </cell>
          <cell r="AL369">
            <v>0</v>
          </cell>
          <cell r="AM369">
            <v>22988.61</v>
          </cell>
          <cell r="AN369">
            <v>0</v>
          </cell>
          <cell r="AO369">
            <v>13300</v>
          </cell>
          <cell r="AP369">
            <v>23200</v>
          </cell>
          <cell r="AQ369">
            <v>0</v>
          </cell>
          <cell r="AR369">
            <v>31333.43</v>
          </cell>
          <cell r="AS369">
            <v>0</v>
          </cell>
          <cell r="AT369">
            <v>0</v>
          </cell>
          <cell r="AU369">
            <v>0</v>
          </cell>
        </row>
        <row r="369">
          <cell r="AW369">
            <v>0</v>
          </cell>
          <cell r="AX369">
            <v>0</v>
          </cell>
          <cell r="AY369">
            <v>0</v>
          </cell>
          <cell r="AZ369">
            <v>96230.66</v>
          </cell>
          <cell r="BA369">
            <v>96230.66</v>
          </cell>
          <cell r="BB369">
            <v>5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</row>
        <row r="369">
          <cell r="BK369">
            <v>96230.66</v>
          </cell>
          <cell r="BL369">
            <v>0</v>
          </cell>
          <cell r="BM369">
            <v>0</v>
          </cell>
          <cell r="BN369">
            <v>0</v>
          </cell>
        </row>
        <row r="370">
          <cell r="B370" t="str">
            <v>S431021</v>
          </cell>
          <cell r="C370" t="str">
            <v>上海金山张泾五金弹簧有限公司</v>
          </cell>
          <cell r="D370" t="str">
            <v>后视镜</v>
          </cell>
        </row>
        <row r="370">
          <cell r="F370">
            <v>30</v>
          </cell>
          <cell r="G370" t="str">
            <v>否</v>
          </cell>
        </row>
        <row r="370"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</row>
        <row r="370"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</row>
        <row r="370"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</row>
        <row r="370"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5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</row>
        <row r="370">
          <cell r="BK370">
            <v>0</v>
          </cell>
          <cell r="BL370">
            <v>0</v>
          </cell>
          <cell r="BM370">
            <v>0</v>
          </cell>
          <cell r="BN370">
            <v>0</v>
          </cell>
        </row>
        <row r="371">
          <cell r="B371" t="str">
            <v>S412033</v>
          </cell>
          <cell r="C371" t="str">
            <v>天津宇德科技发展有限公司</v>
          </cell>
          <cell r="D371">
            <v>0</v>
          </cell>
        </row>
        <row r="371">
          <cell r="F371">
            <v>0</v>
          </cell>
          <cell r="G371" t="str">
            <v>否</v>
          </cell>
        </row>
        <row r="371"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</row>
        <row r="371"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</row>
        <row r="371"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</row>
        <row r="371"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5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</row>
        <row r="371">
          <cell r="BK371">
            <v>0</v>
          </cell>
          <cell r="BL371">
            <v>0</v>
          </cell>
          <cell r="BM371">
            <v>0</v>
          </cell>
          <cell r="BN371">
            <v>0</v>
          </cell>
        </row>
        <row r="372">
          <cell r="B372" t="str">
            <v>S412030</v>
          </cell>
          <cell r="C372" t="str">
            <v>天津市丰鑫科技发展有限公司</v>
          </cell>
          <cell r="D372" t="str">
            <v>金属件</v>
          </cell>
        </row>
        <row r="372">
          <cell r="F372">
            <v>0</v>
          </cell>
          <cell r="G372" t="str">
            <v>否</v>
          </cell>
        </row>
        <row r="372"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</row>
        <row r="372"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</row>
        <row r="372"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</row>
        <row r="372"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5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</row>
        <row r="372">
          <cell r="BK372">
            <v>0</v>
          </cell>
          <cell r="BL372">
            <v>0</v>
          </cell>
          <cell r="BM372">
            <v>0</v>
          </cell>
          <cell r="BN372">
            <v>0</v>
          </cell>
        </row>
        <row r="373">
          <cell r="B373" t="str">
            <v>S536005</v>
          </cell>
          <cell r="C373" t="str">
            <v>康硕（江西)智能制造有限公司</v>
          </cell>
          <cell r="D373">
            <v>0</v>
          </cell>
        </row>
        <row r="373">
          <cell r="F373">
            <v>0</v>
          </cell>
          <cell r="G373" t="str">
            <v>否</v>
          </cell>
        </row>
        <row r="373"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</row>
        <row r="373"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3"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</row>
        <row r="373"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5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</row>
        <row r="373">
          <cell r="BK373">
            <v>0</v>
          </cell>
          <cell r="BL373">
            <v>0</v>
          </cell>
          <cell r="BM373">
            <v>0</v>
          </cell>
          <cell r="BN373">
            <v>0</v>
          </cell>
        </row>
        <row r="374">
          <cell r="B374" t="str">
            <v>S561002</v>
          </cell>
          <cell r="C374" t="str">
            <v>西安嘉怡天恒精密技术股份有限公司</v>
          </cell>
          <cell r="D374">
            <v>0</v>
          </cell>
          <cell r="E374" t="str">
            <v>老账</v>
          </cell>
          <cell r="F374">
            <v>0</v>
          </cell>
          <cell r="G374" t="str">
            <v>是</v>
          </cell>
        </row>
        <row r="374"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</row>
        <row r="374"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</row>
        <row r="374">
          <cell r="AK374">
            <v>8100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</row>
        <row r="374">
          <cell r="AW374">
            <v>0</v>
          </cell>
          <cell r="AX374">
            <v>0</v>
          </cell>
          <cell r="AY374">
            <v>0</v>
          </cell>
          <cell r="AZ374">
            <v>8100</v>
          </cell>
          <cell r="BA374">
            <v>8100</v>
          </cell>
          <cell r="BB374">
            <v>5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</row>
        <row r="374">
          <cell r="BK374">
            <v>8100</v>
          </cell>
          <cell r="BL374">
            <v>0</v>
          </cell>
          <cell r="BM374">
            <v>0</v>
          </cell>
          <cell r="BN374">
            <v>0</v>
          </cell>
        </row>
        <row r="375">
          <cell r="B375" t="str">
            <v>S513052</v>
          </cell>
          <cell r="C375" t="str">
            <v>黄骅新智环保技术有限公司</v>
          </cell>
          <cell r="D375">
            <v>0</v>
          </cell>
        </row>
        <row r="375">
          <cell r="F375">
            <v>0</v>
          </cell>
          <cell r="G375" t="str">
            <v>否</v>
          </cell>
        </row>
        <row r="375"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</row>
        <row r="375"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</row>
        <row r="375"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</row>
        <row r="375"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5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</row>
        <row r="375">
          <cell r="BK375">
            <v>0</v>
          </cell>
          <cell r="BL375">
            <v>0</v>
          </cell>
          <cell r="BM375">
            <v>0</v>
          </cell>
          <cell r="BN375">
            <v>0</v>
          </cell>
        </row>
        <row r="376">
          <cell r="B376" t="str">
            <v>S431020</v>
          </cell>
          <cell r="C376" t="str">
            <v>上海鸿扬工贸有限公司</v>
          </cell>
          <cell r="D376" t="str">
            <v>后视镜</v>
          </cell>
          <cell r="E376" t="str">
            <v>老账</v>
          </cell>
          <cell r="F376">
            <v>90</v>
          </cell>
          <cell r="G376" t="str">
            <v>否</v>
          </cell>
        </row>
        <row r="376"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</row>
        <row r="376"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</row>
        <row r="376">
          <cell r="AW376">
            <v>0</v>
          </cell>
          <cell r="AX376">
            <v>4520</v>
          </cell>
          <cell r="AY376">
            <v>30736</v>
          </cell>
          <cell r="AZ376">
            <v>35256</v>
          </cell>
          <cell r="BA376">
            <v>0</v>
          </cell>
          <cell r="BB376">
            <v>5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35256</v>
          </cell>
          <cell r="BI376">
            <v>35256</v>
          </cell>
        </row>
        <row r="376">
          <cell r="BK376">
            <v>35256</v>
          </cell>
          <cell r="BL376">
            <v>0</v>
          </cell>
          <cell r="BM376">
            <v>-4520</v>
          </cell>
          <cell r="BN376">
            <v>5876</v>
          </cell>
        </row>
        <row r="377">
          <cell r="B377" t="str">
            <v>S412002</v>
          </cell>
          <cell r="C377" t="str">
            <v>天津市精美特表面技术有限公司</v>
          </cell>
          <cell r="D377" t="str">
            <v>后视镜</v>
          </cell>
        </row>
        <row r="377">
          <cell r="F377">
            <v>0</v>
          </cell>
          <cell r="G377" t="str">
            <v>否</v>
          </cell>
        </row>
        <row r="377"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</row>
        <row r="377">
          <cell r="AF377">
            <v>0</v>
          </cell>
          <cell r="AG377">
            <v>0</v>
          </cell>
          <cell r="AH377">
            <v>0</v>
          </cell>
        </row>
        <row r="377"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</row>
        <row r="377"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5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</row>
        <row r="377">
          <cell r="BK377">
            <v>-28219.3900000001</v>
          </cell>
          <cell r="BL377">
            <v>-28219.3900000001</v>
          </cell>
          <cell r="BM377">
            <v>-28219.3900000001</v>
          </cell>
          <cell r="BN377">
            <v>0</v>
          </cell>
        </row>
        <row r="378">
          <cell r="B378" t="str">
            <v>S412006</v>
          </cell>
          <cell r="C378" t="str">
            <v>天津市天龙得冷成型部品有限公司</v>
          </cell>
          <cell r="D378">
            <v>0</v>
          </cell>
        </row>
        <row r="378">
          <cell r="F378">
            <v>0</v>
          </cell>
          <cell r="G378" t="str">
            <v>否</v>
          </cell>
          <cell r="H378">
            <v>90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</row>
        <row r="378">
          <cell r="AE378">
            <v>0</v>
          </cell>
          <cell r="AF378">
            <v>0</v>
          </cell>
          <cell r="AG378">
            <v>0</v>
          </cell>
          <cell r="AH378">
            <v>0</v>
          </cell>
        </row>
        <row r="378"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4731.88</v>
          </cell>
          <cell r="AS378">
            <v>0</v>
          </cell>
          <cell r="AT378">
            <v>0</v>
          </cell>
          <cell r="AU378">
            <v>0</v>
          </cell>
        </row>
        <row r="378">
          <cell r="AW378">
            <v>0</v>
          </cell>
          <cell r="AX378">
            <v>0</v>
          </cell>
          <cell r="AY378">
            <v>0</v>
          </cell>
          <cell r="AZ378">
            <v>4731.88</v>
          </cell>
          <cell r="BA378">
            <v>4731.88</v>
          </cell>
          <cell r="BB378">
            <v>5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</row>
        <row r="378">
          <cell r="BK378">
            <v>4731.88</v>
          </cell>
          <cell r="BL378">
            <v>0</v>
          </cell>
          <cell r="BM378">
            <v>0</v>
          </cell>
          <cell r="BN378">
            <v>0</v>
          </cell>
        </row>
        <row r="379">
          <cell r="B379" t="str">
            <v>S412026</v>
          </cell>
          <cell r="C379" t="str">
            <v>天津腾达永恒科技发展有限公司</v>
          </cell>
          <cell r="D379" t="str">
            <v>后视镜</v>
          </cell>
          <cell r="E379" t="str">
            <v>老账</v>
          </cell>
          <cell r="F379">
            <v>30</v>
          </cell>
          <cell r="G379" t="str">
            <v>否</v>
          </cell>
        </row>
        <row r="379"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</row>
        <row r="379"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</row>
        <row r="379"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</row>
        <row r="379">
          <cell r="AR379">
            <v>6393.43</v>
          </cell>
          <cell r="AS379">
            <v>0</v>
          </cell>
          <cell r="AT379">
            <v>45372.12</v>
          </cell>
          <cell r="AU379">
            <v>0</v>
          </cell>
          <cell r="AV379">
            <v>17930.03</v>
          </cell>
          <cell r="AW379">
            <v>0</v>
          </cell>
          <cell r="AX379">
            <v>0</v>
          </cell>
          <cell r="AY379">
            <v>0</v>
          </cell>
          <cell r="AZ379">
            <v>69695.58</v>
          </cell>
          <cell r="BA379">
            <v>69695.58</v>
          </cell>
          <cell r="BB379">
            <v>6</v>
          </cell>
          <cell r="BC379">
            <v>0</v>
          </cell>
          <cell r="BD379">
            <v>0</v>
          </cell>
          <cell r="BE379">
            <v>17930.03</v>
          </cell>
          <cell r="BF379">
            <v>0</v>
          </cell>
          <cell r="BG379">
            <v>45372.12</v>
          </cell>
          <cell r="BH379">
            <v>63302.15</v>
          </cell>
          <cell r="BI379">
            <v>0</v>
          </cell>
        </row>
        <row r="379">
          <cell r="BK379">
            <v>69695.58</v>
          </cell>
          <cell r="BL379">
            <v>0</v>
          </cell>
          <cell r="BM379">
            <v>0</v>
          </cell>
          <cell r="BN379">
            <v>10550.3583333333</v>
          </cell>
        </row>
        <row r="380">
          <cell r="B380" t="str">
            <v>S413024</v>
          </cell>
          <cell r="C380" t="str">
            <v>南皮县国名冲压件厂</v>
          </cell>
          <cell r="D380" t="str">
            <v>后视镜</v>
          </cell>
        </row>
        <row r="380">
          <cell r="F380">
            <v>0</v>
          </cell>
          <cell r="G380" t="str">
            <v>否</v>
          </cell>
        </row>
        <row r="380"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</row>
        <row r="380"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</row>
        <row r="380"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5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</row>
        <row r="380">
          <cell r="BK380">
            <v>0</v>
          </cell>
          <cell r="BL380">
            <v>0</v>
          </cell>
          <cell r="BM380">
            <v>0</v>
          </cell>
          <cell r="BN380">
            <v>0</v>
          </cell>
        </row>
        <row r="381">
          <cell r="B381" t="str">
            <v>S413109</v>
          </cell>
          <cell r="C381" t="str">
            <v>河北盛德燃气有限公司</v>
          </cell>
          <cell r="D381">
            <v>0</v>
          </cell>
          <cell r="E381" t="str">
            <v>管理</v>
          </cell>
          <cell r="F381">
            <v>0</v>
          </cell>
          <cell r="G381" t="str">
            <v>否</v>
          </cell>
        </row>
        <row r="381"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</row>
        <row r="381">
          <cell r="AE381">
            <v>0</v>
          </cell>
          <cell r="AF381">
            <v>0</v>
          </cell>
          <cell r="AG381">
            <v>0</v>
          </cell>
          <cell r="AH381">
            <v>0</v>
          </cell>
        </row>
        <row r="381"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20243.3</v>
          </cell>
          <cell r="AZ381">
            <v>20243.3</v>
          </cell>
          <cell r="BA381">
            <v>20243.3</v>
          </cell>
          <cell r="BB381">
            <v>6</v>
          </cell>
          <cell r="BC381">
            <v>20243.3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20243.3</v>
          </cell>
          <cell r="BI381">
            <v>0</v>
          </cell>
        </row>
        <row r="381">
          <cell r="BK381">
            <v>20243.3</v>
          </cell>
          <cell r="BL381">
            <v>0</v>
          </cell>
          <cell r="BM381">
            <v>-4481.69999999995</v>
          </cell>
          <cell r="BN381">
            <v>3373.88333333333</v>
          </cell>
        </row>
        <row r="382">
          <cell r="B382" t="str">
            <v>S413111</v>
          </cell>
          <cell r="C382" t="str">
            <v>国网河北省电力有限公司沧州供电分公司</v>
          </cell>
          <cell r="D382">
            <v>0</v>
          </cell>
        </row>
        <row r="382">
          <cell r="F382">
            <v>0</v>
          </cell>
          <cell r="G382" t="str">
            <v>否</v>
          </cell>
        </row>
        <row r="382"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</row>
        <row r="382">
          <cell r="AE382">
            <v>0</v>
          </cell>
          <cell r="AF382">
            <v>0</v>
          </cell>
          <cell r="AG382">
            <v>0</v>
          </cell>
          <cell r="AH382">
            <v>0</v>
          </cell>
        </row>
        <row r="382"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6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</row>
        <row r="382">
          <cell r="BK382">
            <v>-331139.38</v>
          </cell>
          <cell r="BL382">
            <v>-331139.38</v>
          </cell>
          <cell r="BM382">
            <v>-543865.15</v>
          </cell>
          <cell r="BN382">
            <v>0</v>
          </cell>
        </row>
        <row r="383">
          <cell r="B383" t="str">
            <v>S413154</v>
          </cell>
          <cell r="C383" t="str">
            <v>文安县众盛塑料制品厂</v>
          </cell>
          <cell r="D383" t="str">
            <v>座椅</v>
          </cell>
        </row>
        <row r="383">
          <cell r="F383">
            <v>0</v>
          </cell>
          <cell r="G383" t="str">
            <v>否</v>
          </cell>
        </row>
        <row r="383"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</row>
        <row r="383"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</row>
        <row r="383"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</row>
        <row r="383"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5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</row>
        <row r="383">
          <cell r="BK383">
            <v>0</v>
          </cell>
          <cell r="BL383">
            <v>0</v>
          </cell>
          <cell r="BM383">
            <v>0</v>
          </cell>
          <cell r="BN383">
            <v>0</v>
          </cell>
        </row>
        <row r="384">
          <cell r="B384" t="str">
            <v>S432005</v>
          </cell>
          <cell r="C384" t="str">
            <v>佛吉亚（无锡）座椅部件有限公司</v>
          </cell>
          <cell r="D384" t="str">
            <v>金属件</v>
          </cell>
          <cell r="E384" t="str">
            <v>正常供货</v>
          </cell>
          <cell r="F384">
            <v>60</v>
          </cell>
          <cell r="G384" t="str">
            <v>否</v>
          </cell>
          <cell r="H384">
            <v>60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</row>
        <row r="384">
          <cell r="AC384">
            <v>0</v>
          </cell>
          <cell r="AD384">
            <v>0</v>
          </cell>
        </row>
        <row r="384">
          <cell r="AL384">
            <v>0</v>
          </cell>
          <cell r="AM384">
            <v>0</v>
          </cell>
        </row>
        <row r="384"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389827.99</v>
          </cell>
          <cell r="AV384">
            <v>897183.84</v>
          </cell>
          <cell r="AW384">
            <v>618173.28</v>
          </cell>
          <cell r="AX384">
            <v>197759.04</v>
          </cell>
          <cell r="AY384">
            <v>0</v>
          </cell>
          <cell r="AZ384">
            <v>2102944.15</v>
          </cell>
          <cell r="BA384">
            <v>2102944.15</v>
          </cell>
          <cell r="BB384">
            <v>6</v>
          </cell>
          <cell r="BC384">
            <v>618173.28</v>
          </cell>
          <cell r="BD384">
            <v>897183.84</v>
          </cell>
          <cell r="BE384">
            <v>389827.99</v>
          </cell>
          <cell r="BF384">
            <v>0</v>
          </cell>
          <cell r="BG384">
            <v>0</v>
          </cell>
          <cell r="BH384">
            <v>2102944.15</v>
          </cell>
          <cell r="BI384">
            <v>0</v>
          </cell>
        </row>
        <row r="384">
          <cell r="BK384">
            <v>2102944.15</v>
          </cell>
          <cell r="BL384">
            <v>0</v>
          </cell>
          <cell r="BM384">
            <v>-6105.39000000106</v>
          </cell>
          <cell r="BN384">
            <v>350490.691666667</v>
          </cell>
        </row>
        <row r="385">
          <cell r="B385" t="str">
            <v>S432026</v>
          </cell>
          <cell r="C385" t="str">
            <v>昆山市鸿毅达精密模具有限公司</v>
          </cell>
          <cell r="D385">
            <v>0</v>
          </cell>
        </row>
        <row r="385">
          <cell r="F385">
            <v>0</v>
          </cell>
          <cell r="G385" t="str">
            <v>否</v>
          </cell>
        </row>
        <row r="385"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</row>
        <row r="385"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</row>
        <row r="385"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</row>
        <row r="385"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5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</row>
        <row r="385">
          <cell r="BK385">
            <v>0</v>
          </cell>
          <cell r="BL385">
            <v>0</v>
          </cell>
          <cell r="BM385">
            <v>0</v>
          </cell>
          <cell r="BN385">
            <v>0</v>
          </cell>
        </row>
        <row r="386">
          <cell r="B386" t="str">
            <v>S437001</v>
          </cell>
          <cell r="C386" t="str">
            <v>中国重汽集团济南卡车股份有限公司</v>
          </cell>
          <cell r="D386">
            <v>0</v>
          </cell>
        </row>
        <row r="386">
          <cell r="F386">
            <v>0</v>
          </cell>
          <cell r="G386" t="str">
            <v>否</v>
          </cell>
        </row>
        <row r="386"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</row>
        <row r="386"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</row>
        <row r="386"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</row>
        <row r="386"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5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</row>
        <row r="386">
          <cell r="BK386">
            <v>0</v>
          </cell>
          <cell r="BL386">
            <v>0</v>
          </cell>
          <cell r="BM386">
            <v>0</v>
          </cell>
          <cell r="BN386">
            <v>0</v>
          </cell>
        </row>
        <row r="387">
          <cell r="B387" t="str">
            <v>S437035</v>
          </cell>
          <cell r="C387" t="str">
            <v>诸城市弘和源商贸有限公司</v>
          </cell>
          <cell r="D387" t="str">
            <v>座椅</v>
          </cell>
          <cell r="E387" t="str">
            <v>正常供货</v>
          </cell>
          <cell r="F387">
            <v>0</v>
          </cell>
          <cell r="G387" t="str">
            <v>否</v>
          </cell>
        </row>
        <row r="387"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</row>
        <row r="387"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</row>
        <row r="387"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</row>
        <row r="387">
          <cell r="AO387">
            <v>0</v>
          </cell>
          <cell r="AP387">
            <v>0</v>
          </cell>
          <cell r="AQ387">
            <v>0</v>
          </cell>
          <cell r="AR387">
            <v>0.46</v>
          </cell>
          <cell r="AS387">
            <v>0</v>
          </cell>
          <cell r="AT387">
            <v>0</v>
          </cell>
          <cell r="AU387">
            <v>0</v>
          </cell>
        </row>
        <row r="387">
          <cell r="AW387">
            <v>0</v>
          </cell>
          <cell r="AX387">
            <v>0</v>
          </cell>
          <cell r="AY387">
            <v>0</v>
          </cell>
          <cell r="AZ387">
            <v>0.46</v>
          </cell>
          <cell r="BA387">
            <v>0.46</v>
          </cell>
          <cell r="BB387">
            <v>5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</row>
        <row r="387">
          <cell r="BK387">
            <v>0.459999999991851</v>
          </cell>
          <cell r="BL387">
            <v>0</v>
          </cell>
          <cell r="BM387">
            <v>-8.14909251189988e-12</v>
          </cell>
          <cell r="BN387">
            <v>0</v>
          </cell>
        </row>
        <row r="388">
          <cell r="B388" t="str">
            <v>S511012</v>
          </cell>
          <cell r="C388" t="str">
            <v>北京京东世纪信息技术有限公司</v>
          </cell>
          <cell r="D388">
            <v>0</v>
          </cell>
          <cell r="E388" t="str">
            <v>管理</v>
          </cell>
          <cell r="F388">
            <v>0</v>
          </cell>
          <cell r="G388" t="str">
            <v>否</v>
          </cell>
        </row>
        <row r="388"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</row>
        <row r="388">
          <cell r="AE388">
            <v>0</v>
          </cell>
          <cell r="AF388">
            <v>0</v>
          </cell>
          <cell r="AG388">
            <v>0</v>
          </cell>
          <cell r="AH388">
            <v>0</v>
          </cell>
        </row>
        <row r="388"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7018.88</v>
          </cell>
          <cell r="AY388">
            <v>887</v>
          </cell>
          <cell r="AZ388">
            <v>7905.88</v>
          </cell>
          <cell r="BA388">
            <v>7905.88</v>
          </cell>
          <cell r="BB388">
            <v>6</v>
          </cell>
          <cell r="BC388">
            <v>887</v>
          </cell>
          <cell r="BD388">
            <v>7018.88</v>
          </cell>
          <cell r="BE388">
            <v>0</v>
          </cell>
          <cell r="BF388">
            <v>0</v>
          </cell>
          <cell r="BG388">
            <v>0</v>
          </cell>
          <cell r="BH388">
            <v>7905.88</v>
          </cell>
          <cell r="BI388">
            <v>0</v>
          </cell>
        </row>
        <row r="388">
          <cell r="BK388">
            <v>7905.88000000003</v>
          </cell>
          <cell r="BL388">
            <v>0</v>
          </cell>
          <cell r="BM388">
            <v>3.36513039655983e-11</v>
          </cell>
          <cell r="BN388">
            <v>1317.64666666667</v>
          </cell>
        </row>
        <row r="389">
          <cell r="B389" t="str">
            <v>S512009</v>
          </cell>
          <cell r="C389" t="str">
            <v>天津克威迩机械设备有限公司</v>
          </cell>
          <cell r="D389">
            <v>0</v>
          </cell>
        </row>
        <row r="389">
          <cell r="F389">
            <v>0</v>
          </cell>
          <cell r="G389" t="str">
            <v>否</v>
          </cell>
        </row>
        <row r="389"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</row>
        <row r="389"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</row>
        <row r="389"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</row>
        <row r="389"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5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</row>
        <row r="389">
          <cell r="BK389">
            <v>0</v>
          </cell>
          <cell r="BL389">
            <v>0</v>
          </cell>
          <cell r="BM389">
            <v>-7300</v>
          </cell>
          <cell r="BN389">
            <v>0</v>
          </cell>
        </row>
        <row r="390">
          <cell r="B390" t="str">
            <v>S513002</v>
          </cell>
          <cell r="C390" t="str">
            <v>河北光德精密机械股份有限公司</v>
          </cell>
          <cell r="D390" t="str">
            <v>后视镜</v>
          </cell>
        </row>
        <row r="390">
          <cell r="F390">
            <v>30</v>
          </cell>
          <cell r="G390" t="str">
            <v>否</v>
          </cell>
        </row>
        <row r="390"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</row>
        <row r="390"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</row>
        <row r="390"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</row>
        <row r="390"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5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</row>
        <row r="390">
          <cell r="BK390">
            <v>0</v>
          </cell>
          <cell r="BL390">
            <v>0</v>
          </cell>
          <cell r="BM390">
            <v>0</v>
          </cell>
          <cell r="BN390">
            <v>0</v>
          </cell>
        </row>
        <row r="391">
          <cell r="B391" t="str">
            <v>S513029</v>
          </cell>
          <cell r="C391" t="str">
            <v>黄骅信誉楼百货集团有限公司黄骅信誉楼商厦</v>
          </cell>
          <cell r="D391">
            <v>0</v>
          </cell>
        </row>
        <row r="391">
          <cell r="F391">
            <v>0</v>
          </cell>
          <cell r="G391" t="str">
            <v>否</v>
          </cell>
        </row>
        <row r="391"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</row>
        <row r="391">
          <cell r="AE391">
            <v>0</v>
          </cell>
          <cell r="AF391">
            <v>0</v>
          </cell>
          <cell r="AG391">
            <v>0</v>
          </cell>
          <cell r="AH391">
            <v>0</v>
          </cell>
        </row>
        <row r="391"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</row>
        <row r="391"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5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</row>
        <row r="391">
          <cell r="BK391">
            <v>0</v>
          </cell>
          <cell r="BL391">
            <v>0</v>
          </cell>
          <cell r="BM391">
            <v>0</v>
          </cell>
          <cell r="BN391">
            <v>0</v>
          </cell>
        </row>
        <row r="392">
          <cell r="B392" t="str">
            <v>S513054</v>
          </cell>
          <cell r="C392" t="str">
            <v>黄骅市金盾保安服务有限公司</v>
          </cell>
          <cell r="D392">
            <v>0</v>
          </cell>
          <cell r="E392" t="str">
            <v>管理</v>
          </cell>
          <cell r="F392">
            <v>0</v>
          </cell>
          <cell r="G392" t="str">
            <v>否</v>
          </cell>
        </row>
        <row r="392"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2"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2">
          <cell r="AG392">
            <v>0</v>
          </cell>
          <cell r="AH392">
            <v>0</v>
          </cell>
        </row>
        <row r="392"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12500</v>
          </cell>
          <cell r="AZ392">
            <v>12500</v>
          </cell>
          <cell r="BA392">
            <v>12500</v>
          </cell>
          <cell r="BB392">
            <v>6</v>
          </cell>
          <cell r="BC392">
            <v>12500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12500</v>
          </cell>
          <cell r="BI392">
            <v>0</v>
          </cell>
        </row>
        <row r="392">
          <cell r="BK392">
            <v>12500</v>
          </cell>
          <cell r="BL392">
            <v>0</v>
          </cell>
          <cell r="BM392">
            <v>-12500</v>
          </cell>
          <cell r="BN392">
            <v>2083.33333333333</v>
          </cell>
        </row>
        <row r="393">
          <cell r="B393" t="str">
            <v>S513079</v>
          </cell>
          <cell r="C393" t="str">
            <v>泊头市兴东高温油泵制造有限责任公司</v>
          </cell>
          <cell r="D393">
            <v>0</v>
          </cell>
        </row>
        <row r="393">
          <cell r="F393">
            <v>0</v>
          </cell>
          <cell r="G393" t="str">
            <v>否</v>
          </cell>
        </row>
        <row r="393"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</row>
        <row r="393"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</row>
        <row r="393"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</row>
        <row r="393"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5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</row>
        <row r="393">
          <cell r="BK393">
            <v>0</v>
          </cell>
          <cell r="BL393">
            <v>0</v>
          </cell>
          <cell r="BM393">
            <v>0</v>
          </cell>
          <cell r="BN393">
            <v>0</v>
          </cell>
        </row>
        <row r="394">
          <cell r="B394" t="str">
            <v>S513080</v>
          </cell>
          <cell r="C394" t="str">
            <v>霸州市宏达五金塑料制品厂</v>
          </cell>
          <cell r="D394">
            <v>0</v>
          </cell>
        </row>
        <row r="394">
          <cell r="F394">
            <v>0</v>
          </cell>
          <cell r="G394" t="str">
            <v>否</v>
          </cell>
        </row>
        <row r="394"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</row>
        <row r="394"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</row>
        <row r="394"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</row>
        <row r="394"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5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</row>
        <row r="394">
          <cell r="BK394">
            <v>0</v>
          </cell>
          <cell r="BL394">
            <v>0</v>
          </cell>
          <cell r="BM394">
            <v>0</v>
          </cell>
          <cell r="BN394">
            <v>0</v>
          </cell>
        </row>
        <row r="395">
          <cell r="B395" t="str">
            <v>S513081</v>
          </cell>
          <cell r="C395" t="str">
            <v>石家庄跨越物流有限公司</v>
          </cell>
          <cell r="D395" t="str">
            <v>金属件/座椅/后视镜</v>
          </cell>
          <cell r="E395" t="str">
            <v>销售（运输）</v>
          </cell>
          <cell r="F395">
            <v>60</v>
          </cell>
          <cell r="G395" t="str">
            <v>否</v>
          </cell>
          <cell r="H395">
            <v>60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</row>
        <row r="395">
          <cell r="AE395">
            <v>0</v>
          </cell>
          <cell r="AF395">
            <v>0</v>
          </cell>
        </row>
        <row r="395">
          <cell r="AI395">
            <v>0</v>
          </cell>
          <cell r="AJ395">
            <v>0</v>
          </cell>
        </row>
        <row r="395"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</row>
        <row r="395"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5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</row>
        <row r="395">
          <cell r="BK395">
            <v>-40000.0000000001</v>
          </cell>
          <cell r="BL395">
            <v>-40000.0000000001</v>
          </cell>
          <cell r="BM395">
            <v>-41915.3000000001</v>
          </cell>
          <cell r="BN395">
            <v>0</v>
          </cell>
        </row>
        <row r="396">
          <cell r="B396" t="str">
            <v>S513108</v>
          </cell>
          <cell r="C396" t="str">
            <v>河北德邦物流有限公司</v>
          </cell>
          <cell r="D396">
            <v>0</v>
          </cell>
        </row>
        <row r="396">
          <cell r="F396">
            <v>0</v>
          </cell>
          <cell r="G396" t="str">
            <v>否</v>
          </cell>
        </row>
        <row r="396"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</row>
        <row r="396"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</row>
        <row r="396"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4450</v>
          </cell>
          <cell r="AZ396">
            <v>4450</v>
          </cell>
          <cell r="BA396">
            <v>4450</v>
          </cell>
          <cell r="BB396">
            <v>6</v>
          </cell>
          <cell r="BC396">
            <v>4450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4450</v>
          </cell>
          <cell r="BI396">
            <v>0</v>
          </cell>
        </row>
        <row r="396">
          <cell r="BK396">
            <v>4450</v>
          </cell>
          <cell r="BL396">
            <v>0</v>
          </cell>
          <cell r="BM396">
            <v>-28377</v>
          </cell>
          <cell r="BN396">
            <v>741.666666666667</v>
          </cell>
        </row>
        <row r="397">
          <cell r="B397" t="str">
            <v>S513109</v>
          </cell>
          <cell r="C397" t="str">
            <v>沙河市博泰汽车销售有限公司</v>
          </cell>
          <cell r="D397">
            <v>0</v>
          </cell>
        </row>
        <row r="397">
          <cell r="F397">
            <v>0</v>
          </cell>
          <cell r="G397" t="str">
            <v>否</v>
          </cell>
        </row>
        <row r="397"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</row>
        <row r="397"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</row>
        <row r="397"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</row>
        <row r="397"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5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</row>
        <row r="397">
          <cell r="BK397">
            <v>0</v>
          </cell>
          <cell r="BL397">
            <v>0</v>
          </cell>
          <cell r="BM397">
            <v>0</v>
          </cell>
          <cell r="BN397">
            <v>0</v>
          </cell>
        </row>
        <row r="398">
          <cell r="B398" t="str">
            <v>S513110</v>
          </cell>
          <cell r="C398" t="str">
            <v>曲阳县润杨汽车贸易有限公司</v>
          </cell>
          <cell r="D398">
            <v>0</v>
          </cell>
        </row>
        <row r="398">
          <cell r="F398">
            <v>0</v>
          </cell>
          <cell r="G398" t="str">
            <v>否</v>
          </cell>
        </row>
        <row r="398"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</row>
        <row r="398"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</row>
        <row r="398"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</row>
        <row r="398"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5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</row>
        <row r="398">
          <cell r="BK398">
            <v>0</v>
          </cell>
          <cell r="BL398">
            <v>0</v>
          </cell>
          <cell r="BM398">
            <v>0</v>
          </cell>
          <cell r="BN398">
            <v>0</v>
          </cell>
        </row>
        <row r="399">
          <cell r="B399" t="str">
            <v>S532007</v>
          </cell>
          <cell r="C399" t="str">
            <v>和和机械（张家港）有限公司</v>
          </cell>
          <cell r="D399">
            <v>0</v>
          </cell>
        </row>
        <row r="399">
          <cell r="F399">
            <v>0</v>
          </cell>
          <cell r="G399" t="str">
            <v>否</v>
          </cell>
        </row>
        <row r="399"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</row>
        <row r="399"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</row>
        <row r="399"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</row>
        <row r="399"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5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</row>
        <row r="399">
          <cell r="BK399">
            <v>0</v>
          </cell>
          <cell r="BL399">
            <v>0</v>
          </cell>
          <cell r="BM399">
            <v>0</v>
          </cell>
          <cell r="BN399">
            <v>0</v>
          </cell>
        </row>
        <row r="400">
          <cell r="B400" t="str">
            <v>S532012</v>
          </cell>
          <cell r="C400" t="str">
            <v>苏州市跃进汽车修配厂</v>
          </cell>
          <cell r="D400">
            <v>0</v>
          </cell>
        </row>
        <row r="400">
          <cell r="F400">
            <v>0</v>
          </cell>
          <cell r="G400" t="str">
            <v>否</v>
          </cell>
        </row>
        <row r="400"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</row>
        <row r="400"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</row>
        <row r="400"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</row>
        <row r="400"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5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</row>
        <row r="400">
          <cell r="BK400">
            <v>0</v>
          </cell>
          <cell r="BL400">
            <v>0</v>
          </cell>
          <cell r="BM400">
            <v>0</v>
          </cell>
          <cell r="BN400">
            <v>0</v>
          </cell>
        </row>
        <row r="401">
          <cell r="B401" t="str">
            <v>S537005</v>
          </cell>
          <cell r="C401" t="str">
            <v>滨州齐德化工有限公司</v>
          </cell>
          <cell r="D401">
            <v>0</v>
          </cell>
        </row>
        <row r="401">
          <cell r="F401">
            <v>0</v>
          </cell>
          <cell r="G401" t="str">
            <v>否</v>
          </cell>
        </row>
        <row r="401"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</row>
        <row r="401"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</row>
        <row r="401"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</row>
        <row r="401"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5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</row>
        <row r="401">
          <cell r="BK401">
            <v>0</v>
          </cell>
          <cell r="BL401">
            <v>0</v>
          </cell>
          <cell r="BM401">
            <v>0</v>
          </cell>
          <cell r="BN401">
            <v>0</v>
          </cell>
        </row>
        <row r="402">
          <cell r="B402" t="str">
            <v>S537007</v>
          </cell>
          <cell r="C402" t="str">
            <v>青岛宸屹信息科技有限公司</v>
          </cell>
          <cell r="D402">
            <v>0</v>
          </cell>
        </row>
        <row r="402">
          <cell r="F402">
            <v>0</v>
          </cell>
          <cell r="G402" t="str">
            <v>否</v>
          </cell>
        </row>
        <row r="402"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</row>
        <row r="402"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</row>
        <row r="402"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</row>
        <row r="402"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5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</row>
        <row r="402">
          <cell r="BK402">
            <v>0</v>
          </cell>
          <cell r="BL402">
            <v>0</v>
          </cell>
          <cell r="BM402">
            <v>0</v>
          </cell>
          <cell r="BN402">
            <v>0</v>
          </cell>
        </row>
        <row r="403">
          <cell r="B403" t="str">
            <v>S543003</v>
          </cell>
          <cell r="C403" t="str">
            <v>郴州铧宇汽车销售服务有限公司</v>
          </cell>
          <cell r="D403">
            <v>0</v>
          </cell>
        </row>
        <row r="403">
          <cell r="F403">
            <v>0</v>
          </cell>
          <cell r="G403" t="str">
            <v>否</v>
          </cell>
        </row>
        <row r="403"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</row>
        <row r="403"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</row>
        <row r="403"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</row>
        <row r="403"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5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</row>
        <row r="403">
          <cell r="BK403">
            <v>0</v>
          </cell>
          <cell r="BL403">
            <v>0</v>
          </cell>
          <cell r="BM403">
            <v>0</v>
          </cell>
          <cell r="BN403">
            <v>0</v>
          </cell>
        </row>
        <row r="404">
          <cell r="B404" t="str">
            <v>S412007</v>
          </cell>
          <cell r="C404" t="str">
            <v>天津易沃德工业装备有限公司</v>
          </cell>
          <cell r="D404">
            <v>0</v>
          </cell>
        </row>
        <row r="404">
          <cell r="F404">
            <v>0</v>
          </cell>
          <cell r="G404" t="str">
            <v>否</v>
          </cell>
        </row>
        <row r="404"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</row>
        <row r="404"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</row>
        <row r="404"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</row>
        <row r="404"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5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</row>
        <row r="404">
          <cell r="BK404">
            <v>0</v>
          </cell>
          <cell r="BL404">
            <v>0</v>
          </cell>
          <cell r="BM404">
            <v>0</v>
          </cell>
          <cell r="BN404">
            <v>0</v>
          </cell>
        </row>
        <row r="405">
          <cell r="B405" t="str">
            <v>S412031</v>
          </cell>
          <cell r="C405" t="str">
            <v>天津正元天成科技发展有限公司</v>
          </cell>
          <cell r="D405">
            <v>0</v>
          </cell>
        </row>
        <row r="405">
          <cell r="F405">
            <v>0</v>
          </cell>
          <cell r="G405" t="str">
            <v>否</v>
          </cell>
        </row>
        <row r="405"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</row>
        <row r="405">
          <cell r="AE405">
            <v>0</v>
          </cell>
          <cell r="AF405">
            <v>0</v>
          </cell>
          <cell r="AG405">
            <v>0</v>
          </cell>
          <cell r="AH405">
            <v>0</v>
          </cell>
        </row>
        <row r="405"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</row>
        <row r="405"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5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</row>
        <row r="405">
          <cell r="BK405">
            <v>0</v>
          </cell>
          <cell r="BL405">
            <v>0</v>
          </cell>
          <cell r="BM405">
            <v>0</v>
          </cell>
          <cell r="BN405">
            <v>0</v>
          </cell>
        </row>
        <row r="406">
          <cell r="B406" t="str">
            <v>S413002</v>
          </cell>
          <cell r="C406" t="str">
            <v>唐山市丰润区报喜坨扁钢厂</v>
          </cell>
          <cell r="D406" t="str">
            <v>金属件</v>
          </cell>
        </row>
        <row r="406">
          <cell r="F406">
            <v>0</v>
          </cell>
          <cell r="G406" t="str">
            <v>否</v>
          </cell>
        </row>
        <row r="406"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</row>
        <row r="406"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</row>
        <row r="406"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</row>
        <row r="406"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5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</row>
        <row r="406">
          <cell r="BK406">
            <v>0</v>
          </cell>
          <cell r="BL406">
            <v>0</v>
          </cell>
          <cell r="BM406">
            <v>0</v>
          </cell>
          <cell r="BN406">
            <v>0</v>
          </cell>
        </row>
        <row r="407">
          <cell r="B407" t="str">
            <v>S413164</v>
          </cell>
          <cell r="C407" t="str">
            <v>黄骅市国贸物资有限公司</v>
          </cell>
          <cell r="D407" t="str">
            <v>金属件</v>
          </cell>
        </row>
        <row r="407">
          <cell r="F407">
            <v>0</v>
          </cell>
          <cell r="G407" t="str">
            <v>否</v>
          </cell>
        </row>
        <row r="407"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</row>
        <row r="407"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</row>
        <row r="407"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</row>
        <row r="407"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5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</row>
        <row r="407">
          <cell r="BK407">
            <v>-5.82076609134674e-11</v>
          </cell>
          <cell r="BL407">
            <v>0</v>
          </cell>
          <cell r="BM407">
            <v>-5.82076609134674e-11</v>
          </cell>
          <cell r="BN407">
            <v>0</v>
          </cell>
        </row>
        <row r="408">
          <cell r="B408" t="str">
            <v>S413165</v>
          </cell>
          <cell r="C408" t="str">
            <v>献县鹏凯金属制品有限公司</v>
          </cell>
          <cell r="D408" t="str">
            <v>后视镜</v>
          </cell>
        </row>
        <row r="408">
          <cell r="F408">
            <v>0</v>
          </cell>
          <cell r="G408" t="str">
            <v>否</v>
          </cell>
        </row>
        <row r="408"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</row>
        <row r="408"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</row>
        <row r="408"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6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</row>
        <row r="408">
          <cell r="BK408">
            <v>2.3283064365387e-10</v>
          </cell>
          <cell r="BL408">
            <v>0</v>
          </cell>
          <cell r="BM408">
            <v>2.3283064365387e-10</v>
          </cell>
          <cell r="BN408">
            <v>0</v>
          </cell>
        </row>
        <row r="409">
          <cell r="B409" t="str">
            <v>S413166</v>
          </cell>
          <cell r="C409" t="str">
            <v>盐山县大华五金销售有限公司</v>
          </cell>
          <cell r="D409" t="str">
            <v>金属件</v>
          </cell>
        </row>
        <row r="409">
          <cell r="F409">
            <v>0</v>
          </cell>
          <cell r="G409" t="str">
            <v>否</v>
          </cell>
        </row>
        <row r="409"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</row>
        <row r="409"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</row>
        <row r="409"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</row>
        <row r="409"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5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</row>
        <row r="409">
          <cell r="BK409">
            <v>0</v>
          </cell>
          <cell r="BL409">
            <v>0</v>
          </cell>
          <cell r="BM409">
            <v>0</v>
          </cell>
          <cell r="BN409">
            <v>0</v>
          </cell>
        </row>
        <row r="410">
          <cell r="B410" t="str">
            <v>S432030</v>
          </cell>
          <cell r="C410" t="str">
            <v>无锡市宏伟彩印包装有限公司</v>
          </cell>
          <cell r="D410" t="str">
            <v>后视镜</v>
          </cell>
        </row>
        <row r="410">
          <cell r="F410">
            <v>0</v>
          </cell>
          <cell r="G410" t="str">
            <v>否</v>
          </cell>
        </row>
        <row r="410"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</row>
        <row r="410"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</row>
        <row r="410"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</row>
        <row r="410"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5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</row>
        <row r="410">
          <cell r="BK410">
            <v>0</v>
          </cell>
          <cell r="BL410">
            <v>0</v>
          </cell>
          <cell r="BM410">
            <v>0</v>
          </cell>
          <cell r="BN410">
            <v>0</v>
          </cell>
        </row>
        <row r="411">
          <cell r="B411" t="str">
            <v>S434007</v>
          </cell>
          <cell r="C411" t="str">
            <v>滁州岳众汽车零部件有限公司</v>
          </cell>
          <cell r="D411">
            <v>0</v>
          </cell>
        </row>
        <row r="411">
          <cell r="F411">
            <v>0</v>
          </cell>
          <cell r="G411" t="str">
            <v>否</v>
          </cell>
        </row>
        <row r="411"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</row>
        <row r="411"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1"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</row>
        <row r="411"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5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</row>
        <row r="411">
          <cell r="BK411">
            <v>-58565.7800000007</v>
          </cell>
          <cell r="BL411">
            <v>-58565.7800000007</v>
          </cell>
          <cell r="BM411">
            <v>-58565.7800000007</v>
          </cell>
          <cell r="BN411">
            <v>0</v>
          </cell>
        </row>
        <row r="412">
          <cell r="B412" t="str">
            <v>S511023</v>
          </cell>
          <cell r="C412" t="str">
            <v>北京迅捷通物流有限公司</v>
          </cell>
          <cell r="D412">
            <v>0</v>
          </cell>
        </row>
        <row r="412">
          <cell r="F412">
            <v>0</v>
          </cell>
          <cell r="G412" t="str">
            <v>否</v>
          </cell>
        </row>
        <row r="412"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</row>
        <row r="412"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</row>
        <row r="412"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</row>
        <row r="412"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5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</row>
        <row r="412">
          <cell r="BK412">
            <v>0</v>
          </cell>
          <cell r="BL412">
            <v>0</v>
          </cell>
          <cell r="BM412">
            <v>0</v>
          </cell>
          <cell r="BN412">
            <v>0</v>
          </cell>
        </row>
        <row r="413">
          <cell r="B413" t="str">
            <v>S512002</v>
          </cell>
          <cell r="C413" t="str">
            <v>天津市盛荣欣益科技有限公司</v>
          </cell>
          <cell r="D413" t="str">
            <v>后视镜</v>
          </cell>
        </row>
        <row r="413">
          <cell r="F413">
            <v>0</v>
          </cell>
          <cell r="G413" t="str">
            <v>否</v>
          </cell>
        </row>
        <row r="413"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</row>
        <row r="413"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</row>
        <row r="413"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</row>
        <row r="413"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5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</row>
        <row r="413">
          <cell r="BK413">
            <v>0</v>
          </cell>
          <cell r="BL413">
            <v>0</v>
          </cell>
          <cell r="BM413">
            <v>0</v>
          </cell>
          <cell r="BN413">
            <v>0</v>
          </cell>
        </row>
        <row r="414">
          <cell r="B414" t="str">
            <v>S512016</v>
          </cell>
          <cell r="C414" t="str">
            <v>同道精英（天津）信息技术有限公司</v>
          </cell>
          <cell r="D414">
            <v>0</v>
          </cell>
        </row>
        <row r="414">
          <cell r="F414">
            <v>0</v>
          </cell>
          <cell r="G414" t="str">
            <v>否</v>
          </cell>
        </row>
        <row r="414"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</row>
        <row r="414"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</row>
        <row r="414"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</row>
        <row r="414"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5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</row>
        <row r="414">
          <cell r="BK414">
            <v>0</v>
          </cell>
          <cell r="BL414">
            <v>0</v>
          </cell>
          <cell r="BM414">
            <v>0</v>
          </cell>
          <cell r="BN414">
            <v>0</v>
          </cell>
        </row>
        <row r="415">
          <cell r="B415" t="str">
            <v>S513030</v>
          </cell>
          <cell r="C415" t="str">
            <v>中国石油化工股份有限公司河北沧州石油分公司</v>
          </cell>
          <cell r="D415">
            <v>0</v>
          </cell>
        </row>
        <row r="415">
          <cell r="F415">
            <v>0</v>
          </cell>
          <cell r="G415" t="str">
            <v>否</v>
          </cell>
        </row>
        <row r="415"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</row>
        <row r="415"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</row>
        <row r="415"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</row>
        <row r="415"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5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</row>
        <row r="415">
          <cell r="BK415">
            <v>-2.68000000002212</v>
          </cell>
          <cell r="BL415">
            <v>-2.68000000002212</v>
          </cell>
          <cell r="BM415">
            <v>-2.68000000002212</v>
          </cell>
          <cell r="BN415">
            <v>0</v>
          </cell>
        </row>
        <row r="416">
          <cell r="B416" t="str">
            <v>S513046</v>
          </cell>
          <cell r="C416" t="str">
            <v>黄骅市嘉轩安装工程有限公司</v>
          </cell>
          <cell r="D416">
            <v>0</v>
          </cell>
        </row>
        <row r="416">
          <cell r="F416">
            <v>0</v>
          </cell>
          <cell r="G416" t="str">
            <v>否</v>
          </cell>
        </row>
        <row r="416"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</row>
        <row r="416"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</row>
        <row r="416"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</row>
        <row r="416"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5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</row>
        <row r="416">
          <cell r="BK416">
            <v>0</v>
          </cell>
          <cell r="BL416">
            <v>0</v>
          </cell>
          <cell r="BM416">
            <v>0</v>
          </cell>
          <cell r="BN416">
            <v>0</v>
          </cell>
        </row>
        <row r="417">
          <cell r="B417" t="str">
            <v>S513078</v>
          </cell>
          <cell r="C417" t="str">
            <v>石家庄海运帆机电设备有限公司</v>
          </cell>
          <cell r="D417">
            <v>0</v>
          </cell>
        </row>
        <row r="417">
          <cell r="F417">
            <v>0</v>
          </cell>
          <cell r="G417" t="str">
            <v>否</v>
          </cell>
        </row>
        <row r="417"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</row>
        <row r="417"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</row>
        <row r="417"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</row>
        <row r="417"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5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</row>
        <row r="417">
          <cell r="BK417">
            <v>0</v>
          </cell>
          <cell r="BL417">
            <v>0</v>
          </cell>
          <cell r="BM417">
            <v>0</v>
          </cell>
          <cell r="BN417">
            <v>0</v>
          </cell>
        </row>
        <row r="418">
          <cell r="B418" t="str">
            <v>S513092</v>
          </cell>
          <cell r="C418" t="str">
            <v>张家口圣屹汽车销售服务有限公司</v>
          </cell>
          <cell r="D418">
            <v>0</v>
          </cell>
        </row>
        <row r="418">
          <cell r="F418">
            <v>0</v>
          </cell>
          <cell r="G418" t="str">
            <v>否</v>
          </cell>
        </row>
        <row r="418"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</row>
        <row r="418"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</row>
        <row r="418"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</row>
        <row r="418"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5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</row>
        <row r="418">
          <cell r="BK418">
            <v>0</v>
          </cell>
          <cell r="BL418">
            <v>0</v>
          </cell>
          <cell r="BM418">
            <v>0</v>
          </cell>
          <cell r="BN418">
            <v>0</v>
          </cell>
        </row>
        <row r="419">
          <cell r="B419" t="str">
            <v>S513096</v>
          </cell>
          <cell r="C419" t="str">
            <v>遵化市双益汽车修理厂</v>
          </cell>
          <cell r="D419">
            <v>0</v>
          </cell>
        </row>
        <row r="419">
          <cell r="F419">
            <v>0</v>
          </cell>
          <cell r="G419" t="str">
            <v>否</v>
          </cell>
        </row>
        <row r="419"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</row>
        <row r="419"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</row>
        <row r="419"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</row>
        <row r="419"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5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</row>
        <row r="419">
          <cell r="BK419">
            <v>0</v>
          </cell>
          <cell r="BL419">
            <v>0</v>
          </cell>
          <cell r="BM419">
            <v>0</v>
          </cell>
          <cell r="BN419">
            <v>0</v>
          </cell>
        </row>
        <row r="420">
          <cell r="B420" t="str">
            <v>S513097</v>
          </cell>
          <cell r="C420" t="str">
            <v>乐亭县剑锋汽车维修服务有限公司</v>
          </cell>
          <cell r="D420">
            <v>0</v>
          </cell>
        </row>
        <row r="420">
          <cell r="F420">
            <v>0</v>
          </cell>
          <cell r="G420" t="str">
            <v>否</v>
          </cell>
        </row>
        <row r="420"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</row>
        <row r="420"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</row>
        <row r="420"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</row>
        <row r="420"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5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</row>
        <row r="420">
          <cell r="BK420">
            <v>0</v>
          </cell>
          <cell r="BL420">
            <v>0</v>
          </cell>
          <cell r="BM420">
            <v>0</v>
          </cell>
          <cell r="BN420">
            <v>0</v>
          </cell>
        </row>
        <row r="421">
          <cell r="B421" t="str">
            <v>S513106</v>
          </cell>
          <cell r="C421" t="str">
            <v>玉田县利华汽车修理厂</v>
          </cell>
          <cell r="D421">
            <v>0</v>
          </cell>
        </row>
        <row r="421">
          <cell r="F421">
            <v>0</v>
          </cell>
          <cell r="G421" t="str">
            <v>否</v>
          </cell>
        </row>
        <row r="421"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</row>
        <row r="421"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</row>
        <row r="421"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</row>
        <row r="421"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5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</row>
        <row r="421">
          <cell r="BK421">
            <v>0</v>
          </cell>
          <cell r="BL421">
            <v>0</v>
          </cell>
          <cell r="BM421">
            <v>0</v>
          </cell>
          <cell r="BN421">
            <v>0</v>
          </cell>
        </row>
        <row r="422">
          <cell r="B422" t="str">
            <v>S513112</v>
          </cell>
          <cell r="C422" t="str">
            <v>唐山市丰南区昱安汽车销售服务有限公司</v>
          </cell>
          <cell r="D422">
            <v>0</v>
          </cell>
        </row>
        <row r="422">
          <cell r="F422">
            <v>0</v>
          </cell>
          <cell r="G422" t="str">
            <v>否</v>
          </cell>
        </row>
        <row r="422"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</row>
        <row r="422"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</row>
        <row r="422"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</row>
        <row r="422"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5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</row>
        <row r="422">
          <cell r="BK422">
            <v>0</v>
          </cell>
          <cell r="BL422">
            <v>0</v>
          </cell>
          <cell r="BM422">
            <v>0</v>
          </cell>
          <cell r="BN422">
            <v>0</v>
          </cell>
        </row>
        <row r="423">
          <cell r="B423" t="str">
            <v>S513114</v>
          </cell>
          <cell r="C423" t="str">
            <v>黄骅市未来信息技术有限公司</v>
          </cell>
          <cell r="D423">
            <v>0</v>
          </cell>
        </row>
        <row r="423">
          <cell r="F423">
            <v>0</v>
          </cell>
          <cell r="G423" t="str">
            <v>否</v>
          </cell>
        </row>
        <row r="423"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</row>
        <row r="423"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</row>
        <row r="423"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</row>
        <row r="423"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5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</row>
        <row r="423">
          <cell r="BK423">
            <v>0</v>
          </cell>
          <cell r="BL423">
            <v>0</v>
          </cell>
          <cell r="BM423">
            <v>0</v>
          </cell>
          <cell r="BN423">
            <v>0</v>
          </cell>
        </row>
        <row r="424">
          <cell r="B424" t="str">
            <v>S513115</v>
          </cell>
          <cell r="C424" t="str">
            <v>黄骅市博元农业科技有限公司</v>
          </cell>
          <cell r="D424">
            <v>0</v>
          </cell>
        </row>
        <row r="424">
          <cell r="F424">
            <v>0</v>
          </cell>
          <cell r="G424" t="str">
            <v>否</v>
          </cell>
        </row>
        <row r="424"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</row>
        <row r="424"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</row>
        <row r="424"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</row>
        <row r="424"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5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</row>
        <row r="424">
          <cell r="BK424">
            <v>0</v>
          </cell>
          <cell r="BL424">
            <v>0</v>
          </cell>
          <cell r="BM424">
            <v>0</v>
          </cell>
          <cell r="BN424">
            <v>0</v>
          </cell>
        </row>
        <row r="425">
          <cell r="B425" t="str">
            <v>S513116</v>
          </cell>
          <cell r="C425" t="str">
            <v>黄骅市渤海路理想照像服务部</v>
          </cell>
          <cell r="D425">
            <v>0</v>
          </cell>
        </row>
        <row r="425">
          <cell r="F425">
            <v>0</v>
          </cell>
          <cell r="G425" t="str">
            <v>否</v>
          </cell>
        </row>
        <row r="425"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</row>
        <row r="425"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</row>
        <row r="425"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</row>
        <row r="425"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5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</row>
        <row r="425">
          <cell r="BK425">
            <v>0</v>
          </cell>
          <cell r="BL425">
            <v>0</v>
          </cell>
          <cell r="BM425">
            <v>0</v>
          </cell>
          <cell r="BN425">
            <v>0</v>
          </cell>
        </row>
        <row r="426">
          <cell r="B426" t="str">
            <v>S513118</v>
          </cell>
          <cell r="C426" t="str">
            <v>衡水鑫磊劳务派遣有限公司</v>
          </cell>
          <cell r="D426">
            <v>0</v>
          </cell>
        </row>
        <row r="426">
          <cell r="F426">
            <v>0</v>
          </cell>
          <cell r="G426" t="str">
            <v>否</v>
          </cell>
        </row>
        <row r="426"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</row>
        <row r="426">
          <cell r="AE426">
            <v>0</v>
          </cell>
          <cell r="AF426">
            <v>0</v>
          </cell>
          <cell r="AG426">
            <v>0</v>
          </cell>
          <cell r="AH426">
            <v>0</v>
          </cell>
        </row>
        <row r="426"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</row>
        <row r="426"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5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</row>
        <row r="426">
          <cell r="BK426">
            <v>0</v>
          </cell>
          <cell r="BL426">
            <v>0</v>
          </cell>
          <cell r="BM426">
            <v>0</v>
          </cell>
          <cell r="BN426">
            <v>0</v>
          </cell>
        </row>
        <row r="427">
          <cell r="B427" t="str">
            <v>S514005</v>
          </cell>
          <cell r="C427" t="str">
            <v>山西驰鹏汽车销售有限公司</v>
          </cell>
          <cell r="D427">
            <v>0</v>
          </cell>
        </row>
        <row r="427">
          <cell r="F427">
            <v>0</v>
          </cell>
          <cell r="G427" t="str">
            <v>否</v>
          </cell>
        </row>
        <row r="427"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</row>
        <row r="427"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</row>
        <row r="427"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</row>
        <row r="427"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5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</row>
        <row r="427">
          <cell r="BK427">
            <v>0</v>
          </cell>
          <cell r="BL427">
            <v>0</v>
          </cell>
          <cell r="BM427">
            <v>0</v>
          </cell>
          <cell r="BN427">
            <v>0</v>
          </cell>
        </row>
        <row r="428">
          <cell r="B428" t="str">
            <v>S531009</v>
          </cell>
          <cell r="C428" t="str">
            <v>上海鸿安锦翔汽车服务有限公司</v>
          </cell>
          <cell r="D428">
            <v>0</v>
          </cell>
        </row>
        <row r="428">
          <cell r="F428">
            <v>0</v>
          </cell>
          <cell r="G428" t="str">
            <v>否</v>
          </cell>
        </row>
        <row r="428"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</row>
        <row r="428"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</row>
        <row r="428"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</row>
        <row r="428"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5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</row>
        <row r="428">
          <cell r="BK428">
            <v>0</v>
          </cell>
          <cell r="BL428">
            <v>0</v>
          </cell>
          <cell r="BM428">
            <v>0</v>
          </cell>
          <cell r="BN428">
            <v>0</v>
          </cell>
        </row>
        <row r="429">
          <cell r="B429" t="str">
            <v>S532010</v>
          </cell>
          <cell r="C429" t="str">
            <v>南通易人汽车贸易服务有限公司</v>
          </cell>
          <cell r="D429">
            <v>0</v>
          </cell>
        </row>
        <row r="429">
          <cell r="F429">
            <v>0</v>
          </cell>
          <cell r="G429" t="str">
            <v>否</v>
          </cell>
        </row>
        <row r="429"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</row>
        <row r="429"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</row>
        <row r="429"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</row>
        <row r="429"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5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</row>
        <row r="429">
          <cell r="BK429">
            <v>0</v>
          </cell>
          <cell r="BL429">
            <v>0</v>
          </cell>
          <cell r="BM429">
            <v>0</v>
          </cell>
          <cell r="BN429">
            <v>0</v>
          </cell>
        </row>
        <row r="430">
          <cell r="B430" t="str">
            <v>S532013</v>
          </cell>
          <cell r="C430" t="str">
            <v>武汉华天博亿工贸有限公司</v>
          </cell>
          <cell r="D430">
            <v>0</v>
          </cell>
        </row>
        <row r="430">
          <cell r="F430">
            <v>0</v>
          </cell>
          <cell r="G430" t="str">
            <v>否</v>
          </cell>
        </row>
        <row r="430"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</row>
        <row r="430"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</row>
        <row r="430"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</row>
        <row r="430"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5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</row>
        <row r="430">
          <cell r="BK430">
            <v>0</v>
          </cell>
          <cell r="BL430">
            <v>0</v>
          </cell>
          <cell r="BM430">
            <v>0</v>
          </cell>
          <cell r="BN430">
            <v>0</v>
          </cell>
        </row>
        <row r="431">
          <cell r="B431" t="str">
            <v>S533009</v>
          </cell>
          <cell r="C431" t="str">
            <v>嘉兴市金禾汽车维修服务有限公司</v>
          </cell>
          <cell r="D431">
            <v>0</v>
          </cell>
        </row>
        <row r="431">
          <cell r="F431">
            <v>0</v>
          </cell>
          <cell r="G431" t="str">
            <v>否</v>
          </cell>
        </row>
        <row r="431"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</row>
        <row r="431"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</row>
        <row r="431"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</row>
        <row r="431"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5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</row>
        <row r="431">
          <cell r="BK431">
            <v>0</v>
          </cell>
          <cell r="BL431">
            <v>0</v>
          </cell>
          <cell r="BM431">
            <v>0</v>
          </cell>
          <cell r="BN431">
            <v>0</v>
          </cell>
        </row>
        <row r="432">
          <cell r="B432" t="str">
            <v>S534003</v>
          </cell>
          <cell r="C432" t="str">
            <v>芜湖市仁和富通汽车修理厂</v>
          </cell>
          <cell r="D432">
            <v>0</v>
          </cell>
        </row>
        <row r="432">
          <cell r="F432">
            <v>0</v>
          </cell>
          <cell r="G432" t="str">
            <v>否</v>
          </cell>
        </row>
        <row r="432"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</row>
        <row r="432"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</row>
        <row r="432"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</row>
        <row r="432"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5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</row>
        <row r="432">
          <cell r="BK432">
            <v>0</v>
          </cell>
          <cell r="BL432">
            <v>0</v>
          </cell>
          <cell r="BM432">
            <v>0</v>
          </cell>
          <cell r="BN432">
            <v>0</v>
          </cell>
        </row>
        <row r="433">
          <cell r="B433" t="str">
            <v>S534006</v>
          </cell>
          <cell r="C433" t="str">
            <v>六安安瑞汽车销售有限公司</v>
          </cell>
          <cell r="D433">
            <v>0</v>
          </cell>
        </row>
        <row r="433">
          <cell r="F433">
            <v>0</v>
          </cell>
          <cell r="G433" t="str">
            <v>否</v>
          </cell>
        </row>
        <row r="433"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</row>
        <row r="433"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</row>
        <row r="433"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</row>
        <row r="433"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5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</row>
        <row r="433">
          <cell r="BK433">
            <v>0</v>
          </cell>
          <cell r="BL433">
            <v>0</v>
          </cell>
          <cell r="BM433">
            <v>0</v>
          </cell>
          <cell r="BN433">
            <v>0</v>
          </cell>
        </row>
        <row r="434">
          <cell r="B434" t="str">
            <v>S535003</v>
          </cell>
          <cell r="C434" t="str">
            <v>漳浦天泽塑胶制品有限公司</v>
          </cell>
          <cell r="D434">
            <v>0</v>
          </cell>
        </row>
        <row r="434">
          <cell r="F434">
            <v>0</v>
          </cell>
          <cell r="G434" t="str">
            <v>否</v>
          </cell>
        </row>
        <row r="434"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</row>
        <row r="434"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</row>
        <row r="434"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</row>
        <row r="434"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5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</row>
        <row r="434">
          <cell r="BK434">
            <v>0</v>
          </cell>
          <cell r="BL434">
            <v>0</v>
          </cell>
          <cell r="BM434">
            <v>0</v>
          </cell>
          <cell r="BN434">
            <v>0</v>
          </cell>
        </row>
        <row r="435">
          <cell r="B435" t="str">
            <v>S537006</v>
          </cell>
          <cell r="C435" t="str">
            <v>潍坊众乐邦人力资源有限公司</v>
          </cell>
          <cell r="D435">
            <v>0</v>
          </cell>
        </row>
        <row r="435">
          <cell r="F435">
            <v>0</v>
          </cell>
          <cell r="G435" t="str">
            <v>否</v>
          </cell>
        </row>
        <row r="435"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</row>
        <row r="435">
          <cell r="AE435">
            <v>0</v>
          </cell>
          <cell r="AF435">
            <v>0</v>
          </cell>
          <cell r="AG435">
            <v>0</v>
          </cell>
          <cell r="AH435">
            <v>0</v>
          </cell>
        </row>
        <row r="435"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</row>
        <row r="435"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5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</row>
        <row r="435">
          <cell r="BK435">
            <v>0</v>
          </cell>
          <cell r="BL435">
            <v>0</v>
          </cell>
          <cell r="BM435">
            <v>0</v>
          </cell>
          <cell r="BN435">
            <v>0</v>
          </cell>
        </row>
        <row r="436">
          <cell r="B436" t="str">
            <v>S537013</v>
          </cell>
          <cell r="C436" t="str">
            <v>文登区康泰汽车修理部</v>
          </cell>
          <cell r="D436">
            <v>0</v>
          </cell>
        </row>
        <row r="436">
          <cell r="F436">
            <v>0</v>
          </cell>
          <cell r="G436" t="str">
            <v>否</v>
          </cell>
        </row>
        <row r="436"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</row>
        <row r="436"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</row>
        <row r="436"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</row>
        <row r="436"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5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</row>
        <row r="436">
          <cell r="BK436">
            <v>0</v>
          </cell>
          <cell r="BL436">
            <v>0</v>
          </cell>
          <cell r="BM436">
            <v>0</v>
          </cell>
          <cell r="BN436">
            <v>0</v>
          </cell>
        </row>
        <row r="437">
          <cell r="B437" t="str">
            <v>S537014</v>
          </cell>
          <cell r="C437" t="str">
            <v>山东原和人力资源有限公司</v>
          </cell>
          <cell r="D437">
            <v>0</v>
          </cell>
        </row>
        <row r="437">
          <cell r="F437">
            <v>0</v>
          </cell>
          <cell r="G437" t="str">
            <v>否</v>
          </cell>
        </row>
        <row r="437"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</row>
        <row r="437"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</row>
        <row r="437"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</row>
        <row r="437"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5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</row>
        <row r="437">
          <cell r="BK437">
            <v>0</v>
          </cell>
          <cell r="BL437">
            <v>0</v>
          </cell>
          <cell r="BM437">
            <v>0</v>
          </cell>
          <cell r="BN437">
            <v>0</v>
          </cell>
        </row>
        <row r="438">
          <cell r="B438" t="str">
            <v>S543004</v>
          </cell>
          <cell r="C438" t="str">
            <v>西峡县德赢汽车销售服务有限公司</v>
          </cell>
          <cell r="D438">
            <v>0</v>
          </cell>
        </row>
        <row r="438">
          <cell r="F438">
            <v>0</v>
          </cell>
          <cell r="G438" t="str">
            <v>否</v>
          </cell>
        </row>
        <row r="438"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</row>
        <row r="438"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</row>
        <row r="438"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</row>
        <row r="438"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5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</row>
        <row r="438">
          <cell r="BK438">
            <v>0</v>
          </cell>
          <cell r="BL438">
            <v>0</v>
          </cell>
          <cell r="BM438">
            <v>0</v>
          </cell>
          <cell r="BN438">
            <v>0</v>
          </cell>
        </row>
        <row r="439">
          <cell r="B439" t="str">
            <v>S545001</v>
          </cell>
          <cell r="C439" t="str">
            <v>柳州凡天汽车销售服务有限公司</v>
          </cell>
          <cell r="D439">
            <v>0</v>
          </cell>
        </row>
        <row r="439">
          <cell r="F439">
            <v>0</v>
          </cell>
          <cell r="G439" t="str">
            <v>否</v>
          </cell>
        </row>
        <row r="439"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</row>
        <row r="439"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</row>
        <row r="439"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</row>
        <row r="439"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5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</row>
        <row r="439">
          <cell r="BK439">
            <v>0</v>
          </cell>
          <cell r="BL439">
            <v>0</v>
          </cell>
          <cell r="BM439">
            <v>0</v>
          </cell>
          <cell r="BN439">
            <v>0</v>
          </cell>
        </row>
        <row r="440">
          <cell r="B440" t="str">
            <v>S561005</v>
          </cell>
          <cell r="C440" t="str">
            <v>西安汉信自动识别技术有限公司</v>
          </cell>
          <cell r="D440">
            <v>0</v>
          </cell>
        </row>
        <row r="440">
          <cell r="F440">
            <v>0</v>
          </cell>
          <cell r="G440" t="str">
            <v>否</v>
          </cell>
        </row>
        <row r="440"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</row>
        <row r="440"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</row>
        <row r="440"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</row>
        <row r="440"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5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</row>
        <row r="440">
          <cell r="BK440">
            <v>0</v>
          </cell>
          <cell r="BL440">
            <v>0</v>
          </cell>
          <cell r="BM440">
            <v>0</v>
          </cell>
          <cell r="BN440">
            <v>0</v>
          </cell>
        </row>
        <row r="441">
          <cell r="B441" t="str">
            <v>S412035</v>
          </cell>
          <cell r="C441" t="str">
            <v>天津海纳钢铁有限公司</v>
          </cell>
          <cell r="D441" t="str">
            <v>金属件</v>
          </cell>
        </row>
        <row r="441">
          <cell r="F441">
            <v>0</v>
          </cell>
          <cell r="G441" t="str">
            <v>否</v>
          </cell>
        </row>
        <row r="441"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</row>
        <row r="441"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</row>
        <row r="441"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</row>
        <row r="441"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5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</row>
        <row r="441">
          <cell r="BK441">
            <v>0</v>
          </cell>
          <cell r="BL441">
            <v>0</v>
          </cell>
          <cell r="BM441">
            <v>0</v>
          </cell>
          <cell r="BN441">
            <v>0</v>
          </cell>
        </row>
        <row r="442">
          <cell r="B442" t="str">
            <v>S413145</v>
          </cell>
          <cell r="C442" t="str">
            <v>霸州市霸州镇鑫创五金塑料厂</v>
          </cell>
          <cell r="D442" t="str">
            <v>座椅</v>
          </cell>
          <cell r="E442" t="str">
            <v>正常供货</v>
          </cell>
          <cell r="F442">
            <v>60</v>
          </cell>
          <cell r="G442" t="str">
            <v>是</v>
          </cell>
          <cell r="H442">
            <v>60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</row>
        <row r="442"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8194.44</v>
          </cell>
          <cell r="AO442">
            <v>20300</v>
          </cell>
          <cell r="AP442">
            <v>17400</v>
          </cell>
          <cell r="AQ442">
            <v>43147.86</v>
          </cell>
          <cell r="AR442">
            <v>29919.32</v>
          </cell>
          <cell r="AS442">
            <v>15318.49</v>
          </cell>
          <cell r="AT442">
            <v>10943.34</v>
          </cell>
          <cell r="AU442">
            <v>0</v>
          </cell>
          <cell r="AV442">
            <v>61089.79</v>
          </cell>
          <cell r="AW442">
            <v>13600</v>
          </cell>
          <cell r="AX442">
            <v>17356.8</v>
          </cell>
          <cell r="AY442">
            <v>0</v>
          </cell>
          <cell r="AZ442">
            <v>237270.04</v>
          </cell>
          <cell r="BA442">
            <v>219913.24</v>
          </cell>
          <cell r="BB442">
            <v>6</v>
          </cell>
          <cell r="BC442">
            <v>13600</v>
          </cell>
          <cell r="BD442">
            <v>61089.79</v>
          </cell>
          <cell r="BE442">
            <v>0</v>
          </cell>
          <cell r="BF442">
            <v>10943.34</v>
          </cell>
          <cell r="BG442">
            <v>15318.49</v>
          </cell>
          <cell r="BH442">
            <v>102989.93</v>
          </cell>
          <cell r="BI442">
            <v>17356.8</v>
          </cell>
        </row>
        <row r="442">
          <cell r="BK442">
            <v>237270.04</v>
          </cell>
          <cell r="BL442">
            <v>0</v>
          </cell>
          <cell r="BM442">
            <v>-9533.4</v>
          </cell>
          <cell r="BN442">
            <v>17164.9883333333</v>
          </cell>
        </row>
        <row r="443">
          <cell r="B443" t="str">
            <v>S511019</v>
          </cell>
          <cell r="C443" t="str">
            <v>中企永联数据交换技术(北京)有限公司</v>
          </cell>
          <cell r="D443">
            <v>0</v>
          </cell>
        </row>
        <row r="443">
          <cell r="F443">
            <v>0</v>
          </cell>
          <cell r="G443" t="str">
            <v>否</v>
          </cell>
        </row>
        <row r="443"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</row>
        <row r="443">
          <cell r="AE443">
            <v>0</v>
          </cell>
          <cell r="AF443">
            <v>0</v>
          </cell>
          <cell r="AG443">
            <v>0</v>
          </cell>
          <cell r="AH443">
            <v>0</v>
          </cell>
        </row>
        <row r="443"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</row>
        <row r="443"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5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</row>
        <row r="443">
          <cell r="BK443">
            <v>0</v>
          </cell>
          <cell r="BL443">
            <v>0</v>
          </cell>
          <cell r="BM443">
            <v>0</v>
          </cell>
          <cell r="BN443">
            <v>0</v>
          </cell>
        </row>
        <row r="444">
          <cell r="B444" t="str">
            <v>S511021</v>
          </cell>
          <cell r="C444" t="str">
            <v>平安养老保险股份有限公司北京分公司</v>
          </cell>
          <cell r="D444">
            <v>0</v>
          </cell>
        </row>
        <row r="444">
          <cell r="F444">
            <v>0</v>
          </cell>
          <cell r="G444" t="str">
            <v>否</v>
          </cell>
        </row>
        <row r="444"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</row>
        <row r="444"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</row>
        <row r="444"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</row>
        <row r="444"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5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</row>
        <row r="444">
          <cell r="BK444">
            <v>0</v>
          </cell>
          <cell r="BL444">
            <v>0</v>
          </cell>
          <cell r="BM444">
            <v>0</v>
          </cell>
          <cell r="BN444">
            <v>0</v>
          </cell>
        </row>
        <row r="445">
          <cell r="B445" t="str">
            <v>S511022</v>
          </cell>
          <cell r="C445" t="str">
            <v>北京华德世纪科技发展有限公司</v>
          </cell>
          <cell r="D445">
            <v>0</v>
          </cell>
        </row>
        <row r="445">
          <cell r="F445">
            <v>0</v>
          </cell>
          <cell r="G445" t="str">
            <v>否</v>
          </cell>
        </row>
        <row r="445"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</row>
        <row r="445"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</row>
        <row r="445"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</row>
        <row r="445"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5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</row>
        <row r="445">
          <cell r="BK445">
            <v>0</v>
          </cell>
          <cell r="BL445">
            <v>0</v>
          </cell>
          <cell r="BM445">
            <v>0</v>
          </cell>
          <cell r="BN445">
            <v>0</v>
          </cell>
        </row>
        <row r="446">
          <cell r="B446" t="str">
            <v>S511024</v>
          </cell>
          <cell r="C446" t="str">
            <v>北京市长安律师事务所</v>
          </cell>
          <cell r="D446">
            <v>0</v>
          </cell>
        </row>
        <row r="446">
          <cell r="F446">
            <v>0</v>
          </cell>
          <cell r="G446" t="str">
            <v>否</v>
          </cell>
        </row>
        <row r="446"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</row>
        <row r="446"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</row>
        <row r="446"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</row>
        <row r="446"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5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</row>
        <row r="446">
          <cell r="BK446">
            <v>0</v>
          </cell>
          <cell r="BL446">
            <v>0</v>
          </cell>
          <cell r="BM446">
            <v>0</v>
          </cell>
          <cell r="BN446">
            <v>0</v>
          </cell>
        </row>
        <row r="447">
          <cell r="B447" t="str">
            <v>S513100</v>
          </cell>
          <cell r="C447" t="str">
            <v>保定中汇汽车贸易有限公司</v>
          </cell>
          <cell r="D447">
            <v>0</v>
          </cell>
        </row>
        <row r="447">
          <cell r="F447">
            <v>0</v>
          </cell>
          <cell r="G447" t="str">
            <v>否</v>
          </cell>
        </row>
        <row r="447"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</row>
        <row r="447"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</row>
        <row r="447"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</row>
        <row r="447"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5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</row>
        <row r="447">
          <cell r="BK447">
            <v>0</v>
          </cell>
          <cell r="BL447">
            <v>0</v>
          </cell>
          <cell r="BM447">
            <v>0</v>
          </cell>
          <cell r="BN447">
            <v>0</v>
          </cell>
        </row>
        <row r="448">
          <cell r="B448" t="str">
            <v>S513103</v>
          </cell>
          <cell r="C448" t="str">
            <v>邢台市鼎力恒汽车销售有限公司</v>
          </cell>
          <cell r="D448">
            <v>0</v>
          </cell>
        </row>
        <row r="448">
          <cell r="F448">
            <v>0</v>
          </cell>
          <cell r="G448" t="str">
            <v>否</v>
          </cell>
        </row>
        <row r="448"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</row>
        <row r="448"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</row>
        <row r="448"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</row>
        <row r="448"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5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</row>
        <row r="448">
          <cell r="BK448">
            <v>0</v>
          </cell>
          <cell r="BL448">
            <v>0</v>
          </cell>
          <cell r="BM448">
            <v>-600</v>
          </cell>
          <cell r="BN448">
            <v>0</v>
          </cell>
        </row>
        <row r="449">
          <cell r="B449" t="str">
            <v>S513119</v>
          </cell>
          <cell r="C449" t="str">
            <v>黄骅市英强装卸搬运队</v>
          </cell>
          <cell r="D449">
            <v>0</v>
          </cell>
        </row>
        <row r="449">
          <cell r="F449">
            <v>0</v>
          </cell>
          <cell r="G449" t="str">
            <v>否</v>
          </cell>
        </row>
        <row r="449"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</row>
        <row r="449"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</row>
        <row r="449"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</row>
        <row r="449"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5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</row>
        <row r="449">
          <cell r="BK449">
            <v>0</v>
          </cell>
          <cell r="BL449">
            <v>0</v>
          </cell>
          <cell r="BM449">
            <v>0</v>
          </cell>
          <cell r="BN449">
            <v>0</v>
          </cell>
        </row>
        <row r="450">
          <cell r="B450" t="str">
            <v>S513120</v>
          </cell>
          <cell r="C450" t="str">
            <v>黄骅市大强商贸有限公司</v>
          </cell>
          <cell r="D450">
            <v>0</v>
          </cell>
        </row>
        <row r="450">
          <cell r="F450">
            <v>0</v>
          </cell>
          <cell r="G450" t="str">
            <v>否</v>
          </cell>
        </row>
        <row r="450"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</row>
        <row r="450"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</row>
        <row r="450"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</row>
        <row r="450"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5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</row>
        <row r="450">
          <cell r="BK450">
            <v>0</v>
          </cell>
          <cell r="BL450">
            <v>0</v>
          </cell>
          <cell r="BM450">
            <v>0</v>
          </cell>
          <cell r="BN450">
            <v>0</v>
          </cell>
        </row>
        <row r="451">
          <cell r="B451" t="str">
            <v>S513123</v>
          </cell>
          <cell r="C451" t="str">
            <v>黄骅市奇润运输队</v>
          </cell>
          <cell r="D451">
            <v>0</v>
          </cell>
        </row>
        <row r="451">
          <cell r="F451">
            <v>0</v>
          </cell>
          <cell r="G451" t="str">
            <v>否</v>
          </cell>
        </row>
        <row r="451"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</row>
        <row r="451"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</row>
        <row r="451"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6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</row>
        <row r="451">
          <cell r="BK451">
            <v>0</v>
          </cell>
          <cell r="BL451">
            <v>0</v>
          </cell>
          <cell r="BM451">
            <v>-5534</v>
          </cell>
          <cell r="BN451">
            <v>0</v>
          </cell>
        </row>
        <row r="452">
          <cell r="B452" t="str">
            <v>S513124</v>
          </cell>
          <cell r="C452" t="str">
            <v>河北凯昌祥汽车销售服务有限公司</v>
          </cell>
          <cell r="D452">
            <v>0</v>
          </cell>
        </row>
        <row r="452">
          <cell r="F452">
            <v>0</v>
          </cell>
          <cell r="G452" t="str">
            <v>否</v>
          </cell>
        </row>
        <row r="452"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</row>
        <row r="452"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</row>
        <row r="452"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</row>
        <row r="452"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5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</row>
        <row r="452">
          <cell r="BK452">
            <v>0</v>
          </cell>
          <cell r="BL452">
            <v>0</v>
          </cell>
          <cell r="BM452">
            <v>0</v>
          </cell>
          <cell r="BN452">
            <v>0</v>
          </cell>
        </row>
        <row r="453">
          <cell r="B453" t="str">
            <v>S513125</v>
          </cell>
          <cell r="C453" t="str">
            <v>黄骅市壹本文化传媒有限公司</v>
          </cell>
          <cell r="D453">
            <v>0</v>
          </cell>
        </row>
        <row r="453">
          <cell r="F453">
            <v>0</v>
          </cell>
          <cell r="G453" t="str">
            <v>否</v>
          </cell>
        </row>
        <row r="453"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</row>
        <row r="453"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</row>
        <row r="453"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</row>
        <row r="453"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5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</row>
        <row r="453">
          <cell r="BK453">
            <v>0</v>
          </cell>
          <cell r="BL453">
            <v>0</v>
          </cell>
          <cell r="BM453">
            <v>0</v>
          </cell>
          <cell r="BN453">
            <v>0</v>
          </cell>
        </row>
        <row r="454">
          <cell r="B454" t="str">
            <v>S513126</v>
          </cell>
          <cell r="C454" t="str">
            <v>河北荣华吉运汽车销售服务有限公司</v>
          </cell>
          <cell r="D454">
            <v>0</v>
          </cell>
        </row>
        <row r="454">
          <cell r="F454">
            <v>0</v>
          </cell>
          <cell r="G454" t="str">
            <v>否</v>
          </cell>
        </row>
        <row r="454"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</row>
        <row r="454"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</row>
        <row r="454"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</row>
        <row r="454"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5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</row>
        <row r="454">
          <cell r="BK454">
            <v>0</v>
          </cell>
          <cell r="BL454">
            <v>0</v>
          </cell>
          <cell r="BM454">
            <v>0</v>
          </cell>
          <cell r="BN454">
            <v>0</v>
          </cell>
        </row>
        <row r="455">
          <cell r="B455" t="str">
            <v>S513128</v>
          </cell>
          <cell r="C455" t="str">
            <v>黄骅市兴骏汽车维修门市部</v>
          </cell>
          <cell r="D455">
            <v>0</v>
          </cell>
        </row>
        <row r="455">
          <cell r="F455">
            <v>0</v>
          </cell>
          <cell r="G455" t="str">
            <v>否</v>
          </cell>
        </row>
        <row r="455"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</row>
        <row r="455"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</row>
        <row r="455"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</row>
        <row r="455"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5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</row>
        <row r="455">
          <cell r="BK455">
            <v>0</v>
          </cell>
          <cell r="BL455">
            <v>0</v>
          </cell>
          <cell r="BM455">
            <v>0</v>
          </cell>
          <cell r="BN455">
            <v>0</v>
          </cell>
        </row>
        <row r="456">
          <cell r="B456" t="str">
            <v>S514010</v>
          </cell>
          <cell r="C456" t="str">
            <v>山西汇瑞达汽车销售服务有限公司</v>
          </cell>
          <cell r="D456">
            <v>0</v>
          </cell>
        </row>
        <row r="456">
          <cell r="F456">
            <v>0</v>
          </cell>
          <cell r="G456" t="str">
            <v>否</v>
          </cell>
        </row>
        <row r="456"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</row>
        <row r="456"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</row>
        <row r="456"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</row>
        <row r="456"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5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</row>
        <row r="456">
          <cell r="BK456">
            <v>0</v>
          </cell>
          <cell r="BL456">
            <v>0</v>
          </cell>
          <cell r="BM456">
            <v>0</v>
          </cell>
          <cell r="BN456">
            <v>0</v>
          </cell>
        </row>
        <row r="457">
          <cell r="B457" t="str">
            <v>S521004</v>
          </cell>
          <cell r="C457" t="str">
            <v>辽阳奥德新重型汽车修配厂</v>
          </cell>
          <cell r="D457">
            <v>0</v>
          </cell>
        </row>
        <row r="457">
          <cell r="F457">
            <v>0</v>
          </cell>
          <cell r="G457" t="str">
            <v>否</v>
          </cell>
        </row>
        <row r="457"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</row>
        <row r="457"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</row>
        <row r="457"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</row>
        <row r="457"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5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</row>
        <row r="457">
          <cell r="BK457">
            <v>0</v>
          </cell>
          <cell r="BL457">
            <v>0</v>
          </cell>
          <cell r="BM457">
            <v>0</v>
          </cell>
          <cell r="BN457">
            <v>0</v>
          </cell>
        </row>
        <row r="458">
          <cell r="B458" t="str">
            <v>S521005</v>
          </cell>
          <cell r="C458" t="str">
            <v>盘锦圣翔汽车销售服务有限公司</v>
          </cell>
          <cell r="D458">
            <v>0</v>
          </cell>
        </row>
        <row r="458">
          <cell r="F458">
            <v>0</v>
          </cell>
          <cell r="G458" t="str">
            <v>否</v>
          </cell>
        </row>
        <row r="458"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</row>
        <row r="458"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</row>
        <row r="458"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</row>
        <row r="458"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5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</row>
        <row r="458">
          <cell r="BK458">
            <v>0</v>
          </cell>
          <cell r="BL458">
            <v>0</v>
          </cell>
          <cell r="BM458">
            <v>0</v>
          </cell>
          <cell r="BN458">
            <v>0</v>
          </cell>
        </row>
        <row r="459">
          <cell r="B459" t="str">
            <v>S521007</v>
          </cell>
          <cell r="C459" t="str">
            <v>鞍山沈动重工有限公司</v>
          </cell>
          <cell r="D459">
            <v>0</v>
          </cell>
        </row>
        <row r="459">
          <cell r="F459">
            <v>0</v>
          </cell>
          <cell r="G459" t="str">
            <v>否</v>
          </cell>
        </row>
        <row r="459"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</row>
        <row r="459"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</row>
        <row r="459"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</row>
        <row r="459"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5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</row>
        <row r="459">
          <cell r="BK459">
            <v>0</v>
          </cell>
          <cell r="BL459">
            <v>0</v>
          </cell>
          <cell r="BM459">
            <v>0</v>
          </cell>
          <cell r="BN459">
            <v>0</v>
          </cell>
        </row>
        <row r="460">
          <cell r="B460" t="str">
            <v>S521008</v>
          </cell>
          <cell r="C460" t="str">
            <v>辽宁动力能源装备集团有限公司</v>
          </cell>
          <cell r="D460">
            <v>0</v>
          </cell>
        </row>
        <row r="460">
          <cell r="F460">
            <v>0</v>
          </cell>
          <cell r="G460" t="str">
            <v>否</v>
          </cell>
        </row>
        <row r="460"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</row>
        <row r="460"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</row>
        <row r="460"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</row>
        <row r="460"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5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</row>
        <row r="460">
          <cell r="BK460">
            <v>0</v>
          </cell>
          <cell r="BL460">
            <v>0</v>
          </cell>
          <cell r="BM460">
            <v>0</v>
          </cell>
          <cell r="BN460">
            <v>0</v>
          </cell>
        </row>
        <row r="461">
          <cell r="B461" t="str">
            <v>S521009</v>
          </cell>
          <cell r="C461" t="str">
            <v>辽宁星朋科技实业有限公司</v>
          </cell>
          <cell r="D461">
            <v>0</v>
          </cell>
        </row>
        <row r="461">
          <cell r="F461">
            <v>0</v>
          </cell>
          <cell r="G461" t="str">
            <v>否</v>
          </cell>
        </row>
        <row r="461"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</row>
        <row r="461"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</row>
        <row r="461"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</row>
        <row r="461"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5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</row>
        <row r="461">
          <cell r="BK461">
            <v>0</v>
          </cell>
          <cell r="BL461">
            <v>0</v>
          </cell>
          <cell r="BM461">
            <v>0</v>
          </cell>
          <cell r="BN461">
            <v>0</v>
          </cell>
        </row>
        <row r="462">
          <cell r="B462" t="str">
            <v>S523001</v>
          </cell>
          <cell r="C462" t="str">
            <v>明水鑫隆汽车销售有限公司</v>
          </cell>
          <cell r="D462">
            <v>0</v>
          </cell>
        </row>
        <row r="462">
          <cell r="F462">
            <v>0</v>
          </cell>
          <cell r="G462" t="str">
            <v>否</v>
          </cell>
        </row>
        <row r="462"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</row>
        <row r="462"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</row>
        <row r="462"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</row>
        <row r="462"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5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</row>
        <row r="462">
          <cell r="BK462">
            <v>0</v>
          </cell>
          <cell r="BL462">
            <v>0</v>
          </cell>
          <cell r="BM462">
            <v>0</v>
          </cell>
          <cell r="BN462">
            <v>0</v>
          </cell>
        </row>
        <row r="463">
          <cell r="B463" t="str">
            <v>S532008</v>
          </cell>
          <cell r="C463" t="str">
            <v>无锡市西运汽车修配厂</v>
          </cell>
          <cell r="D463">
            <v>0</v>
          </cell>
        </row>
        <row r="463">
          <cell r="F463">
            <v>0</v>
          </cell>
          <cell r="G463" t="str">
            <v>否</v>
          </cell>
        </row>
        <row r="463"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</row>
        <row r="463"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</row>
        <row r="463"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</row>
        <row r="463"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5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</row>
        <row r="463">
          <cell r="BK463">
            <v>0</v>
          </cell>
          <cell r="BL463">
            <v>0</v>
          </cell>
          <cell r="BM463">
            <v>0</v>
          </cell>
          <cell r="BN463">
            <v>0</v>
          </cell>
        </row>
        <row r="464">
          <cell r="B464" t="str">
            <v>S532015</v>
          </cell>
          <cell r="C464" t="str">
            <v>镇江市中亚汽车销售服务有限公司镇江中亚</v>
          </cell>
          <cell r="D464">
            <v>0</v>
          </cell>
        </row>
        <row r="464">
          <cell r="F464">
            <v>0</v>
          </cell>
          <cell r="G464" t="str">
            <v>否</v>
          </cell>
        </row>
        <row r="464"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</row>
        <row r="464"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</row>
        <row r="464"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</row>
        <row r="464"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5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</row>
        <row r="464">
          <cell r="BK464">
            <v>0</v>
          </cell>
          <cell r="BL464">
            <v>0</v>
          </cell>
          <cell r="BM464">
            <v>0</v>
          </cell>
          <cell r="BN464">
            <v>0</v>
          </cell>
        </row>
        <row r="465">
          <cell r="B465" t="str">
            <v>S532018</v>
          </cell>
          <cell r="C465" t="str">
            <v>扬州市佑名汽车服务有限公司</v>
          </cell>
          <cell r="D465">
            <v>0</v>
          </cell>
        </row>
        <row r="465">
          <cell r="F465">
            <v>0</v>
          </cell>
          <cell r="G465" t="str">
            <v>否</v>
          </cell>
        </row>
        <row r="465"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</row>
        <row r="465"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</row>
        <row r="465"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</row>
        <row r="465"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5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</row>
        <row r="465">
          <cell r="BK465">
            <v>0</v>
          </cell>
          <cell r="BL465">
            <v>0</v>
          </cell>
          <cell r="BM465">
            <v>0</v>
          </cell>
          <cell r="BN465">
            <v>0</v>
          </cell>
        </row>
        <row r="466">
          <cell r="B466" t="str">
            <v>S532019</v>
          </cell>
          <cell r="C466" t="str">
            <v>泗洪胜安汽车修理有限公司</v>
          </cell>
          <cell r="D466">
            <v>0</v>
          </cell>
        </row>
        <row r="466">
          <cell r="F466">
            <v>0</v>
          </cell>
          <cell r="G466" t="str">
            <v>否</v>
          </cell>
        </row>
        <row r="466"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</row>
        <row r="466"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</row>
        <row r="466"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</row>
        <row r="466"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5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</row>
        <row r="466">
          <cell r="BK466">
            <v>0</v>
          </cell>
          <cell r="BL466">
            <v>0</v>
          </cell>
          <cell r="BM466">
            <v>0</v>
          </cell>
          <cell r="BN466">
            <v>0</v>
          </cell>
        </row>
        <row r="467">
          <cell r="B467" t="str">
            <v>S533008</v>
          </cell>
          <cell r="C467" t="str">
            <v>台州市路桥胜盟汽车服务有限公司</v>
          </cell>
          <cell r="D467">
            <v>0</v>
          </cell>
        </row>
        <row r="467">
          <cell r="F467">
            <v>0</v>
          </cell>
          <cell r="G467" t="str">
            <v>否</v>
          </cell>
        </row>
        <row r="467"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</row>
        <row r="467"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</row>
        <row r="467"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</row>
        <row r="467"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5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</row>
        <row r="467">
          <cell r="BK467">
            <v>0</v>
          </cell>
          <cell r="BL467">
            <v>0</v>
          </cell>
          <cell r="BM467">
            <v>-1250</v>
          </cell>
          <cell r="BN467">
            <v>0</v>
          </cell>
        </row>
        <row r="468">
          <cell r="B468" t="str">
            <v>S534005</v>
          </cell>
          <cell r="C468" t="str">
            <v>合肥志达汽车配件有限责任公司</v>
          </cell>
          <cell r="D468">
            <v>0</v>
          </cell>
        </row>
        <row r="468">
          <cell r="F468">
            <v>0</v>
          </cell>
          <cell r="G468" t="str">
            <v>否</v>
          </cell>
        </row>
        <row r="468"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</row>
        <row r="468"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</row>
        <row r="468"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</row>
        <row r="468"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5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</row>
        <row r="468">
          <cell r="BK468">
            <v>0</v>
          </cell>
          <cell r="BL468">
            <v>0</v>
          </cell>
          <cell r="BM468">
            <v>0</v>
          </cell>
          <cell r="BN468">
            <v>0</v>
          </cell>
        </row>
        <row r="469">
          <cell r="B469" t="str">
            <v>S534008</v>
          </cell>
          <cell r="C469" t="str">
            <v>蚌埠市通利汽车销售有限公司</v>
          </cell>
          <cell r="D469">
            <v>0</v>
          </cell>
        </row>
        <row r="469">
          <cell r="F469">
            <v>0</v>
          </cell>
          <cell r="G469" t="str">
            <v>否</v>
          </cell>
        </row>
        <row r="469"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</row>
        <row r="469"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</row>
        <row r="469"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</row>
        <row r="469"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5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</row>
        <row r="469">
          <cell r="BK469">
            <v>0</v>
          </cell>
          <cell r="BL469">
            <v>0</v>
          </cell>
          <cell r="BM469">
            <v>0</v>
          </cell>
          <cell r="BN469">
            <v>0</v>
          </cell>
        </row>
        <row r="470">
          <cell r="B470" t="str">
            <v>S535004</v>
          </cell>
          <cell r="C470" t="str">
            <v>厦门市驰宇汽车维修有限公司</v>
          </cell>
          <cell r="D470">
            <v>0</v>
          </cell>
        </row>
        <row r="470">
          <cell r="F470">
            <v>0</v>
          </cell>
          <cell r="G470" t="str">
            <v>否</v>
          </cell>
        </row>
        <row r="470"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</row>
        <row r="470"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</row>
        <row r="470"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</row>
        <row r="470"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5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</row>
        <row r="470">
          <cell r="BK470">
            <v>0</v>
          </cell>
          <cell r="BL470">
            <v>0</v>
          </cell>
          <cell r="BM470">
            <v>0</v>
          </cell>
          <cell r="BN470">
            <v>0</v>
          </cell>
        </row>
        <row r="471">
          <cell r="B471" t="str">
            <v>S535005</v>
          </cell>
          <cell r="C471" t="str">
            <v>厦门锋润汽车服务有限公司</v>
          </cell>
          <cell r="D471">
            <v>0</v>
          </cell>
        </row>
        <row r="471">
          <cell r="F471">
            <v>0</v>
          </cell>
          <cell r="G471" t="str">
            <v>否</v>
          </cell>
        </row>
        <row r="471"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</row>
        <row r="471"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</row>
        <row r="471"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</row>
        <row r="471"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5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</row>
        <row r="471">
          <cell r="BK471">
            <v>0</v>
          </cell>
          <cell r="BL471">
            <v>0</v>
          </cell>
          <cell r="BM471">
            <v>0</v>
          </cell>
          <cell r="BN471">
            <v>0</v>
          </cell>
        </row>
        <row r="472">
          <cell r="B472" t="str">
            <v>S536006</v>
          </cell>
          <cell r="C472" t="str">
            <v>南城县恒通汽车服务有限公司</v>
          </cell>
          <cell r="D472">
            <v>0</v>
          </cell>
        </row>
        <row r="472">
          <cell r="F472">
            <v>0</v>
          </cell>
          <cell r="G472" t="str">
            <v>否</v>
          </cell>
        </row>
        <row r="472"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</row>
        <row r="472"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</row>
        <row r="472"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</row>
        <row r="472"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5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</row>
        <row r="472">
          <cell r="BK472">
            <v>0</v>
          </cell>
          <cell r="BL472">
            <v>0</v>
          </cell>
          <cell r="BM472">
            <v>0</v>
          </cell>
          <cell r="BN472">
            <v>0</v>
          </cell>
        </row>
        <row r="473">
          <cell r="B473" t="str">
            <v>S537010</v>
          </cell>
          <cell r="C473" t="str">
            <v>临沂瑞启汽车销售服务有限公司</v>
          </cell>
          <cell r="D473">
            <v>0</v>
          </cell>
        </row>
        <row r="473">
          <cell r="F473">
            <v>0</v>
          </cell>
          <cell r="G473" t="str">
            <v>否</v>
          </cell>
        </row>
        <row r="473"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</row>
        <row r="473"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</row>
        <row r="473"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</row>
        <row r="473"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5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</row>
        <row r="473">
          <cell r="BK473">
            <v>0</v>
          </cell>
          <cell r="BL473">
            <v>0</v>
          </cell>
          <cell r="BM473">
            <v>0</v>
          </cell>
          <cell r="BN473">
            <v>0</v>
          </cell>
        </row>
        <row r="474">
          <cell r="B474" t="str">
            <v>S537011</v>
          </cell>
          <cell r="C474" t="str">
            <v>金乡县众鑫汽车维修服务有限公司</v>
          </cell>
          <cell r="D474">
            <v>0</v>
          </cell>
        </row>
        <row r="474">
          <cell r="F474">
            <v>0</v>
          </cell>
          <cell r="G474" t="str">
            <v>否</v>
          </cell>
        </row>
        <row r="474"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</row>
        <row r="474"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</row>
        <row r="474"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</row>
        <row r="474"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5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</row>
        <row r="474">
          <cell r="BK474">
            <v>0</v>
          </cell>
          <cell r="BL474">
            <v>0</v>
          </cell>
          <cell r="BM474">
            <v>0</v>
          </cell>
          <cell r="BN474">
            <v>0</v>
          </cell>
        </row>
        <row r="475">
          <cell r="B475" t="str">
            <v>S537017</v>
          </cell>
          <cell r="C475" t="str">
            <v>潍坊鑫腾物流有限公司</v>
          </cell>
          <cell r="D475">
            <v>0</v>
          </cell>
        </row>
        <row r="475">
          <cell r="F475">
            <v>0</v>
          </cell>
          <cell r="G475" t="str">
            <v>否</v>
          </cell>
        </row>
        <row r="475"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</row>
        <row r="475"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</row>
        <row r="475"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</row>
        <row r="475"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5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</row>
        <row r="475">
          <cell r="BK475">
            <v>-30000</v>
          </cell>
          <cell r="BL475">
            <v>-30000</v>
          </cell>
          <cell r="BM475">
            <v>-30000</v>
          </cell>
          <cell r="BN475">
            <v>0</v>
          </cell>
        </row>
        <row r="476">
          <cell r="B476" t="str">
            <v>S537018</v>
          </cell>
          <cell r="C476" t="str">
            <v>济宁盛鑫汽车销售有限公司</v>
          </cell>
          <cell r="D476">
            <v>0</v>
          </cell>
        </row>
        <row r="476">
          <cell r="F476">
            <v>0</v>
          </cell>
          <cell r="G476" t="str">
            <v>否</v>
          </cell>
        </row>
        <row r="476"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</row>
        <row r="476"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</row>
        <row r="476"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</row>
        <row r="476"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5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</row>
        <row r="476">
          <cell r="BK476">
            <v>0</v>
          </cell>
          <cell r="BL476">
            <v>0</v>
          </cell>
          <cell r="BM476">
            <v>0</v>
          </cell>
          <cell r="BN476">
            <v>0</v>
          </cell>
        </row>
        <row r="477">
          <cell r="B477" t="str">
            <v>S537019</v>
          </cell>
          <cell r="C477" t="str">
            <v>潍坊市汇众汽车销售服务有限公司汽车修理厂</v>
          </cell>
          <cell r="D477">
            <v>0</v>
          </cell>
        </row>
        <row r="477">
          <cell r="F477">
            <v>0</v>
          </cell>
          <cell r="G477" t="str">
            <v>否</v>
          </cell>
        </row>
        <row r="477"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</row>
        <row r="477"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</row>
        <row r="477"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</row>
        <row r="477"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5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</row>
        <row r="477">
          <cell r="BK477">
            <v>0</v>
          </cell>
          <cell r="BL477">
            <v>0</v>
          </cell>
          <cell r="BM477">
            <v>0</v>
          </cell>
          <cell r="BN477">
            <v>0</v>
          </cell>
        </row>
        <row r="478">
          <cell r="B478" t="str">
            <v>S537020</v>
          </cell>
          <cell r="C478" t="str">
            <v>章丘思锐佳顺物流有限公司</v>
          </cell>
          <cell r="D478">
            <v>0</v>
          </cell>
        </row>
        <row r="478">
          <cell r="F478">
            <v>0</v>
          </cell>
          <cell r="G478" t="str">
            <v>否</v>
          </cell>
        </row>
        <row r="478"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</row>
        <row r="478"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</row>
        <row r="478"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</row>
        <row r="478"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5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</row>
        <row r="478">
          <cell r="BK478">
            <v>0</v>
          </cell>
          <cell r="BL478">
            <v>0</v>
          </cell>
          <cell r="BM478">
            <v>0</v>
          </cell>
          <cell r="BN478">
            <v>0</v>
          </cell>
        </row>
        <row r="479">
          <cell r="B479" t="str">
            <v>S537023</v>
          </cell>
          <cell r="C479" t="str">
            <v>梁山县一通汽车维修服务有限公司</v>
          </cell>
          <cell r="D479">
            <v>0</v>
          </cell>
        </row>
        <row r="479">
          <cell r="F479">
            <v>0</v>
          </cell>
          <cell r="G479" t="str">
            <v>否</v>
          </cell>
        </row>
        <row r="479"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</row>
        <row r="479"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</row>
        <row r="479"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</row>
        <row r="479"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5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</row>
        <row r="479">
          <cell r="BK479">
            <v>0</v>
          </cell>
          <cell r="BL479">
            <v>0</v>
          </cell>
          <cell r="BM479">
            <v>0</v>
          </cell>
          <cell r="BN479">
            <v>0</v>
          </cell>
        </row>
        <row r="480">
          <cell r="B480" t="str">
            <v>S541004</v>
          </cell>
          <cell r="C480" t="str">
            <v>沁阳市鑫达汽车修理有限公司</v>
          </cell>
          <cell r="D480">
            <v>0</v>
          </cell>
        </row>
        <row r="480">
          <cell r="F480">
            <v>0</v>
          </cell>
          <cell r="G480" t="str">
            <v>否</v>
          </cell>
        </row>
        <row r="480"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</row>
        <row r="480"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</row>
        <row r="480"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</row>
        <row r="480"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5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</row>
        <row r="480">
          <cell r="BK480">
            <v>0</v>
          </cell>
          <cell r="BL480">
            <v>0</v>
          </cell>
          <cell r="BM480">
            <v>0</v>
          </cell>
          <cell r="BN480">
            <v>0</v>
          </cell>
        </row>
        <row r="481">
          <cell r="B481" t="str">
            <v>S541008</v>
          </cell>
          <cell r="C481" t="str">
            <v>驻马店天翔机电有限公司</v>
          </cell>
          <cell r="D481">
            <v>0</v>
          </cell>
        </row>
        <row r="481">
          <cell r="F481">
            <v>0</v>
          </cell>
          <cell r="G481" t="str">
            <v>否</v>
          </cell>
        </row>
        <row r="481"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</row>
        <row r="481"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</row>
        <row r="481"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</row>
        <row r="481"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5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</row>
        <row r="481">
          <cell r="BK481">
            <v>0</v>
          </cell>
          <cell r="BL481">
            <v>0</v>
          </cell>
          <cell r="BM481">
            <v>0</v>
          </cell>
          <cell r="BN481">
            <v>0</v>
          </cell>
        </row>
        <row r="482">
          <cell r="B482" t="str">
            <v>S541010</v>
          </cell>
          <cell r="C482" t="str">
            <v>平顶山市永惠汽车维修服务有限公司</v>
          </cell>
          <cell r="D482">
            <v>0</v>
          </cell>
        </row>
        <row r="482">
          <cell r="F482">
            <v>0</v>
          </cell>
          <cell r="G482" t="str">
            <v>否</v>
          </cell>
        </row>
        <row r="482"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</row>
        <row r="482"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</row>
        <row r="482"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</row>
        <row r="482"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5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</row>
        <row r="482">
          <cell r="BK482">
            <v>0</v>
          </cell>
          <cell r="BL482">
            <v>0</v>
          </cell>
          <cell r="BM482">
            <v>0</v>
          </cell>
          <cell r="BN482">
            <v>0</v>
          </cell>
        </row>
        <row r="483">
          <cell r="B483" t="str">
            <v>S541011</v>
          </cell>
          <cell r="C483" t="str">
            <v>河南正聚明汽车贸易有限公司</v>
          </cell>
          <cell r="D483">
            <v>0</v>
          </cell>
        </row>
        <row r="483">
          <cell r="F483">
            <v>0</v>
          </cell>
          <cell r="G483" t="str">
            <v>否</v>
          </cell>
        </row>
        <row r="483"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</row>
        <row r="483"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</row>
        <row r="483"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</row>
        <row r="483"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5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</row>
        <row r="483">
          <cell r="BK483">
            <v>0</v>
          </cell>
          <cell r="BL483">
            <v>0</v>
          </cell>
          <cell r="BM483">
            <v>0</v>
          </cell>
          <cell r="BN483">
            <v>0</v>
          </cell>
        </row>
        <row r="484">
          <cell r="B484" t="str">
            <v>S542002</v>
          </cell>
          <cell r="C484" t="str">
            <v>武汉万坚汽车服务有限公司</v>
          </cell>
          <cell r="D484">
            <v>0</v>
          </cell>
        </row>
        <row r="484">
          <cell r="F484">
            <v>0</v>
          </cell>
          <cell r="G484" t="str">
            <v>否</v>
          </cell>
        </row>
        <row r="484"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</row>
        <row r="484"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</row>
        <row r="484"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</row>
        <row r="484"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5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</row>
        <row r="484">
          <cell r="BK484">
            <v>0</v>
          </cell>
          <cell r="BL484">
            <v>0</v>
          </cell>
          <cell r="BM484">
            <v>0</v>
          </cell>
          <cell r="BN484">
            <v>0</v>
          </cell>
        </row>
        <row r="485">
          <cell r="B485" t="str">
            <v>S551004</v>
          </cell>
          <cell r="C485" t="str">
            <v>攀枝花市京福汽车销售服务有限公司</v>
          </cell>
          <cell r="D485">
            <v>0</v>
          </cell>
        </row>
        <row r="485">
          <cell r="F485">
            <v>0</v>
          </cell>
          <cell r="G485" t="str">
            <v>否</v>
          </cell>
        </row>
        <row r="485"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</row>
        <row r="485"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</row>
        <row r="485"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</row>
        <row r="485"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5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</row>
        <row r="485">
          <cell r="BK485">
            <v>0</v>
          </cell>
          <cell r="BL485">
            <v>0</v>
          </cell>
          <cell r="BM485">
            <v>0</v>
          </cell>
          <cell r="BN485">
            <v>0</v>
          </cell>
        </row>
        <row r="486">
          <cell r="B486" t="str">
            <v>S551006</v>
          </cell>
          <cell r="C486" t="str">
            <v>冕宁县泸沽海侠汽车修理厂</v>
          </cell>
          <cell r="D486">
            <v>0</v>
          </cell>
        </row>
        <row r="486">
          <cell r="F486">
            <v>0</v>
          </cell>
          <cell r="G486" t="str">
            <v>否</v>
          </cell>
        </row>
        <row r="486"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</row>
        <row r="486"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</row>
        <row r="486"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</row>
        <row r="486"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5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</row>
        <row r="486">
          <cell r="BK486">
            <v>0</v>
          </cell>
          <cell r="BL486">
            <v>0</v>
          </cell>
          <cell r="BM486">
            <v>0</v>
          </cell>
          <cell r="BN486">
            <v>0</v>
          </cell>
        </row>
        <row r="487">
          <cell r="B487" t="str">
            <v>S551007</v>
          </cell>
          <cell r="C487" t="str">
            <v>荥经县颐顺汽车贸易服务有限公司</v>
          </cell>
          <cell r="D487">
            <v>0</v>
          </cell>
        </row>
        <row r="487">
          <cell r="F487">
            <v>0</v>
          </cell>
          <cell r="G487" t="str">
            <v>否</v>
          </cell>
        </row>
        <row r="487"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</row>
        <row r="487"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</row>
        <row r="487"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</row>
        <row r="487"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5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</row>
        <row r="487">
          <cell r="BK487">
            <v>0</v>
          </cell>
          <cell r="BL487">
            <v>0</v>
          </cell>
          <cell r="BM487">
            <v>0</v>
          </cell>
          <cell r="BN487">
            <v>0</v>
          </cell>
        </row>
        <row r="488">
          <cell r="B488" t="str">
            <v>S562005</v>
          </cell>
          <cell r="C488" t="str">
            <v>甘肃德晟汽车贸易有限公司</v>
          </cell>
          <cell r="D488">
            <v>0</v>
          </cell>
        </row>
        <row r="488">
          <cell r="F488">
            <v>0</v>
          </cell>
          <cell r="G488" t="str">
            <v>否</v>
          </cell>
        </row>
        <row r="488"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</row>
        <row r="488">
          <cell r="AD488">
            <v>0</v>
          </cell>
          <cell r="AE488">
            <v>0</v>
          </cell>
        </row>
        <row r="488">
          <cell r="AG488">
            <v>0</v>
          </cell>
          <cell r="AH488">
            <v>0</v>
          </cell>
        </row>
        <row r="488"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</row>
        <row r="488"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5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</row>
        <row r="488">
          <cell r="BK488">
            <v>0</v>
          </cell>
          <cell r="BL488">
            <v>0</v>
          </cell>
          <cell r="BM488">
            <v>0</v>
          </cell>
          <cell r="BN488">
            <v>0</v>
          </cell>
        </row>
        <row r="489">
          <cell r="B489" t="str">
            <v>S563001</v>
          </cell>
          <cell r="C489" t="str">
            <v>青海荣雄汽车销售服务有限公司</v>
          </cell>
          <cell r="D489">
            <v>0</v>
          </cell>
        </row>
        <row r="489">
          <cell r="F489">
            <v>0</v>
          </cell>
          <cell r="G489" t="str">
            <v>否</v>
          </cell>
        </row>
        <row r="489"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</row>
        <row r="489">
          <cell r="AD489">
            <v>0</v>
          </cell>
          <cell r="AE489">
            <v>0</v>
          </cell>
        </row>
        <row r="489">
          <cell r="AG489">
            <v>0</v>
          </cell>
          <cell r="AH489">
            <v>0</v>
          </cell>
        </row>
        <row r="489"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</row>
        <row r="489"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5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</row>
        <row r="489">
          <cell r="BK489">
            <v>0</v>
          </cell>
          <cell r="BL489">
            <v>0</v>
          </cell>
          <cell r="BM489">
            <v>0</v>
          </cell>
          <cell r="BN489">
            <v>0</v>
          </cell>
        </row>
        <row r="490">
          <cell r="B490" t="str">
            <v>S565002</v>
          </cell>
          <cell r="C490" t="str">
            <v>伊宁市兴杨汽修厂</v>
          </cell>
          <cell r="D490">
            <v>0</v>
          </cell>
        </row>
        <row r="490">
          <cell r="F490">
            <v>0</v>
          </cell>
          <cell r="G490" t="str">
            <v>否</v>
          </cell>
        </row>
        <row r="490"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</row>
        <row r="490">
          <cell r="AD490">
            <v>0</v>
          </cell>
          <cell r="AE490">
            <v>0</v>
          </cell>
        </row>
        <row r="490">
          <cell r="AG490">
            <v>0</v>
          </cell>
          <cell r="AH490">
            <v>0</v>
          </cell>
        </row>
        <row r="490"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</row>
        <row r="490"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5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</row>
        <row r="490">
          <cell r="BK490">
            <v>0</v>
          </cell>
          <cell r="BL490">
            <v>0</v>
          </cell>
          <cell r="BM490">
            <v>0</v>
          </cell>
          <cell r="BN490">
            <v>0</v>
          </cell>
        </row>
        <row r="491">
          <cell r="B491" t="str">
            <v>S411032</v>
          </cell>
          <cell r="C491" t="str">
            <v>国家知识产权局专利局</v>
          </cell>
          <cell r="D491">
            <v>0</v>
          </cell>
        </row>
        <row r="491">
          <cell r="F491">
            <v>0</v>
          </cell>
          <cell r="G491" t="str">
            <v>否</v>
          </cell>
        </row>
        <row r="491"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</row>
        <row r="491"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</row>
        <row r="491"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</row>
        <row r="491"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5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</row>
        <row r="491">
          <cell r="BK491">
            <v>0</v>
          </cell>
          <cell r="BL491">
            <v>0</v>
          </cell>
          <cell r="BM491">
            <v>0</v>
          </cell>
          <cell r="BN491">
            <v>0</v>
          </cell>
        </row>
        <row r="492">
          <cell r="B492" t="str">
            <v>S412034</v>
          </cell>
          <cell r="C492" t="str">
            <v>天津市鑫晟亨通商贸有限公司</v>
          </cell>
          <cell r="D492" t="str">
            <v>金属件</v>
          </cell>
        </row>
        <row r="492">
          <cell r="F492">
            <v>0</v>
          </cell>
          <cell r="G492" t="str">
            <v>否</v>
          </cell>
        </row>
        <row r="492"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</row>
        <row r="492"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</row>
        <row r="492"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</row>
        <row r="492"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5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</row>
        <row r="492">
          <cell r="BK492">
            <v>0</v>
          </cell>
          <cell r="BL492">
            <v>0</v>
          </cell>
          <cell r="BM492">
            <v>0</v>
          </cell>
          <cell r="BN492">
            <v>0</v>
          </cell>
        </row>
        <row r="493">
          <cell r="B493" t="str">
            <v>S413137</v>
          </cell>
          <cell r="C493" t="str">
            <v>河北秦安安全科技股份有限公司</v>
          </cell>
          <cell r="D493">
            <v>0</v>
          </cell>
        </row>
        <row r="493">
          <cell r="F493">
            <v>0</v>
          </cell>
          <cell r="G493" t="str">
            <v>否</v>
          </cell>
        </row>
        <row r="493"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</row>
        <row r="493"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</row>
        <row r="493"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</row>
        <row r="493"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5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</row>
        <row r="493">
          <cell r="BK493">
            <v>0</v>
          </cell>
          <cell r="BL493">
            <v>0</v>
          </cell>
          <cell r="BM493">
            <v>0</v>
          </cell>
          <cell r="BN493">
            <v>0</v>
          </cell>
        </row>
        <row r="494">
          <cell r="B494" t="str">
            <v>S431028</v>
          </cell>
          <cell r="C494" t="str">
            <v>上海越航启塑化有限公司</v>
          </cell>
          <cell r="D494" t="str">
            <v>后视镜</v>
          </cell>
        </row>
        <row r="494">
          <cell r="F494">
            <v>0</v>
          </cell>
          <cell r="G494" t="str">
            <v>否</v>
          </cell>
        </row>
        <row r="494"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</row>
        <row r="494"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</row>
        <row r="494">
          <cell r="AL494">
            <v>0</v>
          </cell>
        </row>
        <row r="494"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6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</row>
        <row r="494">
          <cell r="BK494">
            <v>0</v>
          </cell>
          <cell r="BL494">
            <v>0</v>
          </cell>
          <cell r="BM494">
            <v>0</v>
          </cell>
          <cell r="BN494">
            <v>0</v>
          </cell>
        </row>
        <row r="495">
          <cell r="B495" t="str">
            <v>S437047</v>
          </cell>
          <cell r="C495" t="str">
            <v>青岛美泰塑胶有限公司</v>
          </cell>
          <cell r="D495">
            <v>0</v>
          </cell>
        </row>
        <row r="495">
          <cell r="F495">
            <v>0</v>
          </cell>
          <cell r="G495" t="str">
            <v>否</v>
          </cell>
        </row>
        <row r="495"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</row>
        <row r="495"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</row>
        <row r="495"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</row>
        <row r="495"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5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</row>
        <row r="495">
          <cell r="BK495">
            <v>0</v>
          </cell>
          <cell r="BL495">
            <v>0</v>
          </cell>
          <cell r="BM495">
            <v>0</v>
          </cell>
          <cell r="BN495">
            <v>0</v>
          </cell>
        </row>
        <row r="496">
          <cell r="B496" t="str">
            <v>S511025</v>
          </cell>
          <cell r="C496" t="str">
            <v>北京泰纳特斯汽车零部件有限公司</v>
          </cell>
          <cell r="D496">
            <v>0</v>
          </cell>
          <cell r="E496" t="str">
            <v>老账</v>
          </cell>
          <cell r="F496">
            <v>0</v>
          </cell>
          <cell r="G496" t="str">
            <v>否</v>
          </cell>
        </row>
        <row r="496"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</row>
        <row r="496"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</row>
        <row r="496"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</row>
        <row r="496"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5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</row>
        <row r="496">
          <cell r="BK496">
            <v>0</v>
          </cell>
          <cell r="BL496">
            <v>0</v>
          </cell>
          <cell r="BM496">
            <v>0</v>
          </cell>
          <cell r="BN496">
            <v>0</v>
          </cell>
        </row>
        <row r="497">
          <cell r="B497" t="str">
            <v>S512011</v>
          </cell>
          <cell r="C497" t="str">
            <v>天津市启光科技有限公司</v>
          </cell>
          <cell r="D497">
            <v>0</v>
          </cell>
        </row>
        <row r="497">
          <cell r="F497">
            <v>0</v>
          </cell>
          <cell r="G497" t="str">
            <v>否</v>
          </cell>
        </row>
        <row r="497"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</row>
        <row r="497"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</row>
        <row r="497"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</row>
        <row r="497"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5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</row>
        <row r="497">
          <cell r="BK497">
            <v>-50370</v>
          </cell>
          <cell r="BL497">
            <v>-50370</v>
          </cell>
          <cell r="BM497">
            <v>-50370</v>
          </cell>
          <cell r="BN497">
            <v>0</v>
          </cell>
        </row>
        <row r="498">
          <cell r="B498" t="str">
            <v>S513088</v>
          </cell>
          <cell r="C498" t="str">
            <v>邢台上联汽车销售有限公司</v>
          </cell>
          <cell r="D498">
            <v>0</v>
          </cell>
        </row>
        <row r="498">
          <cell r="F498">
            <v>0</v>
          </cell>
          <cell r="G498" t="str">
            <v>否</v>
          </cell>
        </row>
        <row r="498"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</row>
        <row r="498"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</row>
        <row r="498"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</row>
        <row r="498"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5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</row>
        <row r="498">
          <cell r="BK498">
            <v>0</v>
          </cell>
          <cell r="BL498">
            <v>0</v>
          </cell>
          <cell r="BM498">
            <v>0</v>
          </cell>
          <cell r="BN498">
            <v>0</v>
          </cell>
        </row>
        <row r="499">
          <cell r="B499" t="str">
            <v>S513099</v>
          </cell>
          <cell r="C499" t="str">
            <v>涉县昌鑫汽车销售服务有限公司</v>
          </cell>
          <cell r="D499">
            <v>0</v>
          </cell>
        </row>
        <row r="499">
          <cell r="F499">
            <v>0</v>
          </cell>
          <cell r="G499" t="str">
            <v>否</v>
          </cell>
        </row>
        <row r="499"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</row>
        <row r="499"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</row>
        <row r="499"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</row>
        <row r="499"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5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</row>
        <row r="499">
          <cell r="BK499">
            <v>0</v>
          </cell>
          <cell r="BL499">
            <v>0</v>
          </cell>
          <cell r="BM499">
            <v>0</v>
          </cell>
          <cell r="BN499">
            <v>0</v>
          </cell>
        </row>
        <row r="500">
          <cell r="B500" t="str">
            <v>S513101</v>
          </cell>
          <cell r="C500" t="str">
            <v>河北创伟物贸有限公司</v>
          </cell>
          <cell r="D500">
            <v>0</v>
          </cell>
        </row>
        <row r="500">
          <cell r="F500">
            <v>0</v>
          </cell>
          <cell r="G500" t="str">
            <v>否</v>
          </cell>
        </row>
        <row r="500"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</row>
        <row r="500"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</row>
        <row r="500"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</row>
        <row r="500"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5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</row>
        <row r="500">
          <cell r="BK500">
            <v>0</v>
          </cell>
          <cell r="BL500">
            <v>0</v>
          </cell>
          <cell r="BM500">
            <v>0</v>
          </cell>
          <cell r="BN500">
            <v>0</v>
          </cell>
        </row>
        <row r="501">
          <cell r="B501" t="str">
            <v>S513105</v>
          </cell>
          <cell r="C501" t="str">
            <v>昌黎县驰丰汽车销售有限公司</v>
          </cell>
          <cell r="D501">
            <v>0</v>
          </cell>
        </row>
        <row r="501">
          <cell r="F501">
            <v>0</v>
          </cell>
          <cell r="G501" t="str">
            <v>否</v>
          </cell>
        </row>
        <row r="501"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</row>
        <row r="501"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</row>
        <row r="501"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</row>
        <row r="501"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5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</row>
        <row r="501">
          <cell r="BK501">
            <v>0</v>
          </cell>
          <cell r="BL501">
            <v>0</v>
          </cell>
          <cell r="BM501">
            <v>0</v>
          </cell>
          <cell r="BN501">
            <v>0</v>
          </cell>
        </row>
        <row r="502">
          <cell r="B502" t="str">
            <v>S513107</v>
          </cell>
          <cell r="C502" t="str">
            <v>秦皇岛市重汽汽车配件有限公司汽车维护厂</v>
          </cell>
          <cell r="D502">
            <v>0</v>
          </cell>
        </row>
        <row r="502">
          <cell r="F502">
            <v>0</v>
          </cell>
          <cell r="G502" t="str">
            <v>否</v>
          </cell>
        </row>
        <row r="502"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</row>
        <row r="502"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</row>
        <row r="502"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</row>
        <row r="502"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5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</row>
        <row r="502">
          <cell r="BK502">
            <v>0</v>
          </cell>
          <cell r="BL502">
            <v>0</v>
          </cell>
          <cell r="BM502">
            <v>0</v>
          </cell>
          <cell r="BN502">
            <v>0</v>
          </cell>
        </row>
        <row r="503">
          <cell r="B503" t="str">
            <v>S513127</v>
          </cell>
          <cell r="C503" t="str">
            <v>馆陶县广丰汽车贸易有限公司</v>
          </cell>
          <cell r="D503">
            <v>0</v>
          </cell>
        </row>
        <row r="503">
          <cell r="F503">
            <v>0</v>
          </cell>
          <cell r="G503" t="str">
            <v>否</v>
          </cell>
        </row>
        <row r="503"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</row>
        <row r="503"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</row>
        <row r="503"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</row>
        <row r="503"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5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</row>
        <row r="503">
          <cell r="BK503">
            <v>0</v>
          </cell>
          <cell r="BL503">
            <v>0</v>
          </cell>
          <cell r="BM503">
            <v>0</v>
          </cell>
          <cell r="BN503">
            <v>0</v>
          </cell>
        </row>
        <row r="504">
          <cell r="B504" t="str">
            <v>S513132</v>
          </cell>
          <cell r="C504" t="str">
            <v>临城县志云汽车维修服务有限公司</v>
          </cell>
          <cell r="D504">
            <v>0</v>
          </cell>
        </row>
        <row r="504">
          <cell r="F504">
            <v>0</v>
          </cell>
          <cell r="G504" t="str">
            <v>否</v>
          </cell>
        </row>
        <row r="504"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</row>
        <row r="504"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</row>
        <row r="504"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</row>
        <row r="504"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5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</row>
        <row r="504">
          <cell r="BK504">
            <v>0</v>
          </cell>
          <cell r="BL504">
            <v>0</v>
          </cell>
          <cell r="BM504">
            <v>0</v>
          </cell>
          <cell r="BN504">
            <v>0</v>
          </cell>
        </row>
        <row r="505">
          <cell r="B505" t="str">
            <v>S513133</v>
          </cell>
          <cell r="C505" t="str">
            <v>邯郸市永年区现方汽车修理厂</v>
          </cell>
          <cell r="D505">
            <v>0</v>
          </cell>
        </row>
        <row r="505">
          <cell r="F505">
            <v>0</v>
          </cell>
          <cell r="G505" t="str">
            <v>否</v>
          </cell>
        </row>
        <row r="505"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</row>
        <row r="505"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</row>
        <row r="505"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</row>
        <row r="505"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5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</row>
        <row r="505">
          <cell r="BK505">
            <v>0</v>
          </cell>
          <cell r="BL505">
            <v>0</v>
          </cell>
          <cell r="BM505">
            <v>0</v>
          </cell>
          <cell r="BN505">
            <v>0</v>
          </cell>
        </row>
        <row r="506">
          <cell r="B506" t="str">
            <v>S513134</v>
          </cell>
          <cell r="C506" t="str">
            <v>黄骅市东风仪器仪表经销处</v>
          </cell>
          <cell r="D506">
            <v>0</v>
          </cell>
        </row>
        <row r="506">
          <cell r="F506">
            <v>0</v>
          </cell>
          <cell r="G506" t="str">
            <v>否</v>
          </cell>
        </row>
        <row r="506"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</row>
        <row r="506"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</row>
        <row r="506"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</row>
        <row r="506"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5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</row>
        <row r="506">
          <cell r="BK506">
            <v>0</v>
          </cell>
          <cell r="BL506">
            <v>0</v>
          </cell>
          <cell r="BM506">
            <v>0</v>
          </cell>
          <cell r="BN506">
            <v>0</v>
          </cell>
        </row>
        <row r="507">
          <cell r="B507" t="str">
            <v>S513136</v>
          </cell>
          <cell r="C507" t="str">
            <v>河北新林坡孵化器股份有限公司</v>
          </cell>
          <cell r="D507">
            <v>0</v>
          </cell>
        </row>
        <row r="507">
          <cell r="F507">
            <v>0</v>
          </cell>
          <cell r="G507" t="str">
            <v>否</v>
          </cell>
        </row>
        <row r="507"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</row>
        <row r="507"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</row>
        <row r="507"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</row>
        <row r="507"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5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</row>
        <row r="507">
          <cell r="BK507">
            <v>0</v>
          </cell>
          <cell r="BL507">
            <v>0</v>
          </cell>
          <cell r="BM507">
            <v>0</v>
          </cell>
          <cell r="BN507">
            <v>0</v>
          </cell>
        </row>
        <row r="508">
          <cell r="B508" t="str">
            <v>S513140</v>
          </cell>
          <cell r="C508" t="str">
            <v>黄骅市祥海废品回收有限公司</v>
          </cell>
          <cell r="D508">
            <v>0</v>
          </cell>
        </row>
        <row r="508">
          <cell r="F508">
            <v>0</v>
          </cell>
          <cell r="G508" t="str">
            <v>否</v>
          </cell>
        </row>
        <row r="508"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</row>
        <row r="508"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</row>
        <row r="508"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</row>
        <row r="508"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5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</row>
        <row r="508">
          <cell r="BK508">
            <v>0</v>
          </cell>
          <cell r="BL508">
            <v>0</v>
          </cell>
          <cell r="BM508">
            <v>0</v>
          </cell>
          <cell r="BN508">
            <v>0</v>
          </cell>
        </row>
        <row r="509">
          <cell r="B509" t="str">
            <v>S513141</v>
          </cell>
          <cell r="C509" t="str">
            <v>黄骅市众泰模具厂</v>
          </cell>
          <cell r="D509">
            <v>0</v>
          </cell>
        </row>
        <row r="509">
          <cell r="F509">
            <v>0</v>
          </cell>
          <cell r="G509" t="str">
            <v>否</v>
          </cell>
        </row>
        <row r="509"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</row>
        <row r="509"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</row>
        <row r="509"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</row>
        <row r="509"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5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</row>
        <row r="509">
          <cell r="BK509">
            <v>0</v>
          </cell>
          <cell r="BL509">
            <v>0</v>
          </cell>
          <cell r="BM509">
            <v>0</v>
          </cell>
          <cell r="BN509">
            <v>0</v>
          </cell>
        </row>
        <row r="510">
          <cell r="B510" t="str">
            <v>S513142</v>
          </cell>
          <cell r="C510" t="str">
            <v>黄骅市双骏模具有限公司</v>
          </cell>
          <cell r="D510">
            <v>0</v>
          </cell>
        </row>
        <row r="510">
          <cell r="F510">
            <v>0</v>
          </cell>
          <cell r="G510" t="str">
            <v>否</v>
          </cell>
        </row>
        <row r="510"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</row>
        <row r="510"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</row>
        <row r="510"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</row>
        <row r="510"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5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</row>
        <row r="510">
          <cell r="BK510">
            <v>0</v>
          </cell>
          <cell r="BL510">
            <v>0</v>
          </cell>
          <cell r="BM510">
            <v>0</v>
          </cell>
          <cell r="BN510">
            <v>0</v>
          </cell>
        </row>
        <row r="511">
          <cell r="B511" t="str">
            <v>S514002</v>
          </cell>
          <cell r="C511" t="str">
            <v>曲沃重义汽车服务有限公司</v>
          </cell>
          <cell r="D511">
            <v>0</v>
          </cell>
        </row>
        <row r="511">
          <cell r="F511">
            <v>0</v>
          </cell>
          <cell r="G511" t="str">
            <v>否</v>
          </cell>
        </row>
        <row r="511"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</row>
        <row r="511"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</row>
        <row r="511"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</row>
        <row r="511"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5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</row>
        <row r="511">
          <cell r="BK511">
            <v>0</v>
          </cell>
          <cell r="BL511">
            <v>0</v>
          </cell>
          <cell r="BM511">
            <v>0</v>
          </cell>
          <cell r="BN511">
            <v>0</v>
          </cell>
        </row>
        <row r="512">
          <cell r="B512" t="str">
            <v>S531010</v>
          </cell>
          <cell r="C512" t="str">
            <v>上海钢联电子商务股份有限公司</v>
          </cell>
          <cell r="D512">
            <v>0</v>
          </cell>
        </row>
        <row r="512">
          <cell r="F512">
            <v>0</v>
          </cell>
          <cell r="G512" t="str">
            <v>否</v>
          </cell>
        </row>
        <row r="512"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</row>
        <row r="512"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</row>
        <row r="512"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</row>
        <row r="512"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5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</row>
        <row r="512">
          <cell r="BK512">
            <v>0</v>
          </cell>
          <cell r="BL512">
            <v>0</v>
          </cell>
          <cell r="BM512">
            <v>0</v>
          </cell>
          <cell r="BN512">
            <v>0</v>
          </cell>
        </row>
        <row r="513">
          <cell r="B513" t="str">
            <v>S532006</v>
          </cell>
          <cell r="C513" t="str">
            <v>唐兴压缩技术(昆山)有限公司</v>
          </cell>
          <cell r="D513">
            <v>0</v>
          </cell>
          <cell r="E513" t="str">
            <v>老账</v>
          </cell>
          <cell r="F513">
            <v>0</v>
          </cell>
          <cell r="G513" t="str">
            <v>是</v>
          </cell>
        </row>
        <row r="513"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</row>
        <row r="513">
          <cell r="AD513">
            <v>0</v>
          </cell>
          <cell r="AE513">
            <v>0</v>
          </cell>
          <cell r="AF513">
            <v>0</v>
          </cell>
          <cell r="AG513">
            <v>13980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</row>
        <row r="513">
          <cell r="AW513">
            <v>0</v>
          </cell>
          <cell r="AX513">
            <v>0</v>
          </cell>
          <cell r="AY513">
            <v>0</v>
          </cell>
          <cell r="AZ513">
            <v>13980</v>
          </cell>
          <cell r="BA513">
            <v>13980</v>
          </cell>
          <cell r="BB513">
            <v>5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</row>
        <row r="513">
          <cell r="BK513">
            <v>13980</v>
          </cell>
          <cell r="BL513">
            <v>0</v>
          </cell>
          <cell r="BM513">
            <v>0</v>
          </cell>
          <cell r="BN513">
            <v>0</v>
          </cell>
        </row>
        <row r="514">
          <cell r="B514" t="str">
            <v>S532014</v>
          </cell>
          <cell r="C514" t="str">
            <v>扬州顺汇机械有限公司</v>
          </cell>
          <cell r="D514">
            <v>0</v>
          </cell>
        </row>
        <row r="514">
          <cell r="F514">
            <v>0</v>
          </cell>
          <cell r="G514" t="str">
            <v>否</v>
          </cell>
        </row>
        <row r="514"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</row>
        <row r="514"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</row>
        <row r="514"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</row>
        <row r="514"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5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</row>
        <row r="514">
          <cell r="BK514">
            <v>0</v>
          </cell>
          <cell r="BL514">
            <v>0</v>
          </cell>
          <cell r="BM514">
            <v>0</v>
          </cell>
          <cell r="BN514">
            <v>0</v>
          </cell>
        </row>
        <row r="515">
          <cell r="B515" t="str">
            <v>S532016</v>
          </cell>
          <cell r="C515" t="str">
            <v>宁波奥启精密温控技术有限公司</v>
          </cell>
          <cell r="D515">
            <v>0</v>
          </cell>
        </row>
        <row r="515">
          <cell r="F515">
            <v>0</v>
          </cell>
          <cell r="G515" t="str">
            <v>否</v>
          </cell>
        </row>
        <row r="515"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</row>
        <row r="515"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</row>
        <row r="515"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</row>
        <row r="515"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5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</row>
        <row r="515">
          <cell r="BK515">
            <v>0</v>
          </cell>
          <cell r="BL515">
            <v>0</v>
          </cell>
          <cell r="BM515">
            <v>0</v>
          </cell>
          <cell r="BN515">
            <v>0</v>
          </cell>
        </row>
        <row r="516">
          <cell r="B516" t="str">
            <v>S532017</v>
          </cell>
          <cell r="C516" t="str">
            <v>苏州尚氏数控科技有限公司</v>
          </cell>
          <cell r="D516">
            <v>0</v>
          </cell>
        </row>
        <row r="516">
          <cell r="F516">
            <v>0</v>
          </cell>
          <cell r="G516" t="str">
            <v>否</v>
          </cell>
        </row>
        <row r="516"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</row>
        <row r="516"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</row>
        <row r="516"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</row>
        <row r="516"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5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</row>
        <row r="516">
          <cell r="BK516">
            <v>0</v>
          </cell>
          <cell r="BL516">
            <v>0</v>
          </cell>
          <cell r="BM516">
            <v>0</v>
          </cell>
          <cell r="BN516">
            <v>0</v>
          </cell>
        </row>
        <row r="517">
          <cell r="B517" t="str">
            <v>S534002</v>
          </cell>
          <cell r="C517" t="str">
            <v>凤阳县金鹰汽车修理有限公司</v>
          </cell>
          <cell r="D517">
            <v>0</v>
          </cell>
        </row>
        <row r="517">
          <cell r="F517">
            <v>0</v>
          </cell>
          <cell r="G517" t="str">
            <v>否</v>
          </cell>
        </row>
        <row r="517"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</row>
        <row r="517"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</row>
        <row r="517"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</row>
        <row r="517"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5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</row>
        <row r="517">
          <cell r="BK517">
            <v>0</v>
          </cell>
          <cell r="BL517">
            <v>0</v>
          </cell>
          <cell r="BM517">
            <v>0</v>
          </cell>
          <cell r="BN517">
            <v>0</v>
          </cell>
        </row>
        <row r="518">
          <cell r="B518" t="str">
            <v>S537015</v>
          </cell>
          <cell r="C518" t="str">
            <v>潍坊光升人力资源有限公司</v>
          </cell>
          <cell r="D518">
            <v>0</v>
          </cell>
        </row>
        <row r="518">
          <cell r="F518">
            <v>0</v>
          </cell>
          <cell r="G518" t="str">
            <v>否</v>
          </cell>
        </row>
        <row r="518"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</row>
        <row r="518"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</row>
        <row r="518"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</row>
        <row r="518"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5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</row>
        <row r="518">
          <cell r="BK518">
            <v>0</v>
          </cell>
          <cell r="BL518">
            <v>0</v>
          </cell>
          <cell r="BM518">
            <v>0</v>
          </cell>
          <cell r="BN518">
            <v>0</v>
          </cell>
        </row>
        <row r="519">
          <cell r="B519" t="str">
            <v>S537022</v>
          </cell>
          <cell r="C519" t="str">
            <v>山东亿豪汽车销售服务有限公司</v>
          </cell>
          <cell r="D519">
            <v>0</v>
          </cell>
        </row>
        <row r="519">
          <cell r="F519">
            <v>0</v>
          </cell>
          <cell r="G519" t="str">
            <v>否</v>
          </cell>
        </row>
        <row r="519"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</row>
        <row r="519"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</row>
        <row r="519"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</row>
        <row r="519"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5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</row>
        <row r="519">
          <cell r="BK519">
            <v>0</v>
          </cell>
          <cell r="BL519">
            <v>0</v>
          </cell>
          <cell r="BM519">
            <v>0</v>
          </cell>
          <cell r="BN519">
            <v>0</v>
          </cell>
        </row>
        <row r="520">
          <cell r="B520" t="str">
            <v>S537024</v>
          </cell>
          <cell r="C520" t="str">
            <v>枣庄同鑫源汽车销售有限公司</v>
          </cell>
          <cell r="D520">
            <v>0</v>
          </cell>
        </row>
        <row r="520">
          <cell r="F520">
            <v>0</v>
          </cell>
          <cell r="G520" t="str">
            <v>否</v>
          </cell>
        </row>
        <row r="520"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</row>
        <row r="520"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</row>
        <row r="520"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</row>
        <row r="520"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5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</row>
        <row r="520">
          <cell r="BK520">
            <v>0</v>
          </cell>
          <cell r="BL520">
            <v>0</v>
          </cell>
          <cell r="BM520">
            <v>0</v>
          </cell>
          <cell r="BN520">
            <v>0</v>
          </cell>
        </row>
        <row r="521">
          <cell r="B521" t="str">
            <v>S537025</v>
          </cell>
          <cell r="C521" t="str">
            <v>山东捷曼机械贸易有限公司</v>
          </cell>
          <cell r="D521">
            <v>0</v>
          </cell>
        </row>
        <row r="521">
          <cell r="F521">
            <v>0</v>
          </cell>
          <cell r="G521" t="str">
            <v>否</v>
          </cell>
        </row>
        <row r="521"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</row>
        <row r="521"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</row>
        <row r="521"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</row>
        <row r="521"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5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</row>
        <row r="521">
          <cell r="BK521">
            <v>0</v>
          </cell>
          <cell r="BL521">
            <v>0</v>
          </cell>
          <cell r="BM521">
            <v>0</v>
          </cell>
          <cell r="BN521">
            <v>0</v>
          </cell>
        </row>
        <row r="522">
          <cell r="B522" t="str">
            <v>S537027</v>
          </cell>
          <cell r="C522" t="str">
            <v>山东隆众信息技术有限公司</v>
          </cell>
          <cell r="D522">
            <v>0</v>
          </cell>
        </row>
        <row r="522">
          <cell r="F522">
            <v>0</v>
          </cell>
          <cell r="G522" t="str">
            <v>否</v>
          </cell>
        </row>
        <row r="522"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</row>
        <row r="522"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</row>
        <row r="522"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</row>
        <row r="522"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5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</row>
        <row r="522">
          <cell r="BK522">
            <v>0</v>
          </cell>
          <cell r="BL522">
            <v>0</v>
          </cell>
          <cell r="BM522">
            <v>0</v>
          </cell>
          <cell r="BN522">
            <v>0</v>
          </cell>
        </row>
        <row r="523">
          <cell r="B523" t="str">
            <v>S541002</v>
          </cell>
          <cell r="C523" t="str">
            <v>林州市万通汽车贸易有限责任公司</v>
          </cell>
          <cell r="D523">
            <v>0</v>
          </cell>
        </row>
        <row r="523">
          <cell r="F523">
            <v>0</v>
          </cell>
          <cell r="G523" t="str">
            <v>否</v>
          </cell>
        </row>
        <row r="523"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</row>
        <row r="523"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</row>
        <row r="523"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</row>
        <row r="523"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5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</row>
        <row r="523">
          <cell r="BK523">
            <v>0</v>
          </cell>
          <cell r="BL523">
            <v>0</v>
          </cell>
          <cell r="BM523">
            <v>0</v>
          </cell>
          <cell r="BN523">
            <v>0</v>
          </cell>
        </row>
        <row r="524">
          <cell r="B524" t="str">
            <v>S541007</v>
          </cell>
          <cell r="C524" t="str">
            <v>博爱县凯达汽车修理厂</v>
          </cell>
          <cell r="D524">
            <v>0</v>
          </cell>
        </row>
        <row r="524">
          <cell r="F524">
            <v>0</v>
          </cell>
          <cell r="G524" t="str">
            <v>否</v>
          </cell>
        </row>
        <row r="524"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</row>
        <row r="524"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</row>
        <row r="524"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</row>
        <row r="524"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5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</row>
        <row r="524">
          <cell r="BK524">
            <v>0</v>
          </cell>
          <cell r="BL524">
            <v>0</v>
          </cell>
          <cell r="BM524">
            <v>0</v>
          </cell>
          <cell r="BN524">
            <v>0</v>
          </cell>
        </row>
        <row r="525">
          <cell r="B525" t="str">
            <v>S541012</v>
          </cell>
          <cell r="C525" t="str">
            <v>开封市南关区凯伟汽车特约维修站</v>
          </cell>
          <cell r="D525">
            <v>0</v>
          </cell>
        </row>
        <row r="525">
          <cell r="F525">
            <v>0</v>
          </cell>
          <cell r="G525" t="str">
            <v>否</v>
          </cell>
        </row>
        <row r="525"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</row>
        <row r="525"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</row>
        <row r="525"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</row>
        <row r="525"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5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</row>
        <row r="525">
          <cell r="BK525">
            <v>0</v>
          </cell>
          <cell r="BL525">
            <v>0</v>
          </cell>
          <cell r="BM525">
            <v>-3077.48</v>
          </cell>
          <cell r="BN525">
            <v>0</v>
          </cell>
        </row>
        <row r="526">
          <cell r="B526" t="str">
            <v>S544008</v>
          </cell>
          <cell r="C526" t="str">
            <v>广州四达电气科技有限公司</v>
          </cell>
          <cell r="D526">
            <v>0</v>
          </cell>
        </row>
        <row r="526">
          <cell r="F526">
            <v>0</v>
          </cell>
          <cell r="G526" t="str">
            <v>否</v>
          </cell>
        </row>
        <row r="526"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</row>
        <row r="526"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</row>
        <row r="526"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</row>
        <row r="526"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5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</row>
        <row r="526">
          <cell r="BK526">
            <v>0</v>
          </cell>
          <cell r="BL526">
            <v>0</v>
          </cell>
          <cell r="BM526">
            <v>0</v>
          </cell>
          <cell r="BN526">
            <v>0</v>
          </cell>
        </row>
        <row r="527">
          <cell r="B527" t="str">
            <v>S552001</v>
          </cell>
          <cell r="C527" t="str">
            <v>贵州亿福汽车销售服务有限公司</v>
          </cell>
          <cell r="D527">
            <v>0</v>
          </cell>
        </row>
        <row r="527">
          <cell r="F527">
            <v>0</v>
          </cell>
          <cell r="G527" t="str">
            <v>否</v>
          </cell>
        </row>
        <row r="527"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</row>
        <row r="527"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</row>
        <row r="527"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</row>
        <row r="527"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5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</row>
        <row r="527">
          <cell r="BK527">
            <v>0</v>
          </cell>
          <cell r="BL527">
            <v>0</v>
          </cell>
          <cell r="BM527">
            <v>0</v>
          </cell>
          <cell r="BN527">
            <v>0</v>
          </cell>
        </row>
        <row r="528">
          <cell r="B528" t="str">
            <v>S553002</v>
          </cell>
          <cell r="C528" t="str">
            <v>昆明博海汽车服务有限公司</v>
          </cell>
          <cell r="D528">
            <v>0</v>
          </cell>
        </row>
        <row r="528">
          <cell r="F528">
            <v>0</v>
          </cell>
          <cell r="G528" t="str">
            <v>否</v>
          </cell>
        </row>
        <row r="528"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</row>
        <row r="528"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</row>
        <row r="528"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</row>
        <row r="528"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5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</row>
        <row r="528">
          <cell r="BK528">
            <v>0</v>
          </cell>
          <cell r="BL528">
            <v>0</v>
          </cell>
          <cell r="BM528">
            <v>0</v>
          </cell>
          <cell r="BN528">
            <v>0</v>
          </cell>
        </row>
        <row r="529">
          <cell r="B529" t="str">
            <v>S565001</v>
          </cell>
          <cell r="C529" t="str">
            <v>新疆德聚欣汽车服务有限公司</v>
          </cell>
          <cell r="D529">
            <v>0</v>
          </cell>
        </row>
        <row r="529">
          <cell r="F529">
            <v>0</v>
          </cell>
          <cell r="G529" t="str">
            <v>否</v>
          </cell>
        </row>
        <row r="529"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</row>
        <row r="529">
          <cell r="AD529">
            <v>0</v>
          </cell>
          <cell r="AE529">
            <v>0</v>
          </cell>
        </row>
        <row r="529">
          <cell r="AG529">
            <v>0</v>
          </cell>
          <cell r="AH529">
            <v>0</v>
          </cell>
        </row>
        <row r="529"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</row>
        <row r="529"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5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</row>
        <row r="529">
          <cell r="BK529">
            <v>0</v>
          </cell>
          <cell r="BL529">
            <v>0</v>
          </cell>
          <cell r="BM529">
            <v>0</v>
          </cell>
          <cell r="BN529">
            <v>0</v>
          </cell>
        </row>
        <row r="530">
          <cell r="B530" t="str">
            <v>S512014</v>
          </cell>
          <cell r="C530" t="str">
            <v>天津市勃辉模具有限公司</v>
          </cell>
          <cell r="D530">
            <v>0</v>
          </cell>
          <cell r="E530" t="str">
            <v>固定资产</v>
          </cell>
          <cell r="F530">
            <v>0</v>
          </cell>
          <cell r="G530" t="str">
            <v>否</v>
          </cell>
        </row>
        <row r="530"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</row>
        <row r="530"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</row>
        <row r="530">
          <cell r="AW530">
            <v>0</v>
          </cell>
          <cell r="AX530">
            <v>0</v>
          </cell>
          <cell r="AY530">
            <v>59297.22</v>
          </cell>
          <cell r="AZ530">
            <v>59297.22</v>
          </cell>
          <cell r="BA530">
            <v>59297.22</v>
          </cell>
          <cell r="BB530">
            <v>5</v>
          </cell>
          <cell r="BC530">
            <v>59297.22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59297.22</v>
          </cell>
          <cell r="BI530">
            <v>0</v>
          </cell>
        </row>
        <row r="530">
          <cell r="BK530">
            <v>59297.22</v>
          </cell>
          <cell r="BL530">
            <v>0</v>
          </cell>
          <cell r="BM530">
            <v>0</v>
          </cell>
          <cell r="BN530">
            <v>9882.87</v>
          </cell>
        </row>
        <row r="531">
          <cell r="B531" t="str">
            <v>S544010</v>
          </cell>
          <cell r="C531" t="str">
            <v>深圳市速杰精密模型有限公司</v>
          </cell>
          <cell r="D531">
            <v>0</v>
          </cell>
        </row>
        <row r="531">
          <cell r="F531">
            <v>0</v>
          </cell>
          <cell r="G531" t="str">
            <v>否</v>
          </cell>
        </row>
        <row r="531"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</row>
        <row r="531"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</row>
        <row r="531"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</row>
        <row r="531"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5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</row>
        <row r="531">
          <cell r="BK531">
            <v>0</v>
          </cell>
          <cell r="BL531">
            <v>0</v>
          </cell>
          <cell r="BM531">
            <v>0</v>
          </cell>
          <cell r="BN531">
            <v>0</v>
          </cell>
        </row>
        <row r="532">
          <cell r="B532" t="str">
            <v>S513161</v>
          </cell>
          <cell r="C532" t="str">
            <v>黄骅市优农麦品商贸有限公司</v>
          </cell>
          <cell r="D532">
            <v>0</v>
          </cell>
        </row>
        <row r="532">
          <cell r="F532">
            <v>0</v>
          </cell>
          <cell r="G532" t="str">
            <v>否</v>
          </cell>
        </row>
        <row r="532"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</row>
        <row r="532">
          <cell r="AH532">
            <v>0</v>
          </cell>
        </row>
        <row r="532"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</row>
        <row r="532"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5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</row>
        <row r="532">
          <cell r="BK532">
            <v>0</v>
          </cell>
          <cell r="BL532">
            <v>0</v>
          </cell>
          <cell r="BM532">
            <v>0</v>
          </cell>
          <cell r="BN532">
            <v>0</v>
          </cell>
        </row>
        <row r="533">
          <cell r="B533" t="str">
            <v>S413176</v>
          </cell>
          <cell r="C533" t="str">
            <v>黄骅市华盛五金机电有限公司</v>
          </cell>
          <cell r="D533" t="str">
            <v>金属件</v>
          </cell>
        </row>
        <row r="533">
          <cell r="F533">
            <v>0</v>
          </cell>
          <cell r="G533" t="str">
            <v>否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</row>
        <row r="533"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</row>
        <row r="533"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5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</row>
        <row r="533">
          <cell r="BK533">
            <v>0</v>
          </cell>
          <cell r="BL533">
            <v>0</v>
          </cell>
          <cell r="BM533">
            <v>0</v>
          </cell>
          <cell r="BN533">
            <v>0</v>
          </cell>
        </row>
        <row r="534">
          <cell r="B534" t="str">
            <v>S432039</v>
          </cell>
          <cell r="C534" t="str">
            <v>吴江市拓研电子材料有限公司</v>
          </cell>
          <cell r="D534" t="str">
            <v>金属件/座椅</v>
          </cell>
          <cell r="E534" t="str">
            <v>正常供货</v>
          </cell>
          <cell r="F534">
            <v>0</v>
          </cell>
          <cell r="G534" t="str">
            <v>否</v>
          </cell>
        </row>
        <row r="534">
          <cell r="AH534">
            <v>0</v>
          </cell>
        </row>
        <row r="534"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</row>
        <row r="534"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5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</row>
        <row r="534">
          <cell r="BK534">
            <v>-2765.24</v>
          </cell>
          <cell r="BL534">
            <v>-2765.24</v>
          </cell>
          <cell r="BM534">
            <v>-3649.24</v>
          </cell>
          <cell r="BN534">
            <v>0</v>
          </cell>
        </row>
        <row r="535">
          <cell r="B535" t="str">
            <v>S461001</v>
          </cell>
          <cell r="C535" t="str">
            <v>西安海容塑料制品有限责任公司</v>
          </cell>
          <cell r="D535" t="str">
            <v>金属件/座椅</v>
          </cell>
        </row>
        <row r="535">
          <cell r="F535">
            <v>0</v>
          </cell>
          <cell r="G535" t="str">
            <v>否</v>
          </cell>
        </row>
        <row r="535">
          <cell r="AH535">
            <v>0</v>
          </cell>
        </row>
        <row r="535"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</row>
        <row r="535">
          <cell r="AW535">
            <v>0</v>
          </cell>
          <cell r="AX535">
            <v>0.04</v>
          </cell>
          <cell r="AY535">
            <v>0</v>
          </cell>
          <cell r="AZ535">
            <v>0.04</v>
          </cell>
          <cell r="BA535">
            <v>0.04</v>
          </cell>
          <cell r="BB535">
            <v>5</v>
          </cell>
          <cell r="BC535">
            <v>0</v>
          </cell>
          <cell r="BD535">
            <v>0.04</v>
          </cell>
          <cell r="BE535">
            <v>0</v>
          </cell>
          <cell r="BF535">
            <v>0</v>
          </cell>
          <cell r="BG535">
            <v>0</v>
          </cell>
          <cell r="BH535">
            <v>0.04</v>
          </cell>
          <cell r="BI535">
            <v>0</v>
          </cell>
        </row>
        <row r="535">
          <cell r="BK535">
            <v>0.0399999999935972</v>
          </cell>
          <cell r="BL535">
            <v>0</v>
          </cell>
          <cell r="BM535">
            <v>-6.40284353314868e-12</v>
          </cell>
          <cell r="BN535">
            <v>0.00666666666666667</v>
          </cell>
        </row>
        <row r="536">
          <cell r="B536" t="str">
            <v>S513151</v>
          </cell>
          <cell r="C536" t="str">
            <v>沧州啸宇模具科技有限公司</v>
          </cell>
          <cell r="D536">
            <v>0</v>
          </cell>
        </row>
        <row r="536">
          <cell r="F536">
            <v>0</v>
          </cell>
          <cell r="G536" t="str">
            <v>否</v>
          </cell>
        </row>
        <row r="536"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</row>
        <row r="536"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</row>
        <row r="536">
          <cell r="AW536">
            <v>0</v>
          </cell>
          <cell r="AX536">
            <v>0</v>
          </cell>
          <cell r="AY536">
            <v>129900</v>
          </cell>
          <cell r="AZ536">
            <v>129900</v>
          </cell>
          <cell r="BA536">
            <v>129900</v>
          </cell>
          <cell r="BB536">
            <v>5</v>
          </cell>
          <cell r="BC536">
            <v>129900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129900</v>
          </cell>
          <cell r="BI536">
            <v>0</v>
          </cell>
        </row>
        <row r="536">
          <cell r="BK536">
            <v>129900</v>
          </cell>
          <cell r="BL536">
            <v>0</v>
          </cell>
          <cell r="BM536">
            <v>-210300</v>
          </cell>
          <cell r="BN536">
            <v>21650</v>
          </cell>
        </row>
        <row r="537">
          <cell r="B537" t="str">
            <v>S511030</v>
          </cell>
          <cell r="C537" t="str">
            <v>中汽认证中心有限公司</v>
          </cell>
          <cell r="D537">
            <v>0</v>
          </cell>
        </row>
        <row r="537">
          <cell r="F537">
            <v>0</v>
          </cell>
          <cell r="G537" t="str">
            <v>否</v>
          </cell>
        </row>
        <row r="537">
          <cell r="AH537">
            <v>0</v>
          </cell>
        </row>
        <row r="537"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</row>
        <row r="537"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5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</row>
        <row r="537">
          <cell r="BK537">
            <v>-94660</v>
          </cell>
          <cell r="BL537">
            <v>-94660</v>
          </cell>
          <cell r="BM537">
            <v>-94660</v>
          </cell>
          <cell r="BN537">
            <v>0</v>
          </cell>
        </row>
        <row r="538">
          <cell r="B538" t="str">
            <v>S513003</v>
          </cell>
          <cell r="C538" t="str">
            <v>沧州市鑫发缝纫机有限公司</v>
          </cell>
          <cell r="D538">
            <v>0</v>
          </cell>
          <cell r="E538" t="str">
            <v>零采</v>
          </cell>
          <cell r="F538">
            <v>0</v>
          </cell>
          <cell r="G538" t="str">
            <v>是</v>
          </cell>
        </row>
        <row r="538">
          <cell r="AH538">
            <v>0</v>
          </cell>
        </row>
        <row r="538">
          <cell r="AJ538">
            <v>18873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</row>
        <row r="538">
          <cell r="AW538">
            <v>0</v>
          </cell>
          <cell r="AX538">
            <v>4736</v>
          </cell>
          <cell r="AY538">
            <v>0</v>
          </cell>
          <cell r="AZ538">
            <v>23609</v>
          </cell>
          <cell r="BA538">
            <v>23609</v>
          </cell>
          <cell r="BB538">
            <v>5</v>
          </cell>
          <cell r="BC538">
            <v>0</v>
          </cell>
          <cell r="BD538">
            <v>4736</v>
          </cell>
          <cell r="BE538">
            <v>0</v>
          </cell>
          <cell r="BF538">
            <v>0</v>
          </cell>
          <cell r="BG538">
            <v>0</v>
          </cell>
          <cell r="BH538">
            <v>4736</v>
          </cell>
          <cell r="BI538">
            <v>0</v>
          </cell>
        </row>
        <row r="538">
          <cell r="BK538">
            <v>23609</v>
          </cell>
          <cell r="BL538">
            <v>0</v>
          </cell>
          <cell r="BM538">
            <v>0</v>
          </cell>
          <cell r="BN538">
            <v>789.333333333333</v>
          </cell>
        </row>
        <row r="539">
          <cell r="B539" t="str">
            <v>S513182</v>
          </cell>
          <cell r="C539" t="str">
            <v>沧州渤海新区南大港升宏建筑工程队</v>
          </cell>
          <cell r="D539">
            <v>0</v>
          </cell>
        </row>
        <row r="539">
          <cell r="F539">
            <v>0</v>
          </cell>
          <cell r="G539" t="str">
            <v>否</v>
          </cell>
        </row>
        <row r="539">
          <cell r="AH539">
            <v>0</v>
          </cell>
        </row>
        <row r="539"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</row>
        <row r="539"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5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</row>
        <row r="539">
          <cell r="BK539">
            <v>0</v>
          </cell>
          <cell r="BL539">
            <v>0</v>
          </cell>
          <cell r="BM539">
            <v>0</v>
          </cell>
          <cell r="BN539">
            <v>0</v>
          </cell>
        </row>
        <row r="540">
          <cell r="B540" t="str">
            <v>S413178</v>
          </cell>
          <cell r="C540" t="str">
            <v>廊坊市东平汽车零配件有限公司</v>
          </cell>
          <cell r="D540" t="str">
            <v>座椅</v>
          </cell>
          <cell r="E540" t="str">
            <v>正常供货</v>
          </cell>
          <cell r="F540">
            <v>90</v>
          </cell>
          <cell r="G540" t="str">
            <v>是</v>
          </cell>
        </row>
        <row r="540">
          <cell r="AG540">
            <v>0</v>
          </cell>
          <cell r="AH540">
            <v>0</v>
          </cell>
          <cell r="AI540">
            <v>0</v>
          </cell>
        </row>
        <row r="540">
          <cell r="AM540">
            <v>0</v>
          </cell>
          <cell r="AN540">
            <v>47816.78</v>
          </cell>
          <cell r="AO540">
            <v>75000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</row>
        <row r="540">
          <cell r="AW540">
            <v>0</v>
          </cell>
          <cell r="AX540">
            <v>0</v>
          </cell>
          <cell r="AY540">
            <v>6828.38</v>
          </cell>
          <cell r="AZ540">
            <v>129645.16</v>
          </cell>
          <cell r="BA540">
            <v>122816.78</v>
          </cell>
          <cell r="BB540">
            <v>5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6828.38</v>
          </cell>
          <cell r="BI540">
            <v>6828.38</v>
          </cell>
        </row>
        <row r="540">
          <cell r="BK540">
            <v>129645.16</v>
          </cell>
          <cell r="BL540">
            <v>0</v>
          </cell>
          <cell r="BM540">
            <v>0</v>
          </cell>
          <cell r="BN540">
            <v>1138.06333333333</v>
          </cell>
        </row>
        <row r="541">
          <cell r="B541" t="str">
            <v>S431029</v>
          </cell>
          <cell r="C541" t="str">
            <v>上海永协机械配件有限公司</v>
          </cell>
          <cell r="D541" t="str">
            <v>后视镜</v>
          </cell>
          <cell r="E541" t="str">
            <v>正常供货</v>
          </cell>
          <cell r="F541">
            <v>0</v>
          </cell>
          <cell r="G541" t="str">
            <v>是</v>
          </cell>
          <cell r="H541">
            <v>90</v>
          </cell>
        </row>
        <row r="541">
          <cell r="AG541">
            <v>107946.3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</row>
        <row r="541">
          <cell r="AW541">
            <v>0</v>
          </cell>
          <cell r="AX541">
            <v>0</v>
          </cell>
          <cell r="AY541">
            <v>0</v>
          </cell>
          <cell r="AZ541">
            <v>107946.3</v>
          </cell>
          <cell r="BA541">
            <v>107946.3</v>
          </cell>
          <cell r="BB541">
            <v>5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</row>
        <row r="541">
          <cell r="BK541">
            <v>107946.3</v>
          </cell>
          <cell r="BL541">
            <v>0</v>
          </cell>
          <cell r="BM541">
            <v>-10000</v>
          </cell>
          <cell r="BN541">
            <v>0</v>
          </cell>
        </row>
        <row r="542">
          <cell r="B542" t="str">
            <v>S432001</v>
          </cell>
          <cell r="C542" t="str">
            <v>南京奥托立夫汽车安全系统有限公司</v>
          </cell>
          <cell r="D542" t="str">
            <v>座椅</v>
          </cell>
          <cell r="E542" t="str">
            <v>正常供货</v>
          </cell>
          <cell r="F542">
            <v>60</v>
          </cell>
          <cell r="G542" t="str">
            <v>否</v>
          </cell>
          <cell r="H542">
            <v>60</v>
          </cell>
        </row>
        <row r="542"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116875.45</v>
          </cell>
          <cell r="AR542">
            <v>257452.98</v>
          </cell>
          <cell r="AS542">
            <v>311568.13</v>
          </cell>
          <cell r="AT542">
            <v>226607.23</v>
          </cell>
          <cell r="AU542">
            <v>0</v>
          </cell>
        </row>
        <row r="542">
          <cell r="AW542">
            <v>0</v>
          </cell>
          <cell r="AX542">
            <v>0</v>
          </cell>
          <cell r="AY542">
            <v>0</v>
          </cell>
          <cell r="AZ542">
            <v>912503.79</v>
          </cell>
          <cell r="BA542">
            <v>912503.79</v>
          </cell>
          <cell r="BB542">
            <v>5</v>
          </cell>
          <cell r="BC542">
            <v>0</v>
          </cell>
          <cell r="BD542">
            <v>0</v>
          </cell>
          <cell r="BE542">
            <v>0</v>
          </cell>
          <cell r="BF542">
            <v>226607.23</v>
          </cell>
          <cell r="BG542">
            <v>311568.13</v>
          </cell>
          <cell r="BH542">
            <v>226607.23</v>
          </cell>
          <cell r="BI542">
            <v>0</v>
          </cell>
        </row>
        <row r="542">
          <cell r="BK542">
            <v>912503.79</v>
          </cell>
          <cell r="BL542">
            <v>0</v>
          </cell>
          <cell r="BM542">
            <v>0</v>
          </cell>
          <cell r="BN542">
            <v>37767.8716666667</v>
          </cell>
          <cell r="BO542">
            <v>18616330606</v>
          </cell>
        </row>
        <row r="543">
          <cell r="B543" t="str">
            <v>S513174</v>
          </cell>
          <cell r="C543" t="str">
            <v>黄骅市杭合叉车配件经营部</v>
          </cell>
          <cell r="D543">
            <v>0</v>
          </cell>
        </row>
        <row r="543">
          <cell r="F543">
            <v>0</v>
          </cell>
          <cell r="G543" t="str">
            <v>否</v>
          </cell>
        </row>
        <row r="543">
          <cell r="AH543">
            <v>0</v>
          </cell>
        </row>
        <row r="543"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12870</v>
          </cell>
          <cell r="AS543">
            <v>0</v>
          </cell>
          <cell r="AT543">
            <v>0</v>
          </cell>
          <cell r="AU543">
            <v>0</v>
          </cell>
          <cell r="AV543">
            <v>22370</v>
          </cell>
          <cell r="AW543">
            <v>0</v>
          </cell>
          <cell r="AX543">
            <v>0</v>
          </cell>
          <cell r="AY543">
            <v>0</v>
          </cell>
          <cell r="AZ543">
            <v>35240</v>
          </cell>
          <cell r="BA543">
            <v>35240</v>
          </cell>
          <cell r="BB543">
            <v>6</v>
          </cell>
          <cell r="BC543">
            <v>0</v>
          </cell>
          <cell r="BD543">
            <v>0</v>
          </cell>
          <cell r="BE543">
            <v>0</v>
          </cell>
          <cell r="BF543">
            <v>22370</v>
          </cell>
          <cell r="BG543">
            <v>0</v>
          </cell>
          <cell r="BH543">
            <v>22370</v>
          </cell>
          <cell r="BI543">
            <v>0</v>
          </cell>
        </row>
        <row r="543">
          <cell r="BK543">
            <v>35240</v>
          </cell>
          <cell r="BL543">
            <v>0</v>
          </cell>
          <cell r="BM543">
            <v>0</v>
          </cell>
          <cell r="BN543">
            <v>3728.33333333333</v>
          </cell>
        </row>
        <row r="544">
          <cell r="B544" t="str">
            <v>S413076</v>
          </cell>
          <cell r="C544" t="str">
            <v>埃意(廊坊)电子工程有限公司</v>
          </cell>
          <cell r="D544" t="str">
            <v>座椅</v>
          </cell>
          <cell r="E544" t="str">
            <v>正常供货</v>
          </cell>
          <cell r="F544">
            <v>60</v>
          </cell>
          <cell r="G544" t="str">
            <v>否</v>
          </cell>
          <cell r="H544">
            <v>60</v>
          </cell>
        </row>
        <row r="544">
          <cell r="AI544">
            <v>0</v>
          </cell>
        </row>
        <row r="544"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169.6</v>
          </cell>
          <cell r="AR544">
            <v>0</v>
          </cell>
          <cell r="AS544">
            <v>0</v>
          </cell>
          <cell r="AT544">
            <v>0</v>
          </cell>
          <cell r="AU544">
            <v>50765.91</v>
          </cell>
        </row>
        <row r="544">
          <cell r="AW544">
            <v>0</v>
          </cell>
          <cell r="AX544">
            <v>0</v>
          </cell>
          <cell r="AY544">
            <v>0</v>
          </cell>
          <cell r="AZ544">
            <v>50935.51</v>
          </cell>
          <cell r="BA544">
            <v>50935.51</v>
          </cell>
          <cell r="BB544">
            <v>5</v>
          </cell>
          <cell r="BC544">
            <v>0</v>
          </cell>
          <cell r="BD544">
            <v>0</v>
          </cell>
          <cell r="BE544">
            <v>50765.91</v>
          </cell>
          <cell r="BF544">
            <v>0</v>
          </cell>
          <cell r="BG544">
            <v>0</v>
          </cell>
          <cell r="BH544">
            <v>50765.91</v>
          </cell>
          <cell r="BI544">
            <v>0</v>
          </cell>
        </row>
        <row r="544">
          <cell r="BK544">
            <v>50935.51</v>
          </cell>
          <cell r="BL544">
            <v>0</v>
          </cell>
          <cell r="BM544">
            <v>0</v>
          </cell>
          <cell r="BN544">
            <v>8460.985</v>
          </cell>
        </row>
        <row r="545">
          <cell r="B545" t="str">
            <v>S413182</v>
          </cell>
          <cell r="C545" t="str">
            <v>黄骅市盈辉汽车配件有限公司</v>
          </cell>
          <cell r="D545" t="str">
            <v>后视镜</v>
          </cell>
          <cell r="E545" t="str">
            <v>正常供货</v>
          </cell>
          <cell r="F545">
            <v>0</v>
          </cell>
          <cell r="G545" t="str">
            <v>是</v>
          </cell>
          <cell r="H545">
            <v>90</v>
          </cell>
        </row>
        <row r="545"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31962.81</v>
          </cell>
          <cell r="AD545">
            <v>24203.92</v>
          </cell>
          <cell r="AE545">
            <v>13100.64</v>
          </cell>
          <cell r="AF545">
            <v>0</v>
          </cell>
          <cell r="AG545">
            <v>14583.61</v>
          </cell>
          <cell r="AH545">
            <v>16503.87</v>
          </cell>
          <cell r="AI545">
            <v>25047.34</v>
          </cell>
          <cell r="AJ545">
            <v>0</v>
          </cell>
          <cell r="AK545">
            <v>36858.27</v>
          </cell>
          <cell r="AL545">
            <v>5425.88</v>
          </cell>
          <cell r="AM545">
            <v>7573.38</v>
          </cell>
          <cell r="AN545">
            <v>8853.46</v>
          </cell>
          <cell r="AO545">
            <v>0</v>
          </cell>
          <cell r="AP545">
            <v>10300</v>
          </cell>
          <cell r="AQ545">
            <v>9447.58</v>
          </cell>
          <cell r="AR545">
            <v>10052.76</v>
          </cell>
          <cell r="AS545">
            <v>6630.91</v>
          </cell>
          <cell r="AT545">
            <v>13566.77</v>
          </cell>
          <cell r="AU545">
            <v>3522.21</v>
          </cell>
          <cell r="AV545">
            <v>12236.2</v>
          </cell>
          <cell r="AW545">
            <v>0</v>
          </cell>
          <cell r="AX545">
            <v>8261.72</v>
          </cell>
          <cell r="AY545">
            <v>31234.79</v>
          </cell>
          <cell r="AZ545">
            <v>289366.12</v>
          </cell>
          <cell r="BA545">
            <v>289366.12</v>
          </cell>
          <cell r="BB545">
            <v>6</v>
          </cell>
          <cell r="BC545">
            <v>31234.79</v>
          </cell>
          <cell r="BD545">
            <v>8261.72</v>
          </cell>
          <cell r="BE545">
            <v>0</v>
          </cell>
          <cell r="BF545">
            <v>12236.2</v>
          </cell>
          <cell r="BG545">
            <v>3522.21</v>
          </cell>
          <cell r="BH545">
            <v>68821.69</v>
          </cell>
          <cell r="BI545">
            <v>0</v>
          </cell>
        </row>
        <row r="545">
          <cell r="BK545">
            <v>289366.12</v>
          </cell>
          <cell r="BL545">
            <v>0</v>
          </cell>
          <cell r="BM545">
            <v>-24053.4</v>
          </cell>
          <cell r="BN545">
            <v>11470.2816666667</v>
          </cell>
        </row>
        <row r="546">
          <cell r="B546" t="str">
            <v>S421001</v>
          </cell>
          <cell r="C546" t="str">
            <v>沈阳金杯锦恒汽车安全系统有限公司</v>
          </cell>
          <cell r="D546" t="str">
            <v>座椅</v>
          </cell>
          <cell r="E546" t="str">
            <v>正常供货</v>
          </cell>
          <cell r="F546">
            <v>90</v>
          </cell>
          <cell r="G546" t="str">
            <v>否</v>
          </cell>
          <cell r="H546">
            <v>90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</row>
        <row r="546"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</row>
        <row r="546"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5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</row>
        <row r="546">
          <cell r="BK546">
            <v>4.65661287307739e-10</v>
          </cell>
          <cell r="BL546">
            <v>0</v>
          </cell>
          <cell r="BM546">
            <v>4.65661287307739e-10</v>
          </cell>
          <cell r="BN546">
            <v>0</v>
          </cell>
        </row>
        <row r="547">
          <cell r="B547" t="str">
            <v>S411041</v>
          </cell>
          <cell r="C547" t="str">
            <v>北京嘉度科贸有限公司</v>
          </cell>
          <cell r="D547" t="str">
            <v>金属件/座椅</v>
          </cell>
          <cell r="E547" t="str">
            <v>正常供货</v>
          </cell>
          <cell r="F547">
            <v>90</v>
          </cell>
          <cell r="G547" t="str">
            <v>否</v>
          </cell>
          <cell r="H547">
            <v>90</v>
          </cell>
        </row>
        <row r="547"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</row>
        <row r="547"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5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</row>
        <row r="547">
          <cell r="BK547">
            <v>0</v>
          </cell>
          <cell r="BL547">
            <v>0</v>
          </cell>
          <cell r="BM547">
            <v>0</v>
          </cell>
          <cell r="BN547">
            <v>0</v>
          </cell>
        </row>
        <row r="548">
          <cell r="B548" t="str">
            <v>S413156</v>
          </cell>
          <cell r="C548" t="str">
            <v>黄骅市天硕汽车部件有限公司</v>
          </cell>
          <cell r="D548" t="str">
            <v>座椅</v>
          </cell>
          <cell r="E548" t="str">
            <v>正常供货</v>
          </cell>
          <cell r="F548">
            <v>30</v>
          </cell>
          <cell r="G548" t="str">
            <v>否</v>
          </cell>
          <cell r="H548">
            <v>30</v>
          </cell>
        </row>
        <row r="548"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30239.08</v>
          </cell>
          <cell r="AS548">
            <v>0</v>
          </cell>
          <cell r="AT548">
            <v>0</v>
          </cell>
          <cell r="AU548">
            <v>0</v>
          </cell>
        </row>
        <row r="548">
          <cell r="AW548">
            <v>0</v>
          </cell>
          <cell r="AX548">
            <v>0</v>
          </cell>
          <cell r="AY548">
            <v>0</v>
          </cell>
          <cell r="AZ548">
            <v>30239.08</v>
          </cell>
          <cell r="BA548">
            <v>30239.08</v>
          </cell>
          <cell r="BB548">
            <v>5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</row>
        <row r="548">
          <cell r="BK548">
            <v>30239.08</v>
          </cell>
          <cell r="BL548">
            <v>0</v>
          </cell>
          <cell r="BM548">
            <v>-10000</v>
          </cell>
          <cell r="BN548">
            <v>0</v>
          </cell>
        </row>
        <row r="549">
          <cell r="B549" t="str">
            <v>S413175</v>
          </cell>
          <cell r="C549" t="str">
            <v>河北莫特美橡塑科技有限公司</v>
          </cell>
          <cell r="D549" t="str">
            <v>座椅/后视镜</v>
          </cell>
          <cell r="E549" t="str">
            <v>正常供货</v>
          </cell>
          <cell r="F549">
            <v>90</v>
          </cell>
          <cell r="G549" t="str">
            <v>否</v>
          </cell>
          <cell r="H549">
            <v>90</v>
          </cell>
        </row>
        <row r="549"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130736.58</v>
          </cell>
          <cell r="AS549">
            <v>50133.7</v>
          </cell>
          <cell r="AT549">
            <v>215688.75</v>
          </cell>
          <cell r="AU549">
            <v>0</v>
          </cell>
          <cell r="AV549">
            <v>71489.45</v>
          </cell>
          <cell r="AW549">
            <v>0</v>
          </cell>
          <cell r="AX549">
            <v>36496.74</v>
          </cell>
          <cell r="AY549">
            <v>0</v>
          </cell>
          <cell r="AZ549">
            <v>504545.22</v>
          </cell>
          <cell r="BA549">
            <v>468048.48</v>
          </cell>
          <cell r="BB549">
            <v>6</v>
          </cell>
          <cell r="BC549">
            <v>71489.45</v>
          </cell>
          <cell r="BD549">
            <v>0</v>
          </cell>
          <cell r="BE549">
            <v>215688.75</v>
          </cell>
          <cell r="BF549">
            <v>50133.7</v>
          </cell>
          <cell r="BG549">
            <v>130736.58</v>
          </cell>
          <cell r="BH549">
            <v>323674.94</v>
          </cell>
          <cell r="BI549">
            <v>36496.74</v>
          </cell>
        </row>
        <row r="549">
          <cell r="BK549">
            <v>504545.22</v>
          </cell>
          <cell r="BL549">
            <v>0</v>
          </cell>
          <cell r="BM549">
            <v>-50000</v>
          </cell>
          <cell r="BN549">
            <v>53945.8233333333</v>
          </cell>
        </row>
        <row r="550">
          <cell r="B550" t="str">
            <v>S411046</v>
          </cell>
          <cell r="C550" t="str">
            <v>北京宇喆科技有限公司</v>
          </cell>
          <cell r="D550" t="str">
            <v>座椅</v>
          </cell>
          <cell r="E550" t="str">
            <v>正常供货</v>
          </cell>
          <cell r="F550">
            <v>60</v>
          </cell>
          <cell r="G550" t="str">
            <v>否</v>
          </cell>
          <cell r="H550">
            <v>60</v>
          </cell>
        </row>
        <row r="550">
          <cell r="AJ550">
            <v>0</v>
          </cell>
          <cell r="AK550">
            <v>0</v>
          </cell>
          <cell r="AL550">
            <v>0</v>
          </cell>
          <cell r="AM550">
            <v>0</v>
          </cell>
        </row>
        <row r="550"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23.4900000000052</v>
          </cell>
          <cell r="AV550">
            <v>183851.58</v>
          </cell>
          <cell r="AW550">
            <v>194850.16</v>
          </cell>
          <cell r="AX550">
            <v>171769.9</v>
          </cell>
          <cell r="AY550">
            <v>115024.97</v>
          </cell>
          <cell r="AZ550">
            <v>665520.1</v>
          </cell>
          <cell r="BA550">
            <v>378725.23</v>
          </cell>
          <cell r="BB550">
            <v>6</v>
          </cell>
          <cell r="BC550">
            <v>194850.16</v>
          </cell>
          <cell r="BD550">
            <v>183851.58</v>
          </cell>
          <cell r="BE550">
            <v>23.4900000000052</v>
          </cell>
          <cell r="BF550">
            <v>0</v>
          </cell>
          <cell r="BG550">
            <v>0</v>
          </cell>
          <cell r="BH550">
            <v>665520.1</v>
          </cell>
          <cell r="BI550">
            <v>286794.87</v>
          </cell>
        </row>
        <row r="550">
          <cell r="BK550">
            <v>665520.1</v>
          </cell>
          <cell r="BL550">
            <v>0</v>
          </cell>
          <cell r="BM550">
            <v>-230000</v>
          </cell>
          <cell r="BN550">
            <v>110920.016666667</v>
          </cell>
        </row>
        <row r="551">
          <cell r="B551" t="str">
            <v>S412041</v>
          </cell>
          <cell r="C551" t="str">
            <v>天津力登维汽车部件有限公司</v>
          </cell>
        </row>
        <row r="551">
          <cell r="E551" t="str">
            <v>正常供货（李尔）</v>
          </cell>
          <cell r="F551">
            <v>30</v>
          </cell>
          <cell r="G551" t="str">
            <v>否</v>
          </cell>
          <cell r="H551">
            <v>30</v>
          </cell>
        </row>
        <row r="551"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</row>
        <row r="551">
          <cell r="AW551">
            <v>0</v>
          </cell>
          <cell r="AX551">
            <v>0</v>
          </cell>
          <cell r="AY551">
            <v>23504</v>
          </cell>
          <cell r="AZ551">
            <v>23504</v>
          </cell>
          <cell r="BA551">
            <v>0</v>
          </cell>
          <cell r="BB551">
            <v>5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23504</v>
          </cell>
          <cell r="BI551">
            <v>23504</v>
          </cell>
        </row>
        <row r="551">
          <cell r="BK551">
            <v>23504</v>
          </cell>
          <cell r="BL551">
            <v>0</v>
          </cell>
          <cell r="BM551">
            <v>0</v>
          </cell>
          <cell r="BN551">
            <v>3917.33333333333</v>
          </cell>
        </row>
        <row r="552">
          <cell r="B552" t="str">
            <v>S412042</v>
          </cell>
          <cell r="C552" t="str">
            <v>天津锦程新材料科技有限公司</v>
          </cell>
        </row>
        <row r="552">
          <cell r="F552">
            <v>30</v>
          </cell>
          <cell r="G552" t="str">
            <v>否</v>
          </cell>
        </row>
        <row r="552"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32557.56</v>
          </cell>
          <cell r="AY552">
            <v>18604.32</v>
          </cell>
          <cell r="AZ552">
            <v>51161.88</v>
          </cell>
          <cell r="BA552">
            <v>32557.56</v>
          </cell>
          <cell r="BB552">
            <v>6</v>
          </cell>
          <cell r="BC552">
            <v>32557.56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51161.88</v>
          </cell>
          <cell r="BI552">
            <v>18604.32</v>
          </cell>
        </row>
        <row r="552">
          <cell r="BK552">
            <v>51161.88</v>
          </cell>
          <cell r="BL552">
            <v>0</v>
          </cell>
          <cell r="BM552">
            <v>-18604.32</v>
          </cell>
          <cell r="BN552">
            <v>8526.98</v>
          </cell>
        </row>
        <row r="553">
          <cell r="B553" t="str">
            <v>S413183</v>
          </cell>
          <cell r="C553" t="str">
            <v>河北方基恒达汽车部件有限公司</v>
          </cell>
        </row>
        <row r="553">
          <cell r="E553" t="str">
            <v>正常供货（李尔）</v>
          </cell>
          <cell r="F553">
            <v>90</v>
          </cell>
          <cell r="G553" t="str">
            <v>是</v>
          </cell>
          <cell r="H553">
            <v>90</v>
          </cell>
        </row>
        <row r="553">
          <cell r="AJ553">
            <v>83950.98</v>
          </cell>
          <cell r="AK553">
            <v>0</v>
          </cell>
          <cell r="AL553">
            <v>66514.74</v>
          </cell>
          <cell r="AM553">
            <v>0</v>
          </cell>
          <cell r="AN553">
            <v>369701.79</v>
          </cell>
          <cell r="AO553">
            <v>232200</v>
          </cell>
          <cell r="AP553">
            <v>156400</v>
          </cell>
          <cell r="AQ553">
            <v>191406.93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</row>
        <row r="553">
          <cell r="AW553">
            <v>0</v>
          </cell>
          <cell r="AX553">
            <v>0</v>
          </cell>
          <cell r="AY553">
            <v>0</v>
          </cell>
          <cell r="AZ553">
            <v>1100174.44</v>
          </cell>
          <cell r="BA553">
            <v>1100174.44</v>
          </cell>
          <cell r="BB553">
            <v>5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</row>
        <row r="553">
          <cell r="BK553">
            <v>1100174.44</v>
          </cell>
          <cell r="BL553">
            <v>0</v>
          </cell>
          <cell r="BM553">
            <v>0</v>
          </cell>
          <cell r="BN553">
            <v>0</v>
          </cell>
        </row>
        <row r="554">
          <cell r="B554" t="str">
            <v>S413185</v>
          </cell>
          <cell r="C554" t="str">
            <v>海兴县越达弹簧制造有限公司</v>
          </cell>
        </row>
        <row r="554">
          <cell r="E554" t="str">
            <v>正常供货（李尔）</v>
          </cell>
          <cell r="F554">
            <v>60</v>
          </cell>
          <cell r="G554" t="str">
            <v>否</v>
          </cell>
          <cell r="H554">
            <v>60</v>
          </cell>
        </row>
        <row r="554">
          <cell r="AJ554">
            <v>0</v>
          </cell>
          <cell r="AK554">
            <v>0</v>
          </cell>
        </row>
        <row r="554">
          <cell r="AM554">
            <v>0</v>
          </cell>
          <cell r="AN554">
            <v>0</v>
          </cell>
          <cell r="AO554">
            <v>0</v>
          </cell>
        </row>
        <row r="554"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52306.79</v>
          </cell>
          <cell r="AX554">
            <v>39086.93</v>
          </cell>
          <cell r="AY554">
            <v>27501.71</v>
          </cell>
          <cell r="AZ554">
            <v>118895.43</v>
          </cell>
          <cell r="BA554">
            <v>52306.79</v>
          </cell>
          <cell r="BB554">
            <v>6</v>
          </cell>
          <cell r="BC554">
            <v>52306.79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118895.43</v>
          </cell>
          <cell r="BI554">
            <v>66588.64</v>
          </cell>
        </row>
        <row r="554">
          <cell r="BK554">
            <v>118895.43</v>
          </cell>
          <cell r="BL554">
            <v>0</v>
          </cell>
          <cell r="BM554">
            <v>-107302.99</v>
          </cell>
          <cell r="BN554">
            <v>19815.905</v>
          </cell>
        </row>
        <row r="555">
          <cell r="B555" t="str">
            <v>S413197</v>
          </cell>
          <cell r="C555" t="str">
            <v>保定市宏腾科技有限公司</v>
          </cell>
        </row>
        <row r="555">
          <cell r="E555" t="str">
            <v>零采</v>
          </cell>
          <cell r="F555">
            <v>30</v>
          </cell>
          <cell r="G555" t="str">
            <v>否</v>
          </cell>
          <cell r="H555">
            <v>30</v>
          </cell>
        </row>
        <row r="555"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</row>
        <row r="555"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5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</row>
        <row r="555">
          <cell r="BK555">
            <v>0</v>
          </cell>
          <cell r="BL555">
            <v>0</v>
          </cell>
          <cell r="BM555">
            <v>0</v>
          </cell>
          <cell r="BN555">
            <v>0</v>
          </cell>
        </row>
        <row r="556">
          <cell r="B556" t="str">
            <v>S437053</v>
          </cell>
          <cell r="C556" t="str">
            <v>临沂方中新材料科技有限公司</v>
          </cell>
        </row>
        <row r="556">
          <cell r="E556" t="str">
            <v>大宗物料</v>
          </cell>
          <cell r="F556">
            <v>30</v>
          </cell>
          <cell r="G556" t="str">
            <v>否</v>
          </cell>
          <cell r="H556">
            <v>30</v>
          </cell>
        </row>
        <row r="556">
          <cell r="AJ556">
            <v>0</v>
          </cell>
          <cell r="AK556">
            <v>0</v>
          </cell>
        </row>
        <row r="556"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</row>
        <row r="556">
          <cell r="AU556">
            <v>0</v>
          </cell>
          <cell r="AV556">
            <v>0</v>
          </cell>
          <cell r="AW556">
            <v>0</v>
          </cell>
          <cell r="AX556">
            <v>111950</v>
          </cell>
          <cell r="AY556">
            <v>24500.04</v>
          </cell>
          <cell r="AZ556">
            <v>136450.04</v>
          </cell>
          <cell r="BA556">
            <v>111950</v>
          </cell>
          <cell r="BB556">
            <v>5</v>
          </cell>
          <cell r="BC556">
            <v>111950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136450.04</v>
          </cell>
          <cell r="BI556">
            <v>24500.04</v>
          </cell>
        </row>
        <row r="556">
          <cell r="BK556">
            <v>136450.04</v>
          </cell>
          <cell r="BL556">
            <v>0</v>
          </cell>
          <cell r="BM556">
            <v>-197000</v>
          </cell>
          <cell r="BN556">
            <v>22741.6733333333</v>
          </cell>
        </row>
        <row r="557">
          <cell r="B557" t="str">
            <v>S444015</v>
          </cell>
          <cell r="C557" t="str">
            <v>欣瑞联电子（肇庆）有限公司</v>
          </cell>
        </row>
        <row r="557">
          <cell r="E557" t="str">
            <v>正常供货</v>
          </cell>
          <cell r="F557">
            <v>90</v>
          </cell>
          <cell r="G557" t="str">
            <v>否</v>
          </cell>
          <cell r="H557">
            <v>90</v>
          </cell>
        </row>
        <row r="557"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</row>
        <row r="557"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5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</row>
        <row r="557">
          <cell r="BK557">
            <v>0</v>
          </cell>
          <cell r="BL557">
            <v>0</v>
          </cell>
          <cell r="BM557">
            <v>0</v>
          </cell>
          <cell r="BN557">
            <v>0</v>
          </cell>
        </row>
        <row r="558">
          <cell r="B558" t="str">
            <v>S511013</v>
          </cell>
          <cell r="C558" t="str">
            <v>北京场景智能科技有限公司</v>
          </cell>
        </row>
        <row r="558">
          <cell r="F558">
            <v>60</v>
          </cell>
          <cell r="G558" t="str">
            <v>否</v>
          </cell>
        </row>
        <row r="558"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</row>
        <row r="558">
          <cell r="AW558">
            <v>0</v>
          </cell>
          <cell r="AX558">
            <v>0</v>
          </cell>
          <cell r="AY558">
            <v>-4880</v>
          </cell>
          <cell r="AZ558">
            <v>-4880</v>
          </cell>
          <cell r="BA558">
            <v>0</v>
          </cell>
          <cell r="BB558">
            <v>5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-4880</v>
          </cell>
          <cell r="BI558">
            <v>-4880</v>
          </cell>
        </row>
        <row r="558">
          <cell r="BK558">
            <v>-4880</v>
          </cell>
          <cell r="BL558">
            <v>0</v>
          </cell>
          <cell r="BM558">
            <v>-4880</v>
          </cell>
          <cell r="BN558">
            <v>-813.333333333333</v>
          </cell>
        </row>
        <row r="559">
          <cell r="B559" t="str">
            <v>S512028</v>
          </cell>
          <cell r="C559" t="str">
            <v>天津林宇机械制造有限公司</v>
          </cell>
        </row>
        <row r="559">
          <cell r="E559" t="str">
            <v>零采</v>
          </cell>
          <cell r="F559" t="str">
            <v>预付</v>
          </cell>
          <cell r="G559" t="str">
            <v>是</v>
          </cell>
        </row>
        <row r="559">
          <cell r="AJ559">
            <v>0</v>
          </cell>
          <cell r="AK559">
            <v>0</v>
          </cell>
          <cell r="AL559">
            <v>0</v>
          </cell>
          <cell r="AM559">
            <v>1750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</row>
        <row r="559">
          <cell r="AW559">
            <v>0</v>
          </cell>
          <cell r="AX559">
            <v>0</v>
          </cell>
          <cell r="AY559">
            <v>0</v>
          </cell>
          <cell r="AZ559">
            <v>1750</v>
          </cell>
          <cell r="BA559">
            <v>1750</v>
          </cell>
          <cell r="BB559">
            <v>5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</row>
        <row r="559">
          <cell r="BK559">
            <v>1750</v>
          </cell>
          <cell r="BL559">
            <v>0</v>
          </cell>
          <cell r="BM559">
            <v>0</v>
          </cell>
          <cell r="BN559">
            <v>0</v>
          </cell>
        </row>
        <row r="560">
          <cell r="B560" t="str">
            <v>S512031</v>
          </cell>
          <cell r="C560" t="str">
            <v>天津合心亿商贸有限公司</v>
          </cell>
        </row>
        <row r="560">
          <cell r="E560" t="str">
            <v>固定资产-要诉讼</v>
          </cell>
          <cell r="F560" t="str">
            <v>预付</v>
          </cell>
          <cell r="G560" t="str">
            <v>否</v>
          </cell>
        </row>
        <row r="560"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</row>
        <row r="560"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5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</row>
        <row r="560">
          <cell r="BK560">
            <v>0</v>
          </cell>
          <cell r="BL560">
            <v>0</v>
          </cell>
          <cell r="BM560">
            <v>0</v>
          </cell>
          <cell r="BN560">
            <v>0</v>
          </cell>
        </row>
        <row r="561">
          <cell r="B561" t="str">
            <v>S513164</v>
          </cell>
          <cell r="C561" t="str">
            <v>沧州圣玺装饰装修工程有限公司</v>
          </cell>
        </row>
        <row r="561">
          <cell r="E561" t="str">
            <v>管理</v>
          </cell>
          <cell r="F561">
            <v>0</v>
          </cell>
          <cell r="G561" t="str">
            <v>是</v>
          </cell>
        </row>
        <row r="561">
          <cell r="AI561">
            <v>1663.7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</row>
        <row r="561">
          <cell r="AW561">
            <v>0</v>
          </cell>
          <cell r="AX561">
            <v>0</v>
          </cell>
          <cell r="AY561">
            <v>0</v>
          </cell>
          <cell r="AZ561">
            <v>1663.7</v>
          </cell>
          <cell r="BA561">
            <v>1663.7</v>
          </cell>
          <cell r="BB561">
            <v>5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</row>
        <row r="561">
          <cell r="BK561">
            <v>1663.7</v>
          </cell>
          <cell r="BL561">
            <v>0</v>
          </cell>
          <cell r="BM561">
            <v>4.32009983342141e-12</v>
          </cell>
          <cell r="BN561">
            <v>0</v>
          </cell>
        </row>
        <row r="562">
          <cell r="B562" t="str">
            <v>S513168</v>
          </cell>
          <cell r="C562" t="str">
            <v>河北嘉雄建筑安装工程有限公司</v>
          </cell>
        </row>
        <row r="562">
          <cell r="E562" t="str">
            <v>管理</v>
          </cell>
          <cell r="F562">
            <v>0</v>
          </cell>
          <cell r="G562" t="str">
            <v>否</v>
          </cell>
        </row>
        <row r="562"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</row>
        <row r="562"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5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</row>
        <row r="562">
          <cell r="BK562">
            <v>0</v>
          </cell>
          <cell r="BL562">
            <v>0</v>
          </cell>
          <cell r="BM562">
            <v>0</v>
          </cell>
          <cell r="BN562">
            <v>0</v>
          </cell>
        </row>
        <row r="563">
          <cell r="B563" t="str">
            <v>S513189</v>
          </cell>
          <cell r="C563" t="str">
            <v>黄骅市嘉哲电脑经营部</v>
          </cell>
        </row>
        <row r="563">
          <cell r="F563">
            <v>0</v>
          </cell>
          <cell r="G563" t="str">
            <v>否</v>
          </cell>
        </row>
        <row r="563">
          <cell r="AG563">
            <v>0</v>
          </cell>
        </row>
        <row r="563"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</row>
        <row r="563"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5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</row>
        <row r="563">
          <cell r="BK563">
            <v>0</v>
          </cell>
          <cell r="BL563">
            <v>0</v>
          </cell>
          <cell r="BM563">
            <v>0</v>
          </cell>
          <cell r="BN563">
            <v>0</v>
          </cell>
        </row>
        <row r="564">
          <cell r="B564" t="str">
            <v>S513199</v>
          </cell>
          <cell r="C564" t="str">
            <v>黄骅市翼华工程机械租赁有限公司</v>
          </cell>
        </row>
        <row r="564">
          <cell r="E564" t="str">
            <v>管理</v>
          </cell>
          <cell r="F564">
            <v>0</v>
          </cell>
          <cell r="G564" t="str">
            <v>否</v>
          </cell>
        </row>
        <row r="564"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</row>
        <row r="564"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5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</row>
        <row r="564">
          <cell r="BK564">
            <v>0</v>
          </cell>
          <cell r="BL564">
            <v>0</v>
          </cell>
          <cell r="BM564">
            <v>0</v>
          </cell>
          <cell r="BN564">
            <v>0</v>
          </cell>
        </row>
        <row r="565">
          <cell r="B565" t="str">
            <v>S513200</v>
          </cell>
          <cell r="C565" t="str">
            <v>沧州烽源人力资源服务有限公司</v>
          </cell>
        </row>
        <row r="565">
          <cell r="F565">
            <v>0</v>
          </cell>
          <cell r="G565" t="str">
            <v>否</v>
          </cell>
        </row>
        <row r="565"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</row>
        <row r="565"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4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</row>
        <row r="565">
          <cell r="BK565">
            <v>0</v>
          </cell>
          <cell r="BL565">
            <v>0</v>
          </cell>
          <cell r="BM565">
            <v>-22345.34</v>
          </cell>
          <cell r="BN565">
            <v>0</v>
          </cell>
        </row>
        <row r="566">
          <cell r="B566" t="str">
            <v>S411049</v>
          </cell>
          <cell r="C566" t="str">
            <v>北京来一桶金科技有限公司</v>
          </cell>
        </row>
        <row r="566">
          <cell r="E566" t="str">
            <v>大宗物料</v>
          </cell>
          <cell r="F566">
            <v>30</v>
          </cell>
          <cell r="G566" t="str">
            <v>否</v>
          </cell>
          <cell r="H566">
            <v>30</v>
          </cell>
        </row>
        <row r="566"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36233.1</v>
          </cell>
          <cell r="AU566">
            <v>0</v>
          </cell>
        </row>
        <row r="566">
          <cell r="AW566">
            <v>0</v>
          </cell>
          <cell r="AX566">
            <v>0</v>
          </cell>
          <cell r="AY566">
            <v>0</v>
          </cell>
          <cell r="AZ566">
            <v>36233.1</v>
          </cell>
          <cell r="BA566">
            <v>36233.1</v>
          </cell>
          <cell r="BB566">
            <v>5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36233.1</v>
          </cell>
          <cell r="BH566">
            <v>36233.1</v>
          </cell>
          <cell r="BI566">
            <v>0</v>
          </cell>
        </row>
        <row r="566">
          <cell r="BK566">
            <v>36233.1</v>
          </cell>
          <cell r="BL566">
            <v>0</v>
          </cell>
          <cell r="BM566">
            <v>0</v>
          </cell>
          <cell r="BN566">
            <v>6038.85</v>
          </cell>
        </row>
        <row r="567">
          <cell r="B567" t="str">
            <v>S412044</v>
          </cell>
          <cell r="C567" t="str">
            <v>天津沛衡五金弹簧有限公司</v>
          </cell>
        </row>
        <row r="567">
          <cell r="E567" t="str">
            <v>正常供货</v>
          </cell>
          <cell r="F567">
            <v>90</v>
          </cell>
          <cell r="G567" t="str">
            <v>否</v>
          </cell>
          <cell r="H567">
            <v>90</v>
          </cell>
        </row>
        <row r="567">
          <cell r="AL567">
            <v>0</v>
          </cell>
          <cell r="AM567">
            <v>0</v>
          </cell>
          <cell r="AN567">
            <v>0</v>
          </cell>
          <cell r="AO567">
            <v>2012.28</v>
          </cell>
          <cell r="AP567">
            <v>19900</v>
          </cell>
          <cell r="AQ567">
            <v>0</v>
          </cell>
          <cell r="AR567">
            <v>0</v>
          </cell>
          <cell r="AS567">
            <v>39233.6</v>
          </cell>
          <cell r="AT567">
            <v>22068.9</v>
          </cell>
          <cell r="AU567">
            <v>13609.16</v>
          </cell>
        </row>
        <row r="567">
          <cell r="AW567">
            <v>0</v>
          </cell>
          <cell r="AX567">
            <v>0</v>
          </cell>
          <cell r="AY567">
            <v>0</v>
          </cell>
          <cell r="AZ567">
            <v>96823.94</v>
          </cell>
          <cell r="BA567">
            <v>96823.94</v>
          </cell>
          <cell r="BB567">
            <v>5</v>
          </cell>
          <cell r="BC567">
            <v>0</v>
          </cell>
          <cell r="BD567">
            <v>13609.16</v>
          </cell>
          <cell r="BE567">
            <v>22068.9</v>
          </cell>
          <cell r="BF567">
            <v>39233.6</v>
          </cell>
          <cell r="BG567">
            <v>0</v>
          </cell>
          <cell r="BH567">
            <v>35678.06</v>
          </cell>
          <cell r="BI567">
            <v>0</v>
          </cell>
        </row>
        <row r="567">
          <cell r="BK567">
            <v>96823.94</v>
          </cell>
          <cell r="BL567">
            <v>0</v>
          </cell>
          <cell r="BM567">
            <v>0</v>
          </cell>
          <cell r="BN567">
            <v>5946.34333333333</v>
          </cell>
        </row>
        <row r="568">
          <cell r="B568" t="str">
            <v>S413139</v>
          </cell>
          <cell r="C568" t="str">
            <v>河北定国紧固件制造有限公司</v>
          </cell>
        </row>
        <row r="568">
          <cell r="E568" t="str">
            <v>正常供货</v>
          </cell>
          <cell r="F568">
            <v>90</v>
          </cell>
          <cell r="G568" t="str">
            <v>否</v>
          </cell>
          <cell r="H568">
            <v>90</v>
          </cell>
        </row>
        <row r="568"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</row>
        <row r="568"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5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</row>
        <row r="568">
          <cell r="BK568">
            <v>0</v>
          </cell>
          <cell r="BL568">
            <v>0</v>
          </cell>
          <cell r="BM568">
            <v>0</v>
          </cell>
          <cell r="BN568">
            <v>0</v>
          </cell>
        </row>
        <row r="569">
          <cell r="B569" t="str">
            <v>S431032</v>
          </cell>
          <cell r="C569" t="str">
            <v>上海商发金属材料有限公司</v>
          </cell>
        </row>
        <row r="569">
          <cell r="E569" t="str">
            <v>大宗物料</v>
          </cell>
          <cell r="F569">
            <v>0</v>
          </cell>
          <cell r="G569" t="str">
            <v>否</v>
          </cell>
          <cell r="H569">
            <v>30</v>
          </cell>
        </row>
        <row r="569"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</row>
        <row r="569"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5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</row>
        <row r="569">
          <cell r="BK569">
            <v>0</v>
          </cell>
          <cell r="BL569">
            <v>0</v>
          </cell>
          <cell r="BM569">
            <v>0</v>
          </cell>
          <cell r="BN569">
            <v>0</v>
          </cell>
        </row>
        <row r="570">
          <cell r="B570" t="str">
            <v>S431034</v>
          </cell>
          <cell r="C570" t="str">
            <v>雅柏利（上海）粘扣带有限公司</v>
          </cell>
        </row>
        <row r="570">
          <cell r="E570" t="str">
            <v>正常供货（李尔）</v>
          </cell>
          <cell r="F570">
            <v>60</v>
          </cell>
          <cell r="G570" t="str">
            <v>否</v>
          </cell>
          <cell r="H570">
            <v>60</v>
          </cell>
        </row>
        <row r="570">
          <cell r="AK570">
            <v>0</v>
          </cell>
          <cell r="AL570">
            <v>0</v>
          </cell>
        </row>
        <row r="570">
          <cell r="AO570">
            <v>0</v>
          </cell>
        </row>
        <row r="570">
          <cell r="AS570">
            <v>0</v>
          </cell>
        </row>
        <row r="570"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3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</row>
        <row r="570">
          <cell r="BK570">
            <v>-3.50155460182577e-11</v>
          </cell>
          <cell r="BL570">
            <v>0</v>
          </cell>
          <cell r="BM570">
            <v>-3356.10000000003</v>
          </cell>
          <cell r="BN570">
            <v>0</v>
          </cell>
        </row>
        <row r="571">
          <cell r="B571" t="str">
            <v>S432002</v>
          </cell>
          <cell r="C571" t="str">
            <v>江苏全盛座舱技术股份有限公司</v>
          </cell>
        </row>
        <row r="571">
          <cell r="E571" t="str">
            <v>正常供货</v>
          </cell>
          <cell r="F571">
            <v>90</v>
          </cell>
          <cell r="G571" t="str">
            <v>否</v>
          </cell>
          <cell r="H571">
            <v>90</v>
          </cell>
        </row>
        <row r="571"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</row>
        <row r="571">
          <cell r="AT571">
            <v>0</v>
          </cell>
          <cell r="AU571">
            <v>682349.14</v>
          </cell>
          <cell r="AV571">
            <v>957756.32</v>
          </cell>
          <cell r="AW571">
            <v>78457.03</v>
          </cell>
          <cell r="AX571">
            <v>713525.51</v>
          </cell>
          <cell r="AY571">
            <v>0</v>
          </cell>
          <cell r="AZ571">
            <v>2432088</v>
          </cell>
          <cell r="BA571">
            <v>1640105.46</v>
          </cell>
          <cell r="BB571">
            <v>6</v>
          </cell>
          <cell r="BC571">
            <v>957756.32</v>
          </cell>
          <cell r="BD571">
            <v>682349.14</v>
          </cell>
          <cell r="BE571">
            <v>0</v>
          </cell>
          <cell r="BF571">
            <v>0</v>
          </cell>
          <cell r="BG571">
            <v>0</v>
          </cell>
          <cell r="BH571">
            <v>2432088</v>
          </cell>
          <cell r="BI571">
            <v>791982.54</v>
          </cell>
        </row>
        <row r="571">
          <cell r="BK571">
            <v>2432088</v>
          </cell>
          <cell r="BL571">
            <v>0</v>
          </cell>
          <cell r="BM571">
            <v>-668642.2</v>
          </cell>
          <cell r="BN571">
            <v>405348</v>
          </cell>
        </row>
        <row r="572">
          <cell r="B572" t="str">
            <v>S437051</v>
          </cell>
          <cell r="C572" t="str">
            <v>诸城恒信新材料科技有限公司</v>
          </cell>
        </row>
        <row r="572">
          <cell r="E572" t="str">
            <v>正常供货</v>
          </cell>
          <cell r="F572">
            <v>30</v>
          </cell>
          <cell r="G572" t="str">
            <v>否</v>
          </cell>
          <cell r="H572">
            <v>30</v>
          </cell>
        </row>
        <row r="572">
          <cell r="AK572">
            <v>0</v>
          </cell>
          <cell r="AL572">
            <v>0</v>
          </cell>
        </row>
        <row r="572"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6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</row>
        <row r="572">
          <cell r="BK572">
            <v>-60041.5800000001</v>
          </cell>
          <cell r="BL572">
            <v>-60041.5800000001</v>
          </cell>
          <cell r="BM572">
            <v>-131396</v>
          </cell>
          <cell r="BN572">
            <v>0</v>
          </cell>
        </row>
        <row r="573">
          <cell r="B573" t="str">
            <v>S511037</v>
          </cell>
          <cell r="C573" t="str">
            <v>北京友联物流有限公司</v>
          </cell>
        </row>
        <row r="573">
          <cell r="E573" t="str">
            <v>销售（三方库）</v>
          </cell>
          <cell r="F573">
            <v>0</v>
          </cell>
          <cell r="G573" t="str">
            <v>否</v>
          </cell>
        </row>
        <row r="573"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30660.55</v>
          </cell>
          <cell r="AP573">
            <v>49600</v>
          </cell>
          <cell r="AQ573">
            <v>55732.5</v>
          </cell>
          <cell r="AR573">
            <v>77666.92</v>
          </cell>
          <cell r="AS573">
            <v>47524.57</v>
          </cell>
          <cell r="AT573">
            <v>53552.79</v>
          </cell>
          <cell r="AU573">
            <v>2398.73</v>
          </cell>
          <cell r="AV573">
            <v>59659.45</v>
          </cell>
          <cell r="AW573">
            <v>55798.93</v>
          </cell>
          <cell r="AX573">
            <v>56358.08</v>
          </cell>
          <cell r="AY573">
            <v>48779.61</v>
          </cell>
          <cell r="AZ573">
            <v>537732.13</v>
          </cell>
          <cell r="BA573">
            <v>537732.13</v>
          </cell>
          <cell r="BB573">
            <v>6</v>
          </cell>
          <cell r="BC573">
            <v>48779.61</v>
          </cell>
          <cell r="BD573">
            <v>56358.08</v>
          </cell>
          <cell r="BE573">
            <v>55798.93</v>
          </cell>
          <cell r="BF573">
            <v>59659.45</v>
          </cell>
          <cell r="BG573">
            <v>2398.73</v>
          </cell>
          <cell r="BH573">
            <v>276547.59</v>
          </cell>
          <cell r="BI573">
            <v>0</v>
          </cell>
        </row>
        <row r="573">
          <cell r="BK573">
            <v>537732.13</v>
          </cell>
          <cell r="BL573">
            <v>0</v>
          </cell>
          <cell r="BM573">
            <v>-14339.45</v>
          </cell>
          <cell r="BN573">
            <v>46091.265</v>
          </cell>
        </row>
        <row r="574">
          <cell r="B574" t="str">
            <v>S512020</v>
          </cell>
          <cell r="C574" t="str">
            <v>天津中骏机械技术有限公司</v>
          </cell>
        </row>
        <row r="574">
          <cell r="E574" t="str">
            <v>老账</v>
          </cell>
          <cell r="F574">
            <v>0</v>
          </cell>
          <cell r="G574" t="str">
            <v>否</v>
          </cell>
        </row>
        <row r="574"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</row>
        <row r="574"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5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</row>
        <row r="574">
          <cell r="BK574">
            <v>0</v>
          </cell>
          <cell r="BL574">
            <v>0</v>
          </cell>
          <cell r="BM574">
            <v>0</v>
          </cell>
          <cell r="BN574">
            <v>0</v>
          </cell>
        </row>
        <row r="575">
          <cell r="B575" t="str">
            <v>S512030</v>
          </cell>
          <cell r="C575" t="str">
            <v>天津德润达金属材料销售有限公司</v>
          </cell>
        </row>
        <row r="575">
          <cell r="F575">
            <v>0</v>
          </cell>
          <cell r="G575" t="str">
            <v>否</v>
          </cell>
          <cell r="H575">
            <v>30</v>
          </cell>
        </row>
        <row r="575"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656359.4</v>
          </cell>
          <cell r="AV575">
            <v>81205.68</v>
          </cell>
          <cell r="AW575">
            <v>0</v>
          </cell>
          <cell r="AX575">
            <v>0</v>
          </cell>
          <cell r="AY575">
            <v>0</v>
          </cell>
          <cell r="AZ575">
            <v>737565.08</v>
          </cell>
          <cell r="BA575">
            <v>737565.08</v>
          </cell>
          <cell r="BB575">
            <v>6</v>
          </cell>
          <cell r="BC575">
            <v>0</v>
          </cell>
          <cell r="BD575">
            <v>0</v>
          </cell>
          <cell r="BE575">
            <v>0</v>
          </cell>
          <cell r="BF575">
            <v>81205.68</v>
          </cell>
          <cell r="BG575">
            <v>656359.4</v>
          </cell>
          <cell r="BH575">
            <v>737565.08</v>
          </cell>
          <cell r="BI575">
            <v>0</v>
          </cell>
        </row>
        <row r="575">
          <cell r="BK575">
            <v>737565.08</v>
          </cell>
          <cell r="BL575">
            <v>0</v>
          </cell>
          <cell r="BM575">
            <v>-19999.9999999999</v>
          </cell>
          <cell r="BN575">
            <v>122927.513333333</v>
          </cell>
        </row>
        <row r="576">
          <cell r="B576" t="str">
            <v>S412045</v>
          </cell>
          <cell r="C576" t="str">
            <v>大悍（天津）汽车零部件有限公司</v>
          </cell>
        </row>
        <row r="576">
          <cell r="E576" t="str">
            <v>正常供货</v>
          </cell>
          <cell r="F576">
            <v>45</v>
          </cell>
          <cell r="G576" t="str">
            <v>否</v>
          </cell>
          <cell r="H576">
            <v>45</v>
          </cell>
        </row>
        <row r="576">
          <cell r="AL576">
            <v>0</v>
          </cell>
        </row>
        <row r="576"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93976.19</v>
          </cell>
          <cell r="AW576">
            <v>367656.8</v>
          </cell>
          <cell r="AX576">
            <v>88866.03</v>
          </cell>
          <cell r="AY576">
            <v>185422.83</v>
          </cell>
          <cell r="AZ576">
            <v>735921.85</v>
          </cell>
          <cell r="BA576">
            <v>461632.99</v>
          </cell>
          <cell r="BB576">
            <v>6</v>
          </cell>
          <cell r="BC576">
            <v>367656.8</v>
          </cell>
          <cell r="BD576">
            <v>93976.19</v>
          </cell>
          <cell r="BE576">
            <v>0</v>
          </cell>
          <cell r="BF576">
            <v>0</v>
          </cell>
          <cell r="BG576">
            <v>0</v>
          </cell>
          <cell r="BH576">
            <v>735921.85</v>
          </cell>
          <cell r="BI576">
            <v>274288.86</v>
          </cell>
        </row>
        <row r="576">
          <cell r="BK576">
            <v>735921.85</v>
          </cell>
          <cell r="BL576">
            <v>0</v>
          </cell>
          <cell r="BM576">
            <v>-150000</v>
          </cell>
          <cell r="BN576">
            <v>122653.641666667</v>
          </cell>
        </row>
        <row r="577">
          <cell r="B577" t="str">
            <v>S413011</v>
          </cell>
          <cell r="C577" t="str">
            <v>沧州梦依恋商贸有限公司</v>
          </cell>
        </row>
        <row r="577">
          <cell r="F577">
            <v>0</v>
          </cell>
          <cell r="G577" t="str">
            <v>否</v>
          </cell>
        </row>
        <row r="577"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6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</row>
        <row r="577">
          <cell r="BK577">
            <v>0</v>
          </cell>
          <cell r="BL577">
            <v>0</v>
          </cell>
          <cell r="BM577">
            <v>-1274</v>
          </cell>
          <cell r="BN577">
            <v>0</v>
          </cell>
        </row>
        <row r="578">
          <cell r="B578" t="str">
            <v>S413122</v>
          </cell>
          <cell r="C578" t="str">
            <v>河北亿泽汽车零部件科技有限公司</v>
          </cell>
        </row>
        <row r="578">
          <cell r="E578" t="str">
            <v>正常供货</v>
          </cell>
          <cell r="F578">
            <v>90</v>
          </cell>
          <cell r="G578" t="str">
            <v>否</v>
          </cell>
          <cell r="H578">
            <v>90</v>
          </cell>
        </row>
        <row r="578"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9241.48</v>
          </cell>
          <cell r="AT578">
            <v>0</v>
          </cell>
          <cell r="AU578">
            <v>0</v>
          </cell>
        </row>
        <row r="578">
          <cell r="AW578">
            <v>0</v>
          </cell>
          <cell r="AX578">
            <v>0</v>
          </cell>
          <cell r="AY578">
            <v>0</v>
          </cell>
          <cell r="AZ578">
            <v>9241.48</v>
          </cell>
          <cell r="BA578">
            <v>9241.48</v>
          </cell>
          <cell r="BB578">
            <v>5</v>
          </cell>
          <cell r="BC578">
            <v>0</v>
          </cell>
          <cell r="BD578">
            <v>0</v>
          </cell>
          <cell r="BE578">
            <v>0</v>
          </cell>
          <cell r="BF578">
            <v>9241.48</v>
          </cell>
          <cell r="BG578">
            <v>0</v>
          </cell>
          <cell r="BH578">
            <v>0</v>
          </cell>
          <cell r="BI578">
            <v>0</v>
          </cell>
        </row>
        <row r="578">
          <cell r="BK578">
            <v>9241.48000000001</v>
          </cell>
          <cell r="BL578">
            <v>0</v>
          </cell>
          <cell r="BM578">
            <v>0</v>
          </cell>
          <cell r="BN578">
            <v>0</v>
          </cell>
        </row>
        <row r="579">
          <cell r="B579" t="str">
            <v>S413196</v>
          </cell>
          <cell r="C579" t="str">
            <v>北汽岱摩斯（沧州）汽车系统有限公司</v>
          </cell>
        </row>
        <row r="579">
          <cell r="E579" t="str">
            <v>李尔转移物料</v>
          </cell>
          <cell r="F579">
            <v>30</v>
          </cell>
          <cell r="G579" t="str">
            <v>否</v>
          </cell>
          <cell r="H579">
            <v>30</v>
          </cell>
        </row>
        <row r="579"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</row>
        <row r="579"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5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</row>
        <row r="579">
          <cell r="BK579">
            <v>0</v>
          </cell>
          <cell r="BL579">
            <v>0</v>
          </cell>
          <cell r="BM579">
            <v>0</v>
          </cell>
          <cell r="BN579">
            <v>0</v>
          </cell>
        </row>
        <row r="580">
          <cell r="B580" t="str">
            <v>S433028</v>
          </cell>
          <cell r="C580" t="str">
            <v>温州鑫锐电器有限公司</v>
          </cell>
        </row>
        <row r="580">
          <cell r="E580" t="str">
            <v>老账</v>
          </cell>
          <cell r="F580">
            <v>90</v>
          </cell>
          <cell r="G580" t="str">
            <v>否</v>
          </cell>
        </row>
        <row r="580">
          <cell r="AL580">
            <v>0</v>
          </cell>
          <cell r="AM580">
            <v>0</v>
          </cell>
          <cell r="AN580">
            <v>0</v>
          </cell>
          <cell r="AO580">
            <v>0</v>
          </cell>
        </row>
        <row r="580">
          <cell r="AR580">
            <v>16697.33</v>
          </cell>
          <cell r="AS580">
            <v>4949.4</v>
          </cell>
          <cell r="AT580">
            <v>59313.7</v>
          </cell>
          <cell r="AU580">
            <v>24865.65</v>
          </cell>
          <cell r="AV580">
            <v>26396.8</v>
          </cell>
          <cell r="AW580">
            <v>0</v>
          </cell>
          <cell r="AX580">
            <v>42894.8</v>
          </cell>
          <cell r="AY580">
            <v>0</v>
          </cell>
          <cell r="AZ580">
            <v>175117.68</v>
          </cell>
          <cell r="BA580">
            <v>132222.88</v>
          </cell>
          <cell r="BB580">
            <v>6</v>
          </cell>
          <cell r="BC580">
            <v>26396.8</v>
          </cell>
          <cell r="BD580">
            <v>24865.65</v>
          </cell>
          <cell r="BE580">
            <v>59313.7</v>
          </cell>
          <cell r="BF580">
            <v>4949.4</v>
          </cell>
          <cell r="BG580">
            <v>16697.33</v>
          </cell>
          <cell r="BH580">
            <v>153470.95</v>
          </cell>
          <cell r="BI580">
            <v>42894.8</v>
          </cell>
        </row>
        <row r="580">
          <cell r="BK580">
            <v>175117.68</v>
          </cell>
          <cell r="BL580">
            <v>0</v>
          </cell>
          <cell r="BM580">
            <v>0</v>
          </cell>
          <cell r="BN580">
            <v>25578.4916666667</v>
          </cell>
        </row>
        <row r="581">
          <cell r="B581" t="str">
            <v>S511036</v>
          </cell>
          <cell r="C581" t="str">
            <v>北京恒世通物流有限公司</v>
          </cell>
        </row>
        <row r="581">
          <cell r="E581" t="str">
            <v>销售（三方库）</v>
          </cell>
          <cell r="F581">
            <v>0</v>
          </cell>
          <cell r="G581" t="str">
            <v>否</v>
          </cell>
        </row>
        <row r="581"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</row>
        <row r="581">
          <cell r="AR581">
            <v>0</v>
          </cell>
          <cell r="AS581">
            <v>168786.4</v>
          </cell>
          <cell r="AT581">
            <v>338859.2</v>
          </cell>
          <cell r="AU581">
            <v>179776</v>
          </cell>
          <cell r="AV581">
            <v>296086.8</v>
          </cell>
          <cell r="AW581">
            <v>201513.2</v>
          </cell>
          <cell r="AX581">
            <v>137340</v>
          </cell>
          <cell r="AY581">
            <v>159258.8</v>
          </cell>
          <cell r="AZ581">
            <v>1481620.4</v>
          </cell>
          <cell r="BA581">
            <v>1481620.4</v>
          </cell>
          <cell r="BB581">
            <v>6</v>
          </cell>
          <cell r="BC581">
            <v>159258.8</v>
          </cell>
          <cell r="BD581">
            <v>137340</v>
          </cell>
          <cell r="BE581">
            <v>201513.2</v>
          </cell>
          <cell r="BF581">
            <v>296086.8</v>
          </cell>
          <cell r="BG581">
            <v>179776</v>
          </cell>
          <cell r="BH581">
            <v>1312834</v>
          </cell>
          <cell r="BI581">
            <v>0</v>
          </cell>
        </row>
        <row r="581">
          <cell r="BK581">
            <v>1481620.4</v>
          </cell>
          <cell r="BL581">
            <v>0</v>
          </cell>
          <cell r="BM581">
            <v>-196640</v>
          </cell>
          <cell r="BN581">
            <v>218805.666666667</v>
          </cell>
        </row>
        <row r="582">
          <cell r="B582" t="str">
            <v>S411047</v>
          </cell>
          <cell r="C582" t="str">
            <v>大连吉田拉链有限公司北京分公司</v>
          </cell>
        </row>
        <row r="582">
          <cell r="F582">
            <v>60</v>
          </cell>
          <cell r="G582" t="str">
            <v>否</v>
          </cell>
        </row>
        <row r="582"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</row>
        <row r="582"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5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</row>
        <row r="582">
          <cell r="BK582">
            <v>0</v>
          </cell>
          <cell r="BL582">
            <v>0</v>
          </cell>
          <cell r="BM582">
            <v>0</v>
          </cell>
          <cell r="BN582">
            <v>0</v>
          </cell>
        </row>
        <row r="583">
          <cell r="B583" t="str">
            <v>S411048</v>
          </cell>
          <cell r="C583" t="str">
            <v>致冠沧州汽车部件有限公司</v>
          </cell>
        </row>
        <row r="583">
          <cell r="F583">
            <v>60</v>
          </cell>
          <cell r="G583" t="str">
            <v>否</v>
          </cell>
        </row>
        <row r="583"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136857.12</v>
          </cell>
          <cell r="AR583">
            <v>0</v>
          </cell>
          <cell r="AS583">
            <v>243474.32</v>
          </cell>
          <cell r="AT583">
            <v>205476.94</v>
          </cell>
          <cell r="AU583">
            <v>37425.6</v>
          </cell>
          <cell r="AV583">
            <v>105883.26</v>
          </cell>
          <cell r="AW583">
            <v>81868.5</v>
          </cell>
          <cell r="AX583">
            <v>60452.74</v>
          </cell>
          <cell r="AY583">
            <v>37425.6</v>
          </cell>
          <cell r="AZ583">
            <v>908864.08</v>
          </cell>
          <cell r="BA583">
            <v>810985.74</v>
          </cell>
          <cell r="BB583">
            <v>6</v>
          </cell>
          <cell r="BC583">
            <v>81868.5</v>
          </cell>
          <cell r="BD583">
            <v>105883.26</v>
          </cell>
          <cell r="BE583">
            <v>37425.6</v>
          </cell>
          <cell r="BF583">
            <v>205476.94</v>
          </cell>
          <cell r="BG583">
            <v>243474.32</v>
          </cell>
          <cell r="BH583">
            <v>528532.64</v>
          </cell>
          <cell r="BI583">
            <v>97878.34</v>
          </cell>
        </row>
        <row r="583">
          <cell r="BK583">
            <v>908864.08</v>
          </cell>
          <cell r="BL583">
            <v>0</v>
          </cell>
          <cell r="BM583">
            <v>-50000</v>
          </cell>
          <cell r="BN583">
            <v>88088.7733333333</v>
          </cell>
        </row>
        <row r="584">
          <cell r="B584" t="str">
            <v>S431012</v>
          </cell>
          <cell r="C584" t="str">
            <v>上海明芳汽车零件有限公司</v>
          </cell>
        </row>
        <row r="584">
          <cell r="F584">
            <v>90</v>
          </cell>
          <cell r="G584" t="str">
            <v>否</v>
          </cell>
        </row>
        <row r="584"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</row>
        <row r="584">
          <cell r="AW584">
            <v>0</v>
          </cell>
          <cell r="AX584">
            <v>10108.77</v>
          </cell>
          <cell r="AY584">
            <v>0</v>
          </cell>
          <cell r="AZ584">
            <v>10108.77</v>
          </cell>
          <cell r="BA584">
            <v>0</v>
          </cell>
          <cell r="BB584">
            <v>5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10108.77</v>
          </cell>
          <cell r="BI584">
            <v>10108.77</v>
          </cell>
        </row>
        <row r="584">
          <cell r="BK584">
            <v>10108.77</v>
          </cell>
          <cell r="BL584">
            <v>0</v>
          </cell>
          <cell r="BM584">
            <v>1.81898940354586e-11</v>
          </cell>
          <cell r="BN584">
            <v>1684.795</v>
          </cell>
        </row>
        <row r="585">
          <cell r="B585" t="str">
            <v>S431033</v>
          </cell>
          <cell r="C585" t="str">
            <v>上海纳特汽车标准件有限公司</v>
          </cell>
        </row>
        <row r="585">
          <cell r="F585">
            <v>90</v>
          </cell>
          <cell r="G585" t="str">
            <v>是</v>
          </cell>
        </row>
        <row r="585">
          <cell r="AM585">
            <v>1626.28</v>
          </cell>
          <cell r="AN585">
            <v>1068.98</v>
          </cell>
          <cell r="AO585">
            <v>2000</v>
          </cell>
          <cell r="AP585">
            <v>0</v>
          </cell>
          <cell r="AQ585">
            <v>4822.61</v>
          </cell>
          <cell r="AR585">
            <v>2142.48</v>
          </cell>
          <cell r="AS585">
            <v>0</v>
          </cell>
          <cell r="AT585">
            <v>0</v>
          </cell>
          <cell r="AU585">
            <v>0</v>
          </cell>
        </row>
        <row r="585">
          <cell r="AW585">
            <v>0</v>
          </cell>
          <cell r="AX585">
            <v>0</v>
          </cell>
          <cell r="AY585">
            <v>0</v>
          </cell>
          <cell r="AZ585">
            <v>11660.35</v>
          </cell>
          <cell r="BA585">
            <v>11660.35</v>
          </cell>
          <cell r="BB585">
            <v>5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2142.48</v>
          </cell>
          <cell r="BH585">
            <v>0</v>
          </cell>
          <cell r="BI585">
            <v>0</v>
          </cell>
        </row>
        <row r="585">
          <cell r="BK585">
            <v>11660.35</v>
          </cell>
          <cell r="BL585">
            <v>0</v>
          </cell>
          <cell r="BM585">
            <v>0</v>
          </cell>
          <cell r="BN585">
            <v>0</v>
          </cell>
        </row>
        <row r="586">
          <cell r="B586" t="str">
            <v>S431198</v>
          </cell>
          <cell r="C586" t="str">
            <v>霸州市鑫锐亿科金属制品有限公司</v>
          </cell>
        </row>
        <row r="586">
          <cell r="F586">
            <v>90</v>
          </cell>
          <cell r="G586" t="str">
            <v>否</v>
          </cell>
        </row>
        <row r="586"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</row>
        <row r="586"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5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</row>
        <row r="586">
          <cell r="BK586">
            <v>0</v>
          </cell>
          <cell r="BL586">
            <v>0</v>
          </cell>
          <cell r="BM586">
            <v>0</v>
          </cell>
          <cell r="BN586">
            <v>0</v>
          </cell>
        </row>
        <row r="587">
          <cell r="B587" t="str">
            <v>s513206</v>
          </cell>
          <cell r="C587" t="str">
            <v>中贵天建（北京）建设集团有限公司黄骅分公司</v>
          </cell>
        </row>
        <row r="587">
          <cell r="F587">
            <v>0</v>
          </cell>
          <cell r="G587" t="str">
            <v>否</v>
          </cell>
        </row>
        <row r="587"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</row>
        <row r="587"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5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</row>
        <row r="587">
          <cell r="BK587">
            <v>0</v>
          </cell>
          <cell r="BL587">
            <v>0</v>
          </cell>
          <cell r="BM587">
            <v>-7730</v>
          </cell>
          <cell r="BN587">
            <v>0</v>
          </cell>
        </row>
        <row r="588">
          <cell r="B588" t="str">
            <v>S513214</v>
          </cell>
          <cell r="C588" t="str">
            <v>黄骅市渤海路绿林园艺工程部</v>
          </cell>
        </row>
        <row r="588">
          <cell r="F588">
            <v>0</v>
          </cell>
          <cell r="G588" t="str">
            <v>是</v>
          </cell>
        </row>
        <row r="588">
          <cell r="AM588">
            <v>732.5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</row>
        <row r="588">
          <cell r="AW588">
            <v>0</v>
          </cell>
          <cell r="AX588">
            <v>0</v>
          </cell>
          <cell r="AY588">
            <v>0</v>
          </cell>
          <cell r="AZ588">
            <v>732.5</v>
          </cell>
          <cell r="BA588">
            <v>732.5</v>
          </cell>
          <cell r="BB588">
            <v>5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</row>
        <row r="588">
          <cell r="BK588">
            <v>732.5</v>
          </cell>
          <cell r="BL588">
            <v>0</v>
          </cell>
          <cell r="BM588">
            <v>0</v>
          </cell>
          <cell r="BN588">
            <v>0</v>
          </cell>
        </row>
        <row r="589">
          <cell r="B589" t="str">
            <v>S413201</v>
          </cell>
          <cell r="C589" t="str">
            <v>清河县沁园汽车零部件有限公司</v>
          </cell>
        </row>
        <row r="589">
          <cell r="F589">
            <v>90</v>
          </cell>
          <cell r="G589" t="str">
            <v>否</v>
          </cell>
        </row>
        <row r="589">
          <cell r="AN589">
            <v>0</v>
          </cell>
          <cell r="AO589">
            <v>0</v>
          </cell>
          <cell r="AP589">
            <v>0</v>
          </cell>
          <cell r="AQ589">
            <v>0</v>
          </cell>
        </row>
        <row r="589">
          <cell r="AU589">
            <v>0</v>
          </cell>
          <cell r="AV589">
            <v>59209.57</v>
          </cell>
          <cell r="AW589">
            <v>113070.74</v>
          </cell>
          <cell r="AX589">
            <v>46058.8</v>
          </cell>
          <cell r="AY589">
            <v>114663.81</v>
          </cell>
          <cell r="AZ589">
            <v>333002.92</v>
          </cell>
          <cell r="BA589">
            <v>172280.31</v>
          </cell>
          <cell r="BB589">
            <v>5</v>
          </cell>
          <cell r="BC589">
            <v>59209.57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333002.92</v>
          </cell>
          <cell r="BI589">
            <v>160722.61</v>
          </cell>
        </row>
        <row r="589">
          <cell r="BK589">
            <v>333002.92</v>
          </cell>
          <cell r="BL589">
            <v>0</v>
          </cell>
          <cell r="BM589">
            <v>-39999.9999999999</v>
          </cell>
          <cell r="BN589">
            <v>55500.4866666667</v>
          </cell>
        </row>
        <row r="590">
          <cell r="B590" t="str">
            <v>S431036</v>
          </cell>
          <cell r="C590" t="str">
            <v>上海尖美贸易发展有限公司</v>
          </cell>
        </row>
        <row r="590">
          <cell r="F590">
            <v>0</v>
          </cell>
          <cell r="G590" t="str">
            <v>否</v>
          </cell>
        </row>
        <row r="590"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38158.03</v>
          </cell>
          <cell r="AT590">
            <v>68555.75</v>
          </cell>
          <cell r="AU590">
            <v>0</v>
          </cell>
          <cell r="AV590">
            <v>42374.2</v>
          </cell>
          <cell r="AW590">
            <v>19635.78</v>
          </cell>
          <cell r="AX590">
            <v>20220.68</v>
          </cell>
          <cell r="AY590">
            <v>32153.92</v>
          </cell>
          <cell r="AZ590">
            <v>221098.36</v>
          </cell>
          <cell r="BA590">
            <v>221098.36</v>
          </cell>
          <cell r="BB590">
            <v>6</v>
          </cell>
          <cell r="BC590">
            <v>32153.92</v>
          </cell>
          <cell r="BD590">
            <v>20220.68</v>
          </cell>
          <cell r="BE590">
            <v>19635.78</v>
          </cell>
          <cell r="BF590">
            <v>42374.2</v>
          </cell>
          <cell r="BG590">
            <v>0</v>
          </cell>
          <cell r="BH590">
            <v>182940.33</v>
          </cell>
          <cell r="BI590">
            <v>0</v>
          </cell>
        </row>
        <row r="590">
          <cell r="BK590">
            <v>221098.36</v>
          </cell>
          <cell r="BL590">
            <v>0</v>
          </cell>
          <cell r="BM590">
            <v>-20000</v>
          </cell>
          <cell r="BN590">
            <v>30490.055</v>
          </cell>
        </row>
        <row r="591">
          <cell r="B591" t="str">
            <v>S433030</v>
          </cell>
          <cell r="C591" t="str">
            <v>宁波华腾首研新材料有限公司</v>
          </cell>
        </row>
        <row r="591">
          <cell r="F591">
            <v>0</v>
          </cell>
          <cell r="G591" t="str">
            <v>否</v>
          </cell>
        </row>
        <row r="591"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</row>
        <row r="591">
          <cell r="AW591">
            <v>16000</v>
          </cell>
          <cell r="AX591">
            <v>0</v>
          </cell>
          <cell r="AY591">
            <v>3200</v>
          </cell>
          <cell r="AZ591">
            <v>19200</v>
          </cell>
          <cell r="BA591">
            <v>19200</v>
          </cell>
          <cell r="BB591">
            <v>5</v>
          </cell>
          <cell r="BC591">
            <v>3200</v>
          </cell>
          <cell r="BD591">
            <v>0</v>
          </cell>
          <cell r="BE591">
            <v>16000</v>
          </cell>
          <cell r="BF591">
            <v>0</v>
          </cell>
          <cell r="BG591">
            <v>0</v>
          </cell>
          <cell r="BH591">
            <v>19200</v>
          </cell>
          <cell r="BI591">
            <v>0</v>
          </cell>
        </row>
        <row r="591">
          <cell r="BK591">
            <v>19200</v>
          </cell>
          <cell r="BL591">
            <v>0</v>
          </cell>
          <cell r="BM591">
            <v>0</v>
          </cell>
          <cell r="BN591">
            <v>3200</v>
          </cell>
        </row>
        <row r="592">
          <cell r="B592" t="str">
            <v>S437057</v>
          </cell>
          <cell r="C592" t="str">
            <v>青岛柏利美新材料有限公司</v>
          </cell>
        </row>
        <row r="592">
          <cell r="F592">
            <v>0</v>
          </cell>
          <cell r="G592" t="str">
            <v>否</v>
          </cell>
        </row>
        <row r="592"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8150</v>
          </cell>
          <cell r="AY592">
            <v>0</v>
          </cell>
          <cell r="AZ592">
            <v>8150</v>
          </cell>
          <cell r="BA592">
            <v>8150</v>
          </cell>
          <cell r="BB592">
            <v>6</v>
          </cell>
          <cell r="BC592">
            <v>0</v>
          </cell>
          <cell r="BD592">
            <v>8150</v>
          </cell>
          <cell r="BE592">
            <v>0</v>
          </cell>
          <cell r="BF592">
            <v>0</v>
          </cell>
          <cell r="BG592">
            <v>0</v>
          </cell>
          <cell r="BH592">
            <v>8150</v>
          </cell>
          <cell r="BI592">
            <v>0</v>
          </cell>
        </row>
        <row r="592">
          <cell r="BK592">
            <v>8150</v>
          </cell>
          <cell r="BL592">
            <v>0</v>
          </cell>
          <cell r="BM592">
            <v>-219630</v>
          </cell>
          <cell r="BN592">
            <v>1358.33333333333</v>
          </cell>
        </row>
        <row r="593">
          <cell r="B593" t="str">
            <v>S437058</v>
          </cell>
          <cell r="C593" t="str">
            <v>济南方正物流有限公司</v>
          </cell>
        </row>
        <row r="593">
          <cell r="F593">
            <v>30</v>
          </cell>
          <cell r="G593" t="str">
            <v>否</v>
          </cell>
        </row>
        <row r="593"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</row>
        <row r="593"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5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</row>
        <row r="593">
          <cell r="BK593">
            <v>0</v>
          </cell>
          <cell r="BL593">
            <v>0</v>
          </cell>
          <cell r="BM593">
            <v>0</v>
          </cell>
          <cell r="BN593">
            <v>0</v>
          </cell>
        </row>
        <row r="594">
          <cell r="B594" t="str">
            <v>S513037</v>
          </cell>
          <cell r="C594" t="str">
            <v>沧州金桥环保科技发展有限公司</v>
          </cell>
        </row>
        <row r="594">
          <cell r="F594">
            <v>60</v>
          </cell>
          <cell r="G594" t="str">
            <v>否</v>
          </cell>
        </row>
        <row r="594"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</row>
        <row r="594"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5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</row>
        <row r="594">
          <cell r="BK594">
            <v>0</v>
          </cell>
          <cell r="BL594">
            <v>0</v>
          </cell>
          <cell r="BM594">
            <v>0</v>
          </cell>
          <cell r="BN594">
            <v>0</v>
          </cell>
        </row>
        <row r="595">
          <cell r="B595" t="str">
            <v>S513215</v>
          </cell>
          <cell r="C595" t="str">
            <v>黄骅市金诚模具厂</v>
          </cell>
        </row>
        <row r="595">
          <cell r="F595">
            <v>0</v>
          </cell>
          <cell r="G595" t="str">
            <v>否</v>
          </cell>
        </row>
        <row r="595"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3650</v>
          </cell>
          <cell r="AZ595">
            <v>3650</v>
          </cell>
          <cell r="BA595">
            <v>3650</v>
          </cell>
          <cell r="BB595">
            <v>6</v>
          </cell>
          <cell r="BC595">
            <v>3650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3650</v>
          </cell>
          <cell r="BI595">
            <v>0</v>
          </cell>
        </row>
        <row r="595">
          <cell r="BK595">
            <v>3650</v>
          </cell>
          <cell r="BL595">
            <v>0</v>
          </cell>
          <cell r="BM595">
            <v>0</v>
          </cell>
          <cell r="BN595">
            <v>608.333333333333</v>
          </cell>
        </row>
        <row r="596">
          <cell r="B596" t="str">
            <v>S432044</v>
          </cell>
          <cell r="C596" t="str">
            <v>常州市鹏逸汽车附件有限公司</v>
          </cell>
        </row>
        <row r="596">
          <cell r="F596">
            <v>90</v>
          </cell>
          <cell r="G596" t="str">
            <v>否</v>
          </cell>
        </row>
        <row r="596"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</row>
        <row r="596"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5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</row>
        <row r="596">
          <cell r="BK596">
            <v>0</v>
          </cell>
          <cell r="BL596">
            <v>0</v>
          </cell>
          <cell r="BM596">
            <v>-11610.75</v>
          </cell>
          <cell r="BN596">
            <v>0</v>
          </cell>
        </row>
        <row r="597">
          <cell r="B597" t="str">
            <v>S413203</v>
          </cell>
          <cell r="C597" t="str">
            <v>黄骅市沃孚源包装制品有限公司</v>
          </cell>
        </row>
        <row r="597">
          <cell r="F597">
            <v>90</v>
          </cell>
          <cell r="G597" t="str">
            <v>否</v>
          </cell>
        </row>
        <row r="597"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4680</v>
          </cell>
          <cell r="AT597">
            <v>0</v>
          </cell>
          <cell r="AU597">
            <v>23200</v>
          </cell>
        </row>
        <row r="597">
          <cell r="AW597">
            <v>0</v>
          </cell>
          <cell r="AX597">
            <v>0</v>
          </cell>
          <cell r="AY597">
            <v>0</v>
          </cell>
          <cell r="AZ597">
            <v>27880</v>
          </cell>
          <cell r="BA597">
            <v>27880</v>
          </cell>
          <cell r="BB597">
            <v>5</v>
          </cell>
          <cell r="BC597">
            <v>0</v>
          </cell>
          <cell r="BD597">
            <v>23200</v>
          </cell>
          <cell r="BE597">
            <v>0</v>
          </cell>
          <cell r="BF597">
            <v>4680</v>
          </cell>
          <cell r="BG597">
            <v>0</v>
          </cell>
          <cell r="BH597">
            <v>23200</v>
          </cell>
          <cell r="BI597">
            <v>0</v>
          </cell>
        </row>
        <row r="597">
          <cell r="BK597">
            <v>27880</v>
          </cell>
          <cell r="BL597">
            <v>0</v>
          </cell>
          <cell r="BM597">
            <v>-20000</v>
          </cell>
          <cell r="BN597">
            <v>3866.66666666667</v>
          </cell>
        </row>
        <row r="598">
          <cell r="B598" t="str">
            <v>S411044</v>
          </cell>
          <cell r="C598" t="str">
            <v>北京兴盛华丰包装制品有限公司</v>
          </cell>
        </row>
        <row r="598">
          <cell r="F598">
            <v>30</v>
          </cell>
          <cell r="G598" t="str">
            <v>是</v>
          </cell>
        </row>
        <row r="598">
          <cell r="AN598">
            <v>10100</v>
          </cell>
          <cell r="AO598">
            <v>0</v>
          </cell>
          <cell r="AP598">
            <v>0</v>
          </cell>
          <cell r="AQ598">
            <v>5360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</row>
        <row r="598">
          <cell r="AW598">
            <v>0</v>
          </cell>
          <cell r="AX598">
            <v>0</v>
          </cell>
          <cell r="AY598">
            <v>0</v>
          </cell>
          <cell r="AZ598">
            <v>15460</v>
          </cell>
          <cell r="BA598">
            <v>15460</v>
          </cell>
          <cell r="BB598">
            <v>5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</row>
        <row r="598">
          <cell r="BK598">
            <v>15460</v>
          </cell>
          <cell r="BL598">
            <v>0</v>
          </cell>
          <cell r="BM598">
            <v>-10000</v>
          </cell>
          <cell r="BN598">
            <v>0</v>
          </cell>
        </row>
        <row r="599">
          <cell r="B599" t="str">
            <v>S531007</v>
          </cell>
          <cell r="C599" t="str">
            <v>米思米（中国）精密机械贸易有限公司</v>
          </cell>
        </row>
        <row r="599">
          <cell r="F599" t="str">
            <v>预付</v>
          </cell>
        </row>
        <row r="599"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6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</row>
        <row r="599">
          <cell r="BK599">
            <v>0</v>
          </cell>
          <cell r="BL599">
            <v>0</v>
          </cell>
          <cell r="BM599">
            <v>-3744.14</v>
          </cell>
          <cell r="BN599">
            <v>0</v>
          </cell>
        </row>
        <row r="600">
          <cell r="B600" t="str">
            <v>S513082</v>
          </cell>
          <cell r="C600" t="str">
            <v>中国人民健康保险股份有限公司沧州中心支公司</v>
          </cell>
        </row>
        <row r="600">
          <cell r="F600" t="str">
            <v>预付</v>
          </cell>
        </row>
        <row r="600"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6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</row>
        <row r="600">
          <cell r="BK600">
            <v>0</v>
          </cell>
          <cell r="BL600">
            <v>0</v>
          </cell>
          <cell r="BM600">
            <v>-4530</v>
          </cell>
          <cell r="BN600">
            <v>0</v>
          </cell>
        </row>
        <row r="601">
          <cell r="B601" t="str">
            <v>S437045</v>
          </cell>
          <cell r="C601" t="str">
            <v>曹县亿昌木制品有限公司</v>
          </cell>
        </row>
        <row r="601">
          <cell r="F601" t="str">
            <v>预付</v>
          </cell>
        </row>
        <row r="601"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6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</row>
        <row r="601">
          <cell r="BK601">
            <v>0</v>
          </cell>
          <cell r="BL601">
            <v>0</v>
          </cell>
          <cell r="BM601">
            <v>0</v>
          </cell>
          <cell r="BN601">
            <v>0</v>
          </cell>
        </row>
        <row r="602">
          <cell r="B602" t="str">
            <v>S513155</v>
          </cell>
          <cell r="C602" t="str">
            <v>黄骅市兴华石油有限责任公司宏坤加油站</v>
          </cell>
        </row>
        <row r="602">
          <cell r="F602" t="str">
            <v>现付</v>
          </cell>
        </row>
        <row r="602"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6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</row>
        <row r="602">
          <cell r="BK602">
            <v>0</v>
          </cell>
          <cell r="BL602">
            <v>0</v>
          </cell>
          <cell r="BM602">
            <v>0</v>
          </cell>
          <cell r="BN602">
            <v>0</v>
          </cell>
        </row>
        <row r="603">
          <cell r="B603" t="str">
            <v>S412039</v>
          </cell>
          <cell r="C603" t="str">
            <v>天津又进精密部品有限公司</v>
          </cell>
        </row>
        <row r="603">
          <cell r="F603">
            <v>60</v>
          </cell>
        </row>
        <row r="603">
          <cell r="AO603">
            <v>0</v>
          </cell>
          <cell r="AP603">
            <v>0</v>
          </cell>
          <cell r="AQ603">
            <v>0</v>
          </cell>
          <cell r="AR603">
            <v>81875.02</v>
          </cell>
          <cell r="AS603">
            <v>95087.99</v>
          </cell>
          <cell r="AT603">
            <v>100270.38</v>
          </cell>
          <cell r="AU603">
            <v>60975.79</v>
          </cell>
          <cell r="AV603">
            <v>118932.63</v>
          </cell>
          <cell r="AW603">
            <v>63445.8</v>
          </cell>
          <cell r="AX603">
            <v>0</v>
          </cell>
          <cell r="AY603">
            <v>24215.96</v>
          </cell>
          <cell r="AZ603">
            <v>544803.57</v>
          </cell>
          <cell r="BA603">
            <v>520587.61</v>
          </cell>
          <cell r="BB603">
            <v>6</v>
          </cell>
          <cell r="BC603">
            <v>63445.8</v>
          </cell>
          <cell r="BD603">
            <v>118932.63</v>
          </cell>
          <cell r="BE603">
            <v>60975.79</v>
          </cell>
          <cell r="BF603">
            <v>100270.38</v>
          </cell>
          <cell r="BG603">
            <v>95087.99</v>
          </cell>
          <cell r="BH603">
            <v>367840.56</v>
          </cell>
          <cell r="BI603">
            <v>24215.96</v>
          </cell>
        </row>
        <row r="603">
          <cell r="BK603">
            <v>544803.57</v>
          </cell>
          <cell r="BL603">
            <v>0</v>
          </cell>
          <cell r="BM603">
            <v>-50000</v>
          </cell>
          <cell r="BN603">
            <v>61306.76</v>
          </cell>
        </row>
        <row r="604">
          <cell r="B604" t="str">
            <v>S444016</v>
          </cell>
          <cell r="C604" t="str">
            <v>东莞市元将五金有限公司</v>
          </cell>
        </row>
        <row r="604">
          <cell r="F604">
            <v>90</v>
          </cell>
        </row>
        <row r="604"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94072.5</v>
          </cell>
          <cell r="AU604">
            <v>244588.5</v>
          </cell>
        </row>
        <row r="604">
          <cell r="AW604">
            <v>0</v>
          </cell>
          <cell r="AX604">
            <v>0</v>
          </cell>
          <cell r="AY604">
            <v>0</v>
          </cell>
          <cell r="AZ604">
            <v>338661</v>
          </cell>
          <cell r="BA604">
            <v>338661</v>
          </cell>
          <cell r="BB604">
            <v>5</v>
          </cell>
          <cell r="BC604">
            <v>0</v>
          </cell>
          <cell r="BD604">
            <v>244588.5</v>
          </cell>
          <cell r="BE604">
            <v>94072.5</v>
          </cell>
          <cell r="BF604">
            <v>0</v>
          </cell>
          <cell r="BG604">
            <v>0</v>
          </cell>
          <cell r="BH604">
            <v>338661</v>
          </cell>
          <cell r="BI604">
            <v>0</v>
          </cell>
        </row>
        <row r="604">
          <cell r="BK604">
            <v>338661</v>
          </cell>
          <cell r="BL604">
            <v>0</v>
          </cell>
          <cell r="BM604">
            <v>0</v>
          </cell>
          <cell r="BN604">
            <v>56443.5</v>
          </cell>
        </row>
        <row r="605">
          <cell r="B605" t="str">
            <v>s544021</v>
          </cell>
          <cell r="C605" t="str">
            <v>佛山市顺德区菲斯卡特五金电器有限公司</v>
          </cell>
        </row>
        <row r="605">
          <cell r="F605" t="str">
            <v>预付</v>
          </cell>
        </row>
        <row r="605">
          <cell r="AO605">
            <v>0</v>
          </cell>
          <cell r="AP605">
            <v>0</v>
          </cell>
          <cell r="AQ605">
            <v>8500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</row>
        <row r="605">
          <cell r="AW605">
            <v>0</v>
          </cell>
          <cell r="AX605">
            <v>0</v>
          </cell>
          <cell r="AY605">
            <v>0</v>
          </cell>
          <cell r="AZ605">
            <v>8500</v>
          </cell>
          <cell r="BA605">
            <v>8500</v>
          </cell>
          <cell r="BB605">
            <v>5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</row>
        <row r="605">
          <cell r="BK605">
            <v>8500</v>
          </cell>
          <cell r="BL605">
            <v>0</v>
          </cell>
          <cell r="BM605">
            <v>0</v>
          </cell>
          <cell r="BN605">
            <v>0</v>
          </cell>
        </row>
        <row r="606">
          <cell r="B606" t="str">
            <v>S412043</v>
          </cell>
          <cell r="C606" t="str">
            <v>天津新起点模具有限公司</v>
          </cell>
        </row>
        <row r="606">
          <cell r="F606" t="str">
            <v>预付</v>
          </cell>
        </row>
        <row r="606"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6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</row>
        <row r="606">
          <cell r="BK606">
            <v>0</v>
          </cell>
          <cell r="BL606">
            <v>0</v>
          </cell>
          <cell r="BM606">
            <v>0</v>
          </cell>
          <cell r="BN606">
            <v>0</v>
          </cell>
        </row>
        <row r="607">
          <cell r="B607" t="str">
            <v>S413199</v>
          </cell>
          <cell r="C607" t="str">
            <v>廊坊冀杰塑料制品有限公司</v>
          </cell>
        </row>
        <row r="607">
          <cell r="F607" t="str">
            <v>预付</v>
          </cell>
        </row>
        <row r="607"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</row>
        <row r="607"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5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</row>
        <row r="607">
          <cell r="BK607">
            <v>0</v>
          </cell>
          <cell r="BL607">
            <v>0</v>
          </cell>
          <cell r="BM607">
            <v>0</v>
          </cell>
          <cell r="BN607">
            <v>0</v>
          </cell>
        </row>
        <row r="608">
          <cell r="B608" t="str">
            <v>S511035</v>
          </cell>
          <cell r="C608" t="str">
            <v>北京格兰力士机电技术有限责任公司</v>
          </cell>
        </row>
        <row r="608">
          <cell r="F608" t="str">
            <v>预付</v>
          </cell>
        </row>
        <row r="608"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</row>
        <row r="608"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5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</row>
        <row r="608">
          <cell r="BK608">
            <v>0</v>
          </cell>
          <cell r="BL608">
            <v>0</v>
          </cell>
          <cell r="BM608">
            <v>0</v>
          </cell>
          <cell r="BN608">
            <v>0</v>
          </cell>
        </row>
        <row r="609">
          <cell r="B609" t="str">
            <v>S413174</v>
          </cell>
          <cell r="C609" t="str">
            <v>沧州美凯精冲产品有限公司</v>
          </cell>
        </row>
        <row r="609">
          <cell r="F609">
            <v>90</v>
          </cell>
        </row>
        <row r="609"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4641.96</v>
          </cell>
          <cell r="AU609">
            <v>0</v>
          </cell>
        </row>
        <row r="609">
          <cell r="AW609">
            <v>4576.5</v>
          </cell>
          <cell r="AX609">
            <v>14922.22</v>
          </cell>
          <cell r="AY609">
            <v>0</v>
          </cell>
          <cell r="AZ609">
            <v>24140.68</v>
          </cell>
          <cell r="BA609">
            <v>4641.96</v>
          </cell>
          <cell r="BB609">
            <v>5</v>
          </cell>
          <cell r="BC609">
            <v>0</v>
          </cell>
          <cell r="BD609">
            <v>0</v>
          </cell>
          <cell r="BE609">
            <v>4641.96</v>
          </cell>
          <cell r="BF609">
            <v>0</v>
          </cell>
          <cell r="BG609">
            <v>0</v>
          </cell>
          <cell r="BH609">
            <v>24140.68</v>
          </cell>
          <cell r="BI609">
            <v>19498.72</v>
          </cell>
        </row>
        <row r="609">
          <cell r="BK609">
            <v>24140.68</v>
          </cell>
          <cell r="BL609">
            <v>0</v>
          </cell>
          <cell r="BM609">
            <v>0</v>
          </cell>
          <cell r="BN609">
            <v>4023.44666666667</v>
          </cell>
        </row>
        <row r="610">
          <cell r="B610" t="str">
            <v>S433029</v>
          </cell>
          <cell r="C610" t="str">
            <v>温州华创汽车电器有限公司</v>
          </cell>
        </row>
        <row r="610">
          <cell r="F610">
            <v>90</v>
          </cell>
        </row>
        <row r="610"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</row>
        <row r="610"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5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</row>
        <row r="610">
          <cell r="BK610">
            <v>0</v>
          </cell>
          <cell r="BL610">
            <v>0</v>
          </cell>
          <cell r="BM610">
            <v>0</v>
          </cell>
          <cell r="BN610">
            <v>0</v>
          </cell>
        </row>
        <row r="611">
          <cell r="B611" t="str">
            <v>S541018</v>
          </cell>
          <cell r="C611" t="str">
            <v>河南九途道路材料科技有限公司</v>
          </cell>
        </row>
        <row r="611">
          <cell r="F611" t="str">
            <v>现付</v>
          </cell>
        </row>
        <row r="611"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</row>
        <row r="611"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5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</row>
        <row r="611">
          <cell r="BK611">
            <v>0</v>
          </cell>
          <cell r="BL611">
            <v>0</v>
          </cell>
          <cell r="BM611">
            <v>0</v>
          </cell>
          <cell r="BN611">
            <v>0</v>
          </cell>
        </row>
        <row r="612">
          <cell r="B612" t="str">
            <v>S442005</v>
          </cell>
          <cell r="C612" t="str">
            <v>谷城益合泡沫塑胶有限公司</v>
          </cell>
        </row>
        <row r="612">
          <cell r="F612" t="str">
            <v>预付</v>
          </cell>
        </row>
        <row r="612"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24977.6</v>
          </cell>
          <cell r="AU612">
            <v>0</v>
          </cell>
          <cell r="AV612">
            <v>38400</v>
          </cell>
          <cell r="AW612">
            <v>0</v>
          </cell>
          <cell r="AX612">
            <v>0</v>
          </cell>
          <cell r="AY612">
            <v>0</v>
          </cell>
          <cell r="AZ612">
            <v>63377.6</v>
          </cell>
          <cell r="BA612">
            <v>63377.6</v>
          </cell>
          <cell r="BB612">
            <v>6</v>
          </cell>
          <cell r="BC612">
            <v>0</v>
          </cell>
          <cell r="BD612">
            <v>0</v>
          </cell>
          <cell r="BE612">
            <v>0</v>
          </cell>
          <cell r="BF612">
            <v>38400</v>
          </cell>
          <cell r="BG612">
            <v>0</v>
          </cell>
          <cell r="BH612">
            <v>63377.6</v>
          </cell>
          <cell r="BI612">
            <v>0</v>
          </cell>
        </row>
        <row r="612">
          <cell r="BK612">
            <v>63377.6</v>
          </cell>
          <cell r="BL612">
            <v>0</v>
          </cell>
          <cell r="BM612">
            <v>-10000</v>
          </cell>
          <cell r="BN612">
            <v>10562.9333333333</v>
          </cell>
        </row>
        <row r="613">
          <cell r="B613" t="str">
            <v>S513113</v>
          </cell>
          <cell r="C613" t="str">
            <v>沧州智联人力资源服务有限公司</v>
          </cell>
        </row>
        <row r="613">
          <cell r="F613" t="str">
            <v>现付</v>
          </cell>
        </row>
        <row r="613"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</row>
        <row r="613"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5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</row>
        <row r="613">
          <cell r="BK613">
            <v>0</v>
          </cell>
          <cell r="BL613">
            <v>0</v>
          </cell>
          <cell r="BM613">
            <v>0</v>
          </cell>
          <cell r="BN613">
            <v>0</v>
          </cell>
        </row>
        <row r="614">
          <cell r="B614" t="str">
            <v>S444013</v>
          </cell>
          <cell r="C614" t="str">
            <v>东莞市鑫宝塑胶原料有限公司</v>
          </cell>
        </row>
        <row r="614">
          <cell r="F614" t="str">
            <v>预付</v>
          </cell>
        </row>
        <row r="614"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</row>
        <row r="614"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5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</row>
        <row r="614">
          <cell r="BK614">
            <v>-54400</v>
          </cell>
          <cell r="BL614">
            <v>-54400</v>
          </cell>
          <cell r="BM614">
            <v>-54400</v>
          </cell>
          <cell r="BN614">
            <v>0</v>
          </cell>
        </row>
        <row r="615">
          <cell r="B615" t="str">
            <v>S513209</v>
          </cell>
          <cell r="C615" t="str">
            <v>黄骅市盛腾广告有限公司</v>
          </cell>
        </row>
        <row r="615">
          <cell r="F615" t="str">
            <v>预付</v>
          </cell>
        </row>
        <row r="615"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</row>
        <row r="615"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5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</row>
        <row r="615">
          <cell r="BK615">
            <v>0</v>
          </cell>
          <cell r="BL615">
            <v>0</v>
          </cell>
          <cell r="BM615">
            <v>0</v>
          </cell>
          <cell r="BN615">
            <v>0</v>
          </cell>
        </row>
        <row r="616">
          <cell r="B616" t="str">
            <v>S537033</v>
          </cell>
          <cell r="C616" t="str">
            <v>山东集合内建筑设计有限公司</v>
          </cell>
        </row>
        <row r="616">
          <cell r="F616" t="str">
            <v>预付</v>
          </cell>
        </row>
        <row r="616"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</row>
        <row r="616"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5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</row>
        <row r="616">
          <cell r="BK616">
            <v>0</v>
          </cell>
          <cell r="BL616">
            <v>0</v>
          </cell>
          <cell r="BM616">
            <v>0</v>
          </cell>
          <cell r="BN616">
            <v>0</v>
          </cell>
        </row>
        <row r="617">
          <cell r="B617" t="str">
            <v>S412047</v>
          </cell>
          <cell r="C617" t="str">
            <v>PPG涂料（天津）有限公司</v>
          </cell>
        </row>
        <row r="617">
          <cell r="F617">
            <v>30</v>
          </cell>
        </row>
        <row r="617">
          <cell r="AQ617">
            <v>0</v>
          </cell>
        </row>
        <row r="617"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19308.33</v>
          </cell>
          <cell r="AY617">
            <v>122743.44</v>
          </cell>
          <cell r="AZ617">
            <v>142051.77</v>
          </cell>
          <cell r="BA617">
            <v>19308.33</v>
          </cell>
          <cell r="BB617">
            <v>6</v>
          </cell>
          <cell r="BC617">
            <v>19308.33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142051.77</v>
          </cell>
          <cell r="BI617">
            <v>122743.44</v>
          </cell>
        </row>
        <row r="617">
          <cell r="BK617">
            <v>142051.77</v>
          </cell>
          <cell r="BL617">
            <v>0</v>
          </cell>
          <cell r="BM617">
            <v>0</v>
          </cell>
          <cell r="BN617">
            <v>23675.295</v>
          </cell>
        </row>
        <row r="618">
          <cell r="B618" t="str">
            <v>S412048</v>
          </cell>
          <cell r="C618" t="str">
            <v>天津艾尔特精密机械有限公司</v>
          </cell>
        </row>
        <row r="618">
          <cell r="F618">
            <v>90</v>
          </cell>
        </row>
        <row r="618">
          <cell r="AQ618">
            <v>0</v>
          </cell>
          <cell r="AR618">
            <v>0</v>
          </cell>
          <cell r="AS618">
            <v>0</v>
          </cell>
          <cell r="AT618">
            <v>6100</v>
          </cell>
          <cell r="AU618">
            <v>0</v>
          </cell>
        </row>
        <row r="618">
          <cell r="AW618">
            <v>0</v>
          </cell>
          <cell r="AX618">
            <v>0</v>
          </cell>
          <cell r="AY618">
            <v>51000</v>
          </cell>
          <cell r="AZ618">
            <v>57100</v>
          </cell>
          <cell r="BA618">
            <v>6100</v>
          </cell>
          <cell r="BB618">
            <v>5</v>
          </cell>
          <cell r="BC618">
            <v>0</v>
          </cell>
          <cell r="BD618">
            <v>0</v>
          </cell>
          <cell r="BE618">
            <v>6100</v>
          </cell>
          <cell r="BF618">
            <v>0</v>
          </cell>
          <cell r="BG618">
            <v>0</v>
          </cell>
          <cell r="BH618">
            <v>57100</v>
          </cell>
          <cell r="BI618">
            <v>51000</v>
          </cell>
        </row>
        <row r="618">
          <cell r="BK618">
            <v>57100</v>
          </cell>
          <cell r="BL618">
            <v>0</v>
          </cell>
          <cell r="BM618">
            <v>-51000</v>
          </cell>
          <cell r="BN618">
            <v>9516.66666666667</v>
          </cell>
        </row>
        <row r="619">
          <cell r="B619" t="str">
            <v>S413083</v>
          </cell>
          <cell r="C619" t="str">
            <v>深州市晶立泰(安广顺)机械配件有限公司</v>
          </cell>
        </row>
        <row r="619">
          <cell r="F619">
            <v>60</v>
          </cell>
        </row>
        <row r="619">
          <cell r="AQ619">
            <v>54777.38</v>
          </cell>
          <cell r="AR619">
            <v>6320.64</v>
          </cell>
          <cell r="AS619">
            <v>2810.48</v>
          </cell>
          <cell r="AT619">
            <v>0</v>
          </cell>
          <cell r="AU619">
            <v>13478.49</v>
          </cell>
          <cell r="AV619">
            <v>11663.25</v>
          </cell>
          <cell r="AW619">
            <v>23321.91</v>
          </cell>
          <cell r="AX619">
            <v>0</v>
          </cell>
          <cell r="AY619">
            <v>5154.87</v>
          </cell>
          <cell r="AZ619">
            <v>117527.02</v>
          </cell>
          <cell r="BA619">
            <v>112372.15</v>
          </cell>
          <cell r="BB619">
            <v>6</v>
          </cell>
          <cell r="BC619">
            <v>23321.91</v>
          </cell>
          <cell r="BD619">
            <v>11663.25</v>
          </cell>
          <cell r="BE619">
            <v>13478.49</v>
          </cell>
          <cell r="BF619">
            <v>0</v>
          </cell>
          <cell r="BG619">
            <v>2810.48</v>
          </cell>
          <cell r="BH619">
            <v>53618.52</v>
          </cell>
          <cell r="BI619">
            <v>5154.87</v>
          </cell>
        </row>
        <row r="619">
          <cell r="BK619">
            <v>117527.02</v>
          </cell>
          <cell r="BL619">
            <v>0</v>
          </cell>
          <cell r="BM619">
            <v>-10000</v>
          </cell>
          <cell r="BN619">
            <v>8936.42</v>
          </cell>
        </row>
        <row r="620">
          <cell r="B620" t="str">
            <v>S413184</v>
          </cell>
          <cell r="C620" t="str">
            <v>黄骅市宏达五金厂</v>
          </cell>
        </row>
        <row r="620">
          <cell r="F620">
            <v>90</v>
          </cell>
        </row>
        <row r="620"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</row>
        <row r="620"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5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</row>
        <row r="620">
          <cell r="BK620">
            <v>-20000</v>
          </cell>
          <cell r="BL620">
            <v>-20000</v>
          </cell>
          <cell r="BM620">
            <v>-20000</v>
          </cell>
          <cell r="BN620">
            <v>0</v>
          </cell>
        </row>
        <row r="621">
          <cell r="B621" t="str">
            <v>S413186</v>
          </cell>
          <cell r="C621" t="str">
            <v>黄骅市富邑金属制品有限公司</v>
          </cell>
        </row>
        <row r="621">
          <cell r="F621">
            <v>90</v>
          </cell>
        </row>
        <row r="621">
          <cell r="AQ621">
            <v>0</v>
          </cell>
          <cell r="AR621">
            <v>0</v>
          </cell>
          <cell r="AS621">
            <v>0</v>
          </cell>
          <cell r="AT621">
            <v>19523.37</v>
          </cell>
          <cell r="AU621">
            <v>0</v>
          </cell>
        </row>
        <row r="621">
          <cell r="AW621">
            <v>0</v>
          </cell>
          <cell r="AX621">
            <v>0</v>
          </cell>
          <cell r="AY621">
            <v>0</v>
          </cell>
          <cell r="AZ621">
            <v>19523.37</v>
          </cell>
          <cell r="BA621">
            <v>19523.37</v>
          </cell>
          <cell r="BB621">
            <v>5</v>
          </cell>
          <cell r="BC621">
            <v>0</v>
          </cell>
          <cell r="BD621">
            <v>0</v>
          </cell>
          <cell r="BE621">
            <v>19523.37</v>
          </cell>
          <cell r="BF621">
            <v>0</v>
          </cell>
          <cell r="BG621">
            <v>0</v>
          </cell>
          <cell r="BH621">
            <v>19523.37</v>
          </cell>
          <cell r="BI621">
            <v>0</v>
          </cell>
        </row>
        <row r="621">
          <cell r="BK621">
            <v>19523.37</v>
          </cell>
          <cell r="BL621">
            <v>0</v>
          </cell>
          <cell r="BM621">
            <v>-999.999999999989</v>
          </cell>
          <cell r="BN621">
            <v>3253.895</v>
          </cell>
        </row>
        <row r="622">
          <cell r="B622" t="str">
            <v>S413202</v>
          </cell>
          <cell r="C622" t="str">
            <v>黄骅市荣昌祥纸制品有限公司</v>
          </cell>
        </row>
        <row r="622">
          <cell r="F622">
            <v>90</v>
          </cell>
        </row>
        <row r="622">
          <cell r="AQ622">
            <v>29282.46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14110.11</v>
          </cell>
          <cell r="AW622">
            <v>0</v>
          </cell>
          <cell r="AX622">
            <v>0</v>
          </cell>
          <cell r="AY622">
            <v>0</v>
          </cell>
          <cell r="AZ622">
            <v>43392.57</v>
          </cell>
          <cell r="BA622">
            <v>43392.57</v>
          </cell>
          <cell r="BB622">
            <v>6</v>
          </cell>
          <cell r="BC622">
            <v>14110.11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14110.11</v>
          </cell>
          <cell r="BI622">
            <v>0</v>
          </cell>
        </row>
        <row r="622">
          <cell r="BK622">
            <v>43392.57</v>
          </cell>
          <cell r="BL622">
            <v>0</v>
          </cell>
          <cell r="BM622">
            <v>-9999.99999999999</v>
          </cell>
          <cell r="BN622">
            <v>2351.685</v>
          </cell>
        </row>
        <row r="623">
          <cell r="B623" t="str">
            <v>S413204</v>
          </cell>
          <cell r="C623" t="str">
            <v>永清永泰汽车部件有限公司</v>
          </cell>
        </row>
        <row r="623">
          <cell r="F623">
            <v>90</v>
          </cell>
        </row>
        <row r="623">
          <cell r="AQ623">
            <v>0</v>
          </cell>
          <cell r="AR623">
            <v>0</v>
          </cell>
          <cell r="AS623">
            <v>0</v>
          </cell>
          <cell r="AT623">
            <v>37248.57</v>
          </cell>
          <cell r="AU623">
            <v>25159.47</v>
          </cell>
          <cell r="AV623">
            <v>27150.51</v>
          </cell>
          <cell r="AW623">
            <v>0</v>
          </cell>
          <cell r="AX623">
            <v>0</v>
          </cell>
          <cell r="AY623">
            <v>0</v>
          </cell>
          <cell r="AZ623">
            <v>89558.55</v>
          </cell>
          <cell r="BA623">
            <v>89558.55</v>
          </cell>
          <cell r="BB623">
            <v>6</v>
          </cell>
          <cell r="BC623">
            <v>27150.51</v>
          </cell>
          <cell r="BD623">
            <v>25159.47</v>
          </cell>
          <cell r="BE623">
            <v>37248.57</v>
          </cell>
          <cell r="BF623">
            <v>0</v>
          </cell>
          <cell r="BG623">
            <v>0</v>
          </cell>
          <cell r="BH623">
            <v>89558.55</v>
          </cell>
          <cell r="BI623">
            <v>0</v>
          </cell>
        </row>
        <row r="623">
          <cell r="BK623">
            <v>89558.55</v>
          </cell>
          <cell r="BL623">
            <v>0</v>
          </cell>
          <cell r="BM623">
            <v>-10000</v>
          </cell>
          <cell r="BN623">
            <v>14926.425</v>
          </cell>
        </row>
        <row r="624">
          <cell r="B624" t="str">
            <v>S431035</v>
          </cell>
          <cell r="C624" t="str">
            <v>上海发之源电气有限公司</v>
          </cell>
        </row>
        <row r="624">
          <cell r="F624">
            <v>90</v>
          </cell>
        </row>
        <row r="624"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</row>
        <row r="624">
          <cell r="AW624">
            <v>0</v>
          </cell>
          <cell r="AX624">
            <v>378182.91</v>
          </cell>
          <cell r="AY624">
            <v>82796.61</v>
          </cell>
          <cell r="AZ624">
            <v>460979.52</v>
          </cell>
          <cell r="BA624">
            <v>0</v>
          </cell>
          <cell r="BB624">
            <v>5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460979.52</v>
          </cell>
          <cell r="BI624">
            <v>460979.52</v>
          </cell>
        </row>
        <row r="624">
          <cell r="BK624">
            <v>460979.52</v>
          </cell>
          <cell r="BL624">
            <v>0</v>
          </cell>
          <cell r="BM624">
            <v>-136142.2</v>
          </cell>
          <cell r="BN624">
            <v>76829.92</v>
          </cell>
        </row>
        <row r="625">
          <cell r="B625" t="str">
            <v>S434011</v>
          </cell>
          <cell r="C625" t="str">
            <v>芜湖金安世腾汽车安全系统有限公司</v>
          </cell>
        </row>
        <row r="625">
          <cell r="F625">
            <v>60</v>
          </cell>
        </row>
        <row r="625"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</row>
        <row r="625"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5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</row>
        <row r="625">
          <cell r="BK625">
            <v>0</v>
          </cell>
          <cell r="BL625">
            <v>0</v>
          </cell>
          <cell r="BM625">
            <v>0</v>
          </cell>
          <cell r="BN625">
            <v>0</v>
          </cell>
        </row>
        <row r="626">
          <cell r="B626" t="str">
            <v>S437055</v>
          </cell>
          <cell r="C626" t="str">
            <v>烟台毓顺汽车零部件有限公司</v>
          </cell>
        </row>
        <row r="626">
          <cell r="F626">
            <v>60</v>
          </cell>
        </row>
        <row r="626">
          <cell r="AS626">
            <v>75670.52</v>
          </cell>
          <cell r="AT626">
            <v>82010.88</v>
          </cell>
          <cell r="AU626">
            <v>26360.64</v>
          </cell>
          <cell r="AV626">
            <v>86404.32</v>
          </cell>
          <cell r="AW626">
            <v>60043.68</v>
          </cell>
          <cell r="AX626">
            <v>0</v>
          </cell>
          <cell r="AY626">
            <v>10231.02</v>
          </cell>
          <cell r="AZ626">
            <v>340721.06</v>
          </cell>
          <cell r="BA626">
            <v>330490.04</v>
          </cell>
          <cell r="BB626">
            <v>6</v>
          </cell>
          <cell r="BC626">
            <v>60043.68</v>
          </cell>
          <cell r="BD626">
            <v>86404.32</v>
          </cell>
          <cell r="BE626">
            <v>26360.64</v>
          </cell>
          <cell r="BF626">
            <v>82010.88</v>
          </cell>
          <cell r="BG626">
            <v>75670.52</v>
          </cell>
          <cell r="BH626">
            <v>265050.54</v>
          </cell>
          <cell r="BI626">
            <v>10231.02</v>
          </cell>
        </row>
        <row r="626">
          <cell r="BK626">
            <v>340721.06</v>
          </cell>
          <cell r="BL626">
            <v>0</v>
          </cell>
          <cell r="BM626">
            <v>-482.44</v>
          </cell>
          <cell r="BN626">
            <v>44175.09</v>
          </cell>
        </row>
        <row r="627">
          <cell r="B627" t="str">
            <v>S437056</v>
          </cell>
          <cell r="C627" t="str">
            <v>日照兴伟橡塑有限公司</v>
          </cell>
        </row>
        <row r="627">
          <cell r="F627" t="str">
            <v>预付</v>
          </cell>
        </row>
        <row r="627"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</row>
        <row r="627">
          <cell r="AW627">
            <v>0</v>
          </cell>
          <cell r="AX627">
            <v>12602.75</v>
          </cell>
          <cell r="AY627">
            <v>3113.15</v>
          </cell>
          <cell r="AZ627">
            <v>15715.9</v>
          </cell>
          <cell r="BA627">
            <v>15715.9</v>
          </cell>
          <cell r="BB627">
            <v>5</v>
          </cell>
          <cell r="BC627">
            <v>3113.15</v>
          </cell>
          <cell r="BD627">
            <v>12602.75</v>
          </cell>
          <cell r="BE627">
            <v>0</v>
          </cell>
          <cell r="BF627">
            <v>0</v>
          </cell>
          <cell r="BG627">
            <v>0</v>
          </cell>
          <cell r="BH627">
            <v>15715.9</v>
          </cell>
          <cell r="BI627">
            <v>0</v>
          </cell>
        </row>
        <row r="627">
          <cell r="BK627">
            <v>15715.9</v>
          </cell>
          <cell r="BL627">
            <v>0</v>
          </cell>
          <cell r="BM627">
            <v>0</v>
          </cell>
          <cell r="BN627">
            <v>2619.31666666667</v>
          </cell>
        </row>
        <row r="628">
          <cell r="B628" t="str">
            <v>S537036</v>
          </cell>
          <cell r="C628" t="str">
            <v>青岛亿嘉通物流有限公司</v>
          </cell>
        </row>
        <row r="628">
          <cell r="F628">
            <v>90</v>
          </cell>
        </row>
        <row r="628">
          <cell r="AS628">
            <v>0</v>
          </cell>
          <cell r="AT628">
            <v>31936.38</v>
          </cell>
          <cell r="AU628">
            <v>29881.29</v>
          </cell>
          <cell r="AV628">
            <v>41589.95</v>
          </cell>
          <cell r="AW628">
            <v>35673.66</v>
          </cell>
          <cell r="AX628">
            <v>0</v>
          </cell>
          <cell r="AY628">
            <v>55639.72</v>
          </cell>
          <cell r="AZ628">
            <v>194721</v>
          </cell>
          <cell r="BA628">
            <v>103407.62</v>
          </cell>
          <cell r="BB628">
            <v>6</v>
          </cell>
          <cell r="BC628">
            <v>41589.95</v>
          </cell>
          <cell r="BD628">
            <v>29881.29</v>
          </cell>
          <cell r="BE628">
            <v>31936.38</v>
          </cell>
          <cell r="BF628">
            <v>0</v>
          </cell>
          <cell r="BG628">
            <v>0</v>
          </cell>
          <cell r="BH628">
            <v>194721</v>
          </cell>
          <cell r="BI628">
            <v>91313.38</v>
          </cell>
        </row>
        <row r="628">
          <cell r="BK628">
            <v>194721</v>
          </cell>
          <cell r="BL628">
            <v>0</v>
          </cell>
          <cell r="BM628">
            <v>-30000</v>
          </cell>
          <cell r="BN628">
            <v>32453.5</v>
          </cell>
        </row>
        <row r="629">
          <cell r="B629" t="str">
            <v>S411042</v>
          </cell>
          <cell r="C629" t="str">
            <v>北京双海包装制品厂</v>
          </cell>
        </row>
        <row r="629">
          <cell r="F629">
            <v>90</v>
          </cell>
        </row>
        <row r="629">
          <cell r="AR629">
            <v>6500</v>
          </cell>
          <cell r="AS629">
            <v>0</v>
          </cell>
          <cell r="AT629">
            <v>0</v>
          </cell>
          <cell r="AU629">
            <v>1170</v>
          </cell>
        </row>
        <row r="629">
          <cell r="AW629">
            <v>0</v>
          </cell>
          <cell r="AX629">
            <v>0</v>
          </cell>
          <cell r="AY629">
            <v>0</v>
          </cell>
          <cell r="AZ629">
            <v>7670</v>
          </cell>
          <cell r="BA629">
            <v>7670</v>
          </cell>
          <cell r="BB629">
            <v>5</v>
          </cell>
          <cell r="BC629">
            <v>0</v>
          </cell>
          <cell r="BD629">
            <v>1170</v>
          </cell>
          <cell r="BE629">
            <v>0</v>
          </cell>
          <cell r="BF629">
            <v>0</v>
          </cell>
          <cell r="BG629">
            <v>6500</v>
          </cell>
          <cell r="BH629">
            <v>1170</v>
          </cell>
          <cell r="BI629">
            <v>0</v>
          </cell>
        </row>
        <row r="629">
          <cell r="BK629">
            <v>7670</v>
          </cell>
          <cell r="BL629">
            <v>0</v>
          </cell>
          <cell r="BM629">
            <v>0</v>
          </cell>
          <cell r="BN629">
            <v>195</v>
          </cell>
        </row>
        <row r="630">
          <cell r="B630" t="str">
            <v>S411050</v>
          </cell>
          <cell r="C630" t="str">
            <v>北京寸金宏德科技发展有限公司</v>
          </cell>
        </row>
        <row r="630">
          <cell r="F630">
            <v>90</v>
          </cell>
        </row>
        <row r="630">
          <cell r="AR630">
            <v>0</v>
          </cell>
          <cell r="AS630">
            <v>0</v>
          </cell>
          <cell r="AT630">
            <v>0</v>
          </cell>
          <cell r="AU630">
            <v>3091.95</v>
          </cell>
          <cell r="AV630">
            <v>7362.18</v>
          </cell>
          <cell r="AW630">
            <v>0</v>
          </cell>
          <cell r="AX630">
            <v>6000.3</v>
          </cell>
          <cell r="AY630">
            <v>2776.98</v>
          </cell>
          <cell r="AZ630">
            <v>19231.41</v>
          </cell>
          <cell r="BA630">
            <v>10454.13</v>
          </cell>
          <cell r="BB630">
            <v>6</v>
          </cell>
          <cell r="BC630">
            <v>7362.18</v>
          </cell>
          <cell r="BD630">
            <v>3091.95</v>
          </cell>
          <cell r="BE630">
            <v>0</v>
          </cell>
          <cell r="BF630">
            <v>0</v>
          </cell>
          <cell r="BG630">
            <v>0</v>
          </cell>
          <cell r="BH630">
            <v>19231.41</v>
          </cell>
          <cell r="BI630">
            <v>8777.28</v>
          </cell>
        </row>
        <row r="630">
          <cell r="BK630">
            <v>19231.41</v>
          </cell>
          <cell r="BL630">
            <v>0</v>
          </cell>
          <cell r="BM630">
            <v>-8000</v>
          </cell>
          <cell r="BN630">
            <v>3205.235</v>
          </cell>
        </row>
        <row r="631">
          <cell r="B631" t="str">
            <v>S412051</v>
          </cell>
          <cell r="C631" t="str">
            <v>天津东凯科技有限公司</v>
          </cell>
        </row>
        <row r="631">
          <cell r="F631">
            <v>90</v>
          </cell>
        </row>
        <row r="631">
          <cell r="AR631">
            <v>0</v>
          </cell>
          <cell r="AS631">
            <v>3504</v>
          </cell>
          <cell r="AT631">
            <v>9040</v>
          </cell>
          <cell r="AU631">
            <v>0</v>
          </cell>
        </row>
        <row r="631">
          <cell r="AW631">
            <v>0</v>
          </cell>
          <cell r="AX631">
            <v>0</v>
          </cell>
          <cell r="AY631">
            <v>0</v>
          </cell>
          <cell r="AZ631">
            <v>12544</v>
          </cell>
          <cell r="BA631">
            <v>12544</v>
          </cell>
          <cell r="BB631">
            <v>5</v>
          </cell>
          <cell r="BC631">
            <v>0</v>
          </cell>
          <cell r="BD631">
            <v>0</v>
          </cell>
          <cell r="BE631">
            <v>9040</v>
          </cell>
          <cell r="BF631">
            <v>3504</v>
          </cell>
          <cell r="BG631">
            <v>0</v>
          </cell>
          <cell r="BH631">
            <v>9040</v>
          </cell>
          <cell r="BI631">
            <v>0</v>
          </cell>
        </row>
        <row r="631">
          <cell r="BK631">
            <v>12544</v>
          </cell>
          <cell r="BL631">
            <v>0</v>
          </cell>
          <cell r="BM631">
            <v>-10000</v>
          </cell>
          <cell r="BN631">
            <v>1506.66666666667</v>
          </cell>
        </row>
        <row r="632">
          <cell r="B632" t="str">
            <v>S413172</v>
          </cell>
          <cell r="C632" t="str">
            <v>南宫市宏勇汽配塑料卡扣制造厂</v>
          </cell>
        </row>
        <row r="632">
          <cell r="F632" t="str">
            <v>现付</v>
          </cell>
        </row>
        <row r="632">
          <cell r="AS632">
            <v>0</v>
          </cell>
          <cell r="AT632">
            <v>0</v>
          </cell>
          <cell r="AU632">
            <v>0</v>
          </cell>
        </row>
        <row r="632"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5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</row>
        <row r="632">
          <cell r="BK632">
            <v>-5150</v>
          </cell>
          <cell r="BL632">
            <v>-5150</v>
          </cell>
          <cell r="BM632">
            <v>-5150</v>
          </cell>
          <cell r="BN632">
            <v>0</v>
          </cell>
        </row>
        <row r="633">
          <cell r="B633" t="str">
            <v>S432042</v>
          </cell>
          <cell r="C633" t="str">
            <v>江苏凌派通信科技有限公司</v>
          </cell>
        </row>
        <row r="633">
          <cell r="F633">
            <v>60</v>
          </cell>
        </row>
        <row r="633">
          <cell r="AR633">
            <v>0</v>
          </cell>
          <cell r="AS633">
            <v>0</v>
          </cell>
          <cell r="AT633">
            <v>52242.93</v>
          </cell>
          <cell r="AU633">
            <v>15950.38</v>
          </cell>
        </row>
        <row r="633">
          <cell r="AW633">
            <v>43280.08</v>
          </cell>
          <cell r="AX633">
            <v>0</v>
          </cell>
          <cell r="AY633">
            <v>0</v>
          </cell>
          <cell r="AZ633">
            <v>111473.39</v>
          </cell>
          <cell r="BA633">
            <v>111473.39</v>
          </cell>
          <cell r="BB633">
            <v>5</v>
          </cell>
          <cell r="BC633">
            <v>43280.08</v>
          </cell>
          <cell r="BD633">
            <v>0</v>
          </cell>
          <cell r="BE633">
            <v>15950.38</v>
          </cell>
          <cell r="BF633">
            <v>52242.93</v>
          </cell>
          <cell r="BG633">
            <v>0</v>
          </cell>
          <cell r="BH633">
            <v>111473.39</v>
          </cell>
          <cell r="BI633">
            <v>0</v>
          </cell>
        </row>
        <row r="633">
          <cell r="BK633">
            <v>111473.39</v>
          </cell>
          <cell r="BL633">
            <v>0</v>
          </cell>
          <cell r="BM633">
            <v>-40000</v>
          </cell>
          <cell r="BN633">
            <v>18578.8983333333</v>
          </cell>
        </row>
        <row r="634">
          <cell r="B634" t="str">
            <v>S432045</v>
          </cell>
          <cell r="C634" t="str">
            <v>苏州宏逸汽车零部件有限公司</v>
          </cell>
        </row>
        <row r="634">
          <cell r="F634" t="str">
            <v>预付</v>
          </cell>
        </row>
        <row r="634">
          <cell r="AR634">
            <v>0</v>
          </cell>
          <cell r="AS634">
            <v>0</v>
          </cell>
          <cell r="AT634">
            <v>23120</v>
          </cell>
          <cell r="AU634">
            <v>50672</v>
          </cell>
          <cell r="AV634">
            <v>120552</v>
          </cell>
          <cell r="AW634">
            <v>59990</v>
          </cell>
          <cell r="AX634">
            <v>17280</v>
          </cell>
          <cell r="AY634">
            <v>48160</v>
          </cell>
          <cell r="AZ634">
            <v>319774</v>
          </cell>
          <cell r="BA634">
            <v>319774</v>
          </cell>
          <cell r="BB634">
            <v>6</v>
          </cell>
          <cell r="BC634">
            <v>48160</v>
          </cell>
          <cell r="BD634">
            <v>17280</v>
          </cell>
          <cell r="BE634">
            <v>59990</v>
          </cell>
          <cell r="BF634">
            <v>120552</v>
          </cell>
          <cell r="BG634">
            <v>50672</v>
          </cell>
          <cell r="BH634">
            <v>319774</v>
          </cell>
          <cell r="BI634">
            <v>0</v>
          </cell>
        </row>
        <row r="634">
          <cell r="BK634">
            <v>319774</v>
          </cell>
          <cell r="BL634">
            <v>0</v>
          </cell>
          <cell r="BM634">
            <v>-50000</v>
          </cell>
          <cell r="BN634">
            <v>53295.6666666667</v>
          </cell>
        </row>
        <row r="635">
          <cell r="B635" t="str">
            <v>S433031</v>
          </cell>
          <cell r="C635" t="str">
            <v>天台宏泰电子有限公司</v>
          </cell>
        </row>
        <row r="635">
          <cell r="F635">
            <v>60</v>
          </cell>
        </row>
        <row r="635">
          <cell r="AR635">
            <v>0</v>
          </cell>
          <cell r="AS635">
            <v>0</v>
          </cell>
          <cell r="AT635">
            <v>0</v>
          </cell>
          <cell r="AU635">
            <v>19740.83</v>
          </cell>
          <cell r="AV635">
            <v>28894.91</v>
          </cell>
          <cell r="AW635">
            <v>22859.9</v>
          </cell>
          <cell r="AX635">
            <v>0</v>
          </cell>
          <cell r="AY635">
            <v>0</v>
          </cell>
          <cell r="AZ635">
            <v>71495.64</v>
          </cell>
          <cell r="BA635">
            <v>71495.64</v>
          </cell>
          <cell r="BB635">
            <v>6</v>
          </cell>
          <cell r="BC635">
            <v>22859.9</v>
          </cell>
          <cell r="BD635">
            <v>28894.91</v>
          </cell>
          <cell r="BE635">
            <v>19740.83</v>
          </cell>
          <cell r="BF635">
            <v>0</v>
          </cell>
          <cell r="BG635">
            <v>0</v>
          </cell>
          <cell r="BH635">
            <v>71495.64</v>
          </cell>
          <cell r="BI635">
            <v>0</v>
          </cell>
        </row>
        <row r="635">
          <cell r="BK635">
            <v>71495.64</v>
          </cell>
          <cell r="BL635">
            <v>0</v>
          </cell>
          <cell r="BM635">
            <v>-20000</v>
          </cell>
          <cell r="BN635">
            <v>11915.94</v>
          </cell>
        </row>
        <row r="636">
          <cell r="B636" t="str">
            <v>S437060</v>
          </cell>
          <cell r="C636" t="str">
            <v>日照联成汽车部件有限公司</v>
          </cell>
          <cell r="D636" t="str">
            <v>座椅</v>
          </cell>
          <cell r="E636" t="str">
            <v>正常供货</v>
          </cell>
          <cell r="F636">
            <v>60</v>
          </cell>
        </row>
        <row r="636">
          <cell r="H636">
            <v>60</v>
          </cell>
        </row>
        <row r="636">
          <cell r="AS636">
            <v>602371.17</v>
          </cell>
          <cell r="AT636">
            <v>160784.85</v>
          </cell>
          <cell r="AU636">
            <v>53842.29</v>
          </cell>
          <cell r="AV636">
            <v>152004.79</v>
          </cell>
          <cell r="AW636">
            <v>96650.66</v>
          </cell>
          <cell r="AX636">
            <v>67134.48</v>
          </cell>
          <cell r="AY636">
            <v>103840.38</v>
          </cell>
          <cell r="AZ636">
            <v>1236628.62</v>
          </cell>
          <cell r="BA636">
            <v>1065653.76</v>
          </cell>
          <cell r="BB636">
            <v>6</v>
          </cell>
          <cell r="BC636">
            <v>96650.66</v>
          </cell>
          <cell r="BD636">
            <v>152004.79</v>
          </cell>
          <cell r="BE636">
            <v>53842.29</v>
          </cell>
          <cell r="BF636">
            <v>160784.85</v>
          </cell>
          <cell r="BG636">
            <v>602371.17</v>
          </cell>
          <cell r="BH636">
            <v>634257.45</v>
          </cell>
          <cell r="BI636">
            <v>170974.86</v>
          </cell>
        </row>
        <row r="636">
          <cell r="BK636">
            <v>1236628.62</v>
          </cell>
          <cell r="BL636">
            <v>0</v>
          </cell>
          <cell r="BM636">
            <v>-100000</v>
          </cell>
          <cell r="BN636">
            <v>105709.575</v>
          </cell>
        </row>
        <row r="637">
          <cell r="B637" t="str">
            <v>S450001</v>
          </cell>
          <cell r="C637" t="str">
            <v>重庆光大产业有限公司</v>
          </cell>
        </row>
        <row r="637">
          <cell r="F637">
            <v>60</v>
          </cell>
        </row>
        <row r="637"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62218.15</v>
          </cell>
          <cell r="AW637">
            <v>0</v>
          </cell>
          <cell r="AX637">
            <v>49827.33</v>
          </cell>
          <cell r="AY637">
            <v>0</v>
          </cell>
          <cell r="AZ637">
            <v>112045.48</v>
          </cell>
          <cell r="BA637">
            <v>62218.15</v>
          </cell>
          <cell r="BB637">
            <v>6</v>
          </cell>
          <cell r="BC637">
            <v>0</v>
          </cell>
          <cell r="BD637">
            <v>62218.15</v>
          </cell>
          <cell r="BE637">
            <v>0</v>
          </cell>
          <cell r="BF637">
            <v>0</v>
          </cell>
          <cell r="BG637">
            <v>0</v>
          </cell>
          <cell r="BH637">
            <v>112045.48</v>
          </cell>
          <cell r="BI637">
            <v>49827.33</v>
          </cell>
        </row>
        <row r="637">
          <cell r="BK637">
            <v>112045.48</v>
          </cell>
          <cell r="BL637">
            <v>0</v>
          </cell>
          <cell r="BM637">
            <v>-12258.81</v>
          </cell>
          <cell r="BN637">
            <v>18674.2466666667</v>
          </cell>
        </row>
        <row r="638">
          <cell r="B638" t="str">
            <v>S413095</v>
          </cell>
          <cell r="C638" t="str">
            <v>河北岳钢数控设备有限公司</v>
          </cell>
        </row>
        <row r="638">
          <cell r="F638">
            <v>60</v>
          </cell>
        </row>
        <row r="638">
          <cell r="U638">
            <v>0</v>
          </cell>
        </row>
        <row r="638">
          <cell r="AT638">
            <v>0</v>
          </cell>
          <cell r="AU638">
            <v>0</v>
          </cell>
        </row>
        <row r="638"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5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</row>
        <row r="638">
          <cell r="BK638">
            <v>-151779.14</v>
          </cell>
          <cell r="BL638">
            <v>-151779.14</v>
          </cell>
          <cell r="BM638">
            <v>-151779.14</v>
          </cell>
          <cell r="BN638">
            <v>0</v>
          </cell>
        </row>
        <row r="639">
          <cell r="B639" t="str">
            <v>S413214</v>
          </cell>
          <cell r="C639" t="str">
            <v>河北讯飞起重设备安装有限公司</v>
          </cell>
        </row>
        <row r="639">
          <cell r="F639" t="str">
            <v>预付</v>
          </cell>
        </row>
        <row r="639">
          <cell r="AR639">
            <v>30000</v>
          </cell>
        </row>
        <row r="639">
          <cell r="AT639">
            <v>0</v>
          </cell>
          <cell r="AU639">
            <v>0</v>
          </cell>
        </row>
        <row r="639">
          <cell r="AW639">
            <v>0</v>
          </cell>
          <cell r="AX639">
            <v>0</v>
          </cell>
          <cell r="AY639">
            <v>0</v>
          </cell>
          <cell r="AZ639">
            <v>30000</v>
          </cell>
          <cell r="BA639">
            <v>30000</v>
          </cell>
          <cell r="BB639">
            <v>5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</row>
        <row r="639">
          <cell r="BK639">
            <v>30000</v>
          </cell>
          <cell r="BL639">
            <v>0</v>
          </cell>
          <cell r="BM639">
            <v>0</v>
          </cell>
          <cell r="BN639">
            <v>0</v>
          </cell>
        </row>
        <row r="640">
          <cell r="B640" t="str">
            <v>S512036</v>
          </cell>
          <cell r="C640" t="str">
            <v>天津未来化学有限公司</v>
          </cell>
        </row>
        <row r="640">
          <cell r="F640" t="str">
            <v>预付</v>
          </cell>
        </row>
        <row r="640">
          <cell r="AR640">
            <v>19500</v>
          </cell>
        </row>
        <row r="640">
          <cell r="AT640">
            <v>0</v>
          </cell>
          <cell r="AU640">
            <v>0</v>
          </cell>
        </row>
        <row r="640">
          <cell r="AW640">
            <v>0</v>
          </cell>
          <cell r="AX640">
            <v>0</v>
          </cell>
          <cell r="AY640">
            <v>0</v>
          </cell>
          <cell r="AZ640">
            <v>19500</v>
          </cell>
          <cell r="BA640">
            <v>19500</v>
          </cell>
          <cell r="BB640">
            <v>5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</row>
        <row r="640">
          <cell r="BK640">
            <v>19500</v>
          </cell>
          <cell r="BL640">
            <v>0</v>
          </cell>
          <cell r="BM640">
            <v>0</v>
          </cell>
          <cell r="BN640">
            <v>0</v>
          </cell>
        </row>
        <row r="641">
          <cell r="B641" t="str">
            <v>S513152</v>
          </cell>
          <cell r="C641" t="str">
            <v>黄骅市源宏模具厂</v>
          </cell>
        </row>
        <row r="641">
          <cell r="F641" t="str">
            <v>预付</v>
          </cell>
        </row>
        <row r="641">
          <cell r="AF641">
            <v>0</v>
          </cell>
        </row>
        <row r="641">
          <cell r="AT641">
            <v>0</v>
          </cell>
          <cell r="AU641">
            <v>0</v>
          </cell>
        </row>
        <row r="641"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5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</row>
        <row r="641">
          <cell r="BK641">
            <v>-31672</v>
          </cell>
          <cell r="BL641">
            <v>-31672</v>
          </cell>
          <cell r="BM641">
            <v>-31672</v>
          </cell>
          <cell r="BN641">
            <v>0</v>
          </cell>
        </row>
        <row r="642">
          <cell r="B642" t="str">
            <v>S513222</v>
          </cell>
          <cell r="C642" t="str">
            <v>沧州君泰包装制品有限公司</v>
          </cell>
        </row>
        <row r="642">
          <cell r="F642">
            <v>30</v>
          </cell>
        </row>
        <row r="642">
          <cell r="AP642">
            <v>0</v>
          </cell>
          <cell r="AQ642">
            <v>13115.38</v>
          </cell>
        </row>
        <row r="642">
          <cell r="AT642">
            <v>0</v>
          </cell>
          <cell r="AU642">
            <v>108897.53</v>
          </cell>
        </row>
        <row r="642">
          <cell r="AW642">
            <v>0</v>
          </cell>
          <cell r="AX642">
            <v>0</v>
          </cell>
          <cell r="AY642">
            <v>0</v>
          </cell>
          <cell r="AZ642">
            <v>122012.91</v>
          </cell>
          <cell r="BA642">
            <v>122012.91</v>
          </cell>
          <cell r="BB642">
            <v>5</v>
          </cell>
          <cell r="BC642">
            <v>0</v>
          </cell>
          <cell r="BD642">
            <v>0</v>
          </cell>
          <cell r="BE642">
            <v>0</v>
          </cell>
          <cell r="BF642">
            <v>108897.53</v>
          </cell>
          <cell r="BG642">
            <v>0</v>
          </cell>
          <cell r="BH642">
            <v>108897.53</v>
          </cell>
          <cell r="BI642">
            <v>0</v>
          </cell>
        </row>
        <row r="642">
          <cell r="BK642">
            <v>122012.91</v>
          </cell>
          <cell r="BL642">
            <v>0</v>
          </cell>
          <cell r="BM642">
            <v>0</v>
          </cell>
          <cell r="BN642">
            <v>18149.5883333333</v>
          </cell>
        </row>
        <row r="643">
          <cell r="B643" t="str">
            <v>S513231</v>
          </cell>
          <cell r="C643" t="str">
            <v>沧州渤海新区欣智恒科技有限公司</v>
          </cell>
        </row>
        <row r="643">
          <cell r="F643" t="str">
            <v>预付</v>
          </cell>
        </row>
        <row r="643">
          <cell r="AR643">
            <v>800</v>
          </cell>
        </row>
        <row r="643">
          <cell r="AT643">
            <v>0</v>
          </cell>
          <cell r="AU643">
            <v>0</v>
          </cell>
        </row>
        <row r="643">
          <cell r="AW643">
            <v>0</v>
          </cell>
          <cell r="AX643">
            <v>0</v>
          </cell>
          <cell r="AY643">
            <v>0</v>
          </cell>
          <cell r="AZ643">
            <v>800</v>
          </cell>
          <cell r="BA643">
            <v>800</v>
          </cell>
          <cell r="BB643">
            <v>5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</row>
        <row r="643">
          <cell r="BK643">
            <v>800</v>
          </cell>
          <cell r="BL643">
            <v>0</v>
          </cell>
          <cell r="BM643">
            <v>0</v>
          </cell>
          <cell r="BN643">
            <v>0</v>
          </cell>
        </row>
        <row r="644">
          <cell r="B644" t="str">
            <v>S513233</v>
          </cell>
          <cell r="C644" t="str">
            <v>沧州辉骏建筑安装工程有限公司</v>
          </cell>
        </row>
        <row r="644">
          <cell r="F644" t="str">
            <v>预付</v>
          </cell>
        </row>
        <row r="644">
          <cell r="AR644">
            <v>0</v>
          </cell>
        </row>
        <row r="644">
          <cell r="AT644">
            <v>0</v>
          </cell>
          <cell r="AU644">
            <v>0</v>
          </cell>
          <cell r="AV644">
            <v>1095</v>
          </cell>
          <cell r="AW644">
            <v>0</v>
          </cell>
          <cell r="AX644">
            <v>0</v>
          </cell>
          <cell r="AY644">
            <v>0</v>
          </cell>
          <cell r="AZ644">
            <v>1095</v>
          </cell>
          <cell r="BA644">
            <v>1095</v>
          </cell>
          <cell r="BB644">
            <v>6</v>
          </cell>
          <cell r="BC644">
            <v>0</v>
          </cell>
          <cell r="BD644">
            <v>0</v>
          </cell>
          <cell r="BE644">
            <v>0</v>
          </cell>
          <cell r="BF644">
            <v>1095</v>
          </cell>
          <cell r="BG644">
            <v>0</v>
          </cell>
          <cell r="BH644">
            <v>1095</v>
          </cell>
          <cell r="BI644">
            <v>0</v>
          </cell>
        </row>
        <row r="644">
          <cell r="BK644">
            <v>1095</v>
          </cell>
          <cell r="BL644">
            <v>0</v>
          </cell>
          <cell r="BM644">
            <v>0</v>
          </cell>
          <cell r="BN644">
            <v>182.5</v>
          </cell>
        </row>
        <row r="645">
          <cell r="B645" t="str">
            <v>S513234</v>
          </cell>
          <cell r="C645" t="str">
            <v>黄骅市渤新环保科技有限公司</v>
          </cell>
        </row>
        <row r="645">
          <cell r="F645" t="str">
            <v>预付</v>
          </cell>
        </row>
        <row r="645">
          <cell r="AR645">
            <v>35000</v>
          </cell>
        </row>
        <row r="645">
          <cell r="AT645">
            <v>0</v>
          </cell>
          <cell r="AU645">
            <v>0</v>
          </cell>
        </row>
        <row r="645">
          <cell r="AW645">
            <v>0</v>
          </cell>
          <cell r="AX645">
            <v>0</v>
          </cell>
          <cell r="AY645">
            <v>0</v>
          </cell>
          <cell r="AZ645">
            <v>35000</v>
          </cell>
          <cell r="BA645">
            <v>35000</v>
          </cell>
          <cell r="BB645">
            <v>5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</row>
        <row r="645">
          <cell r="BK645">
            <v>35000</v>
          </cell>
          <cell r="BL645">
            <v>0</v>
          </cell>
          <cell r="BM645">
            <v>0</v>
          </cell>
          <cell r="BN645">
            <v>0</v>
          </cell>
        </row>
        <row r="646">
          <cell r="B646" t="str">
            <v>S521016</v>
          </cell>
          <cell r="C646" t="str">
            <v>大连安华物流系统有限公司</v>
          </cell>
        </row>
        <row r="646">
          <cell r="F646" t="str">
            <v>预付</v>
          </cell>
        </row>
        <row r="646">
          <cell r="AR646">
            <v>21057.55</v>
          </cell>
        </row>
        <row r="646">
          <cell r="AT646">
            <v>0</v>
          </cell>
          <cell r="AU646">
            <v>0</v>
          </cell>
        </row>
        <row r="646">
          <cell r="AW646">
            <v>0</v>
          </cell>
          <cell r="AX646">
            <v>0</v>
          </cell>
          <cell r="AY646">
            <v>0</v>
          </cell>
          <cell r="AZ646">
            <v>21057.55</v>
          </cell>
          <cell r="BA646">
            <v>21057.55</v>
          </cell>
          <cell r="BB646">
            <v>5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</row>
        <row r="646">
          <cell r="BK646">
            <v>21057.55</v>
          </cell>
          <cell r="BL646">
            <v>0</v>
          </cell>
          <cell r="BM646">
            <v>3.63797880709171e-11</v>
          </cell>
          <cell r="BN646">
            <v>0</v>
          </cell>
        </row>
        <row r="647">
          <cell r="B647" t="str">
            <v>S536001</v>
          </cell>
          <cell r="C647" t="str">
            <v>南昌市瑞庄科技有限公司</v>
          </cell>
        </row>
        <row r="647">
          <cell r="F647">
            <v>30</v>
          </cell>
        </row>
        <row r="647">
          <cell r="AQ647">
            <v>0</v>
          </cell>
        </row>
        <row r="647">
          <cell r="AT647">
            <v>0</v>
          </cell>
          <cell r="AU647">
            <v>0</v>
          </cell>
        </row>
        <row r="647"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5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</row>
        <row r="647">
          <cell r="BK647">
            <v>0</v>
          </cell>
          <cell r="BL647">
            <v>0</v>
          </cell>
          <cell r="BM647">
            <v>0</v>
          </cell>
          <cell r="BN647">
            <v>0</v>
          </cell>
        </row>
        <row r="648">
          <cell r="B648" t="str">
            <v>S412049</v>
          </cell>
          <cell r="C648" t="str">
            <v>天津佳其汽车内饰部件有限公司</v>
          </cell>
        </row>
        <row r="648">
          <cell r="F648" t="str">
            <v>现付</v>
          </cell>
        </row>
        <row r="648">
          <cell r="AO648">
            <v>0</v>
          </cell>
        </row>
        <row r="648">
          <cell r="AR648">
            <v>0</v>
          </cell>
        </row>
        <row r="648">
          <cell r="AT648">
            <v>0</v>
          </cell>
          <cell r="AU648">
            <v>0</v>
          </cell>
        </row>
        <row r="648"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5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</row>
        <row r="648">
          <cell r="BK648">
            <v>0</v>
          </cell>
          <cell r="BL648">
            <v>0</v>
          </cell>
          <cell r="BM648">
            <v>0</v>
          </cell>
          <cell r="BN648">
            <v>0</v>
          </cell>
        </row>
        <row r="649">
          <cell r="B649" t="str">
            <v>S411027</v>
          </cell>
          <cell r="C649" t="str">
            <v>北京鑫葆海化学科技有限公司</v>
          </cell>
        </row>
        <row r="649">
          <cell r="F649">
            <v>60</v>
          </cell>
        </row>
        <row r="649">
          <cell r="AT649">
            <v>0</v>
          </cell>
          <cell r="AU649">
            <v>0</v>
          </cell>
        </row>
        <row r="649"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5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</row>
        <row r="649">
          <cell r="BK649">
            <v>-16000</v>
          </cell>
          <cell r="BL649">
            <v>-16000</v>
          </cell>
          <cell r="BM649">
            <v>-16000</v>
          </cell>
          <cell r="BN649">
            <v>0</v>
          </cell>
        </row>
        <row r="650">
          <cell r="B650" t="str">
            <v>S411031</v>
          </cell>
          <cell r="C650" t="str">
            <v>北京长地集思信息技术有限公司</v>
          </cell>
        </row>
        <row r="650">
          <cell r="F650">
            <v>90</v>
          </cell>
        </row>
        <row r="650">
          <cell r="AT650">
            <v>0</v>
          </cell>
          <cell r="AU650">
            <v>0</v>
          </cell>
        </row>
        <row r="650"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5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</row>
        <row r="650">
          <cell r="BK650">
            <v>-3600</v>
          </cell>
          <cell r="BL650">
            <v>-3600</v>
          </cell>
          <cell r="BM650">
            <v>-3600</v>
          </cell>
          <cell r="BN650">
            <v>0</v>
          </cell>
        </row>
        <row r="651">
          <cell r="B651" t="str">
            <v>S413048</v>
          </cell>
          <cell r="C651" t="str">
            <v>黄骅市聚兴制管有限公司</v>
          </cell>
        </row>
        <row r="651">
          <cell r="F651" t="str">
            <v>预付</v>
          </cell>
        </row>
        <row r="651">
          <cell r="AT651">
            <v>0</v>
          </cell>
          <cell r="AU651">
            <v>0</v>
          </cell>
        </row>
        <row r="651"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5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</row>
        <row r="651">
          <cell r="BK651">
            <v>-140216.28</v>
          </cell>
          <cell r="BL651">
            <v>-140216.28</v>
          </cell>
          <cell r="BM651">
            <v>-140216.28</v>
          </cell>
          <cell r="BN651">
            <v>0</v>
          </cell>
        </row>
        <row r="652">
          <cell r="B652" t="str">
            <v>S413112</v>
          </cell>
          <cell r="C652" t="str">
            <v>南皮县泰航五金制造有限公司</v>
          </cell>
        </row>
        <row r="652">
          <cell r="F652">
            <v>60</v>
          </cell>
        </row>
        <row r="652">
          <cell r="AT652">
            <v>0</v>
          </cell>
          <cell r="AU652">
            <v>0</v>
          </cell>
        </row>
        <row r="652"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5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</row>
        <row r="652">
          <cell r="BK652">
            <v>-601400.42</v>
          </cell>
          <cell r="BL652">
            <v>-601400.42</v>
          </cell>
          <cell r="BM652">
            <v>-601400.42</v>
          </cell>
          <cell r="BN652">
            <v>0</v>
          </cell>
        </row>
        <row r="653">
          <cell r="B653" t="str">
            <v>S413179</v>
          </cell>
          <cell r="C653" t="str">
            <v>文安县海智五金制品有限公司</v>
          </cell>
        </row>
        <row r="653">
          <cell r="F653" t="str">
            <v>现付</v>
          </cell>
        </row>
        <row r="653">
          <cell r="AS653">
            <v>0</v>
          </cell>
          <cell r="AT653">
            <v>0</v>
          </cell>
          <cell r="AU653">
            <v>0</v>
          </cell>
        </row>
        <row r="653"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5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</row>
        <row r="653">
          <cell r="BK653">
            <v>0</v>
          </cell>
          <cell r="BL653">
            <v>0</v>
          </cell>
          <cell r="BM653">
            <v>0</v>
          </cell>
          <cell r="BN653">
            <v>0</v>
          </cell>
        </row>
        <row r="654">
          <cell r="B654" t="str">
            <v>S413213</v>
          </cell>
          <cell r="C654" t="str">
            <v>沧县大河精密铸造厂</v>
          </cell>
        </row>
        <row r="654">
          <cell r="F654" t="str">
            <v>预付</v>
          </cell>
        </row>
        <row r="654"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6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</row>
        <row r="654">
          <cell r="BK654">
            <v>-9999.99999999999</v>
          </cell>
          <cell r="BL654">
            <v>-9999.99999999999</v>
          </cell>
          <cell r="BM654">
            <v>-11865</v>
          </cell>
          <cell r="BN654">
            <v>0</v>
          </cell>
        </row>
        <row r="655">
          <cell r="B655" t="str">
            <v>S431040</v>
          </cell>
          <cell r="C655" t="str">
            <v>上海通实机器人制造有限公司</v>
          </cell>
        </row>
        <row r="655">
          <cell r="F655" t="str">
            <v>预付</v>
          </cell>
        </row>
        <row r="655">
          <cell r="AS655">
            <v>0</v>
          </cell>
          <cell r="AT655">
            <v>0</v>
          </cell>
          <cell r="AU655">
            <v>0</v>
          </cell>
        </row>
        <row r="655"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5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</row>
        <row r="655">
          <cell r="BK655">
            <v>0</v>
          </cell>
          <cell r="BL655">
            <v>0</v>
          </cell>
          <cell r="BM655">
            <v>0</v>
          </cell>
          <cell r="BN655">
            <v>0</v>
          </cell>
        </row>
        <row r="656">
          <cell r="B656" t="str">
            <v>S432033</v>
          </cell>
          <cell r="C656" t="str">
            <v>南京磐纳科技发展有限公司</v>
          </cell>
        </row>
        <row r="656">
          <cell r="F656">
            <v>90</v>
          </cell>
        </row>
        <row r="656">
          <cell r="AT656">
            <v>0</v>
          </cell>
          <cell r="AU656">
            <v>0</v>
          </cell>
        </row>
        <row r="656"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5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</row>
        <row r="656">
          <cell r="BK656">
            <v>-1000.38</v>
          </cell>
          <cell r="BL656">
            <v>-1000.38</v>
          </cell>
          <cell r="BM656">
            <v>-1000.38</v>
          </cell>
          <cell r="BN656">
            <v>0</v>
          </cell>
        </row>
        <row r="657">
          <cell r="B657" t="str">
            <v>S437040</v>
          </cell>
          <cell r="C657" t="str">
            <v>淄博颜山专用汽车有限公司</v>
          </cell>
        </row>
        <row r="657">
          <cell r="F657" t="str">
            <v>现付</v>
          </cell>
        </row>
        <row r="657">
          <cell r="I657">
            <v>430000</v>
          </cell>
        </row>
        <row r="657">
          <cell r="AT657">
            <v>0</v>
          </cell>
          <cell r="AU657">
            <v>0</v>
          </cell>
        </row>
        <row r="657">
          <cell r="AW657">
            <v>0</v>
          </cell>
          <cell r="AX657">
            <v>0</v>
          </cell>
          <cell r="AY657">
            <v>0</v>
          </cell>
          <cell r="AZ657">
            <v>430000</v>
          </cell>
          <cell r="BA657">
            <v>430000</v>
          </cell>
          <cell r="BB657">
            <v>5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</row>
        <row r="657">
          <cell r="BK657">
            <v>430000</v>
          </cell>
          <cell r="BL657">
            <v>0</v>
          </cell>
          <cell r="BM657">
            <v>0</v>
          </cell>
          <cell r="BN657">
            <v>0</v>
          </cell>
        </row>
        <row r="658">
          <cell r="B658" t="str">
            <v>S437048</v>
          </cell>
          <cell r="C658" t="str">
            <v>宁津县永胜胶合板厂</v>
          </cell>
        </row>
        <row r="658">
          <cell r="F658" t="str">
            <v>预付</v>
          </cell>
        </row>
        <row r="658">
          <cell r="AT658">
            <v>0</v>
          </cell>
          <cell r="AU658">
            <v>0</v>
          </cell>
        </row>
        <row r="658"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5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</row>
        <row r="658">
          <cell r="BK658">
            <v>0</v>
          </cell>
          <cell r="BL658">
            <v>0</v>
          </cell>
          <cell r="BM658">
            <v>0</v>
          </cell>
          <cell r="BN658">
            <v>0</v>
          </cell>
        </row>
        <row r="659">
          <cell r="B659" t="str">
            <v>S437054</v>
          </cell>
          <cell r="C659" t="str">
            <v>山东朗迪铝业有限公司</v>
          </cell>
        </row>
        <row r="659">
          <cell r="F659" t="str">
            <v>预付</v>
          </cell>
        </row>
        <row r="659">
          <cell r="AT659">
            <v>0</v>
          </cell>
          <cell r="AU659">
            <v>0</v>
          </cell>
        </row>
        <row r="659"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5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</row>
        <row r="659">
          <cell r="BK659">
            <v>-2749.4</v>
          </cell>
          <cell r="BL659">
            <v>-2749.4</v>
          </cell>
          <cell r="BM659">
            <v>-2749.4</v>
          </cell>
          <cell r="BN659">
            <v>0</v>
          </cell>
        </row>
        <row r="660">
          <cell r="B660" t="str">
            <v>S437061</v>
          </cell>
          <cell r="C660" t="str">
            <v>青岛宥恩工贸有限公司</v>
          </cell>
        </row>
        <row r="660">
          <cell r="F660" t="str">
            <v>预付</v>
          </cell>
        </row>
        <row r="660">
          <cell r="AS660">
            <v>0</v>
          </cell>
          <cell r="AT660">
            <v>0</v>
          </cell>
          <cell r="AU660">
            <v>0</v>
          </cell>
        </row>
        <row r="660"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5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</row>
        <row r="660">
          <cell r="BK660">
            <v>0</v>
          </cell>
          <cell r="BL660">
            <v>0</v>
          </cell>
          <cell r="BM660">
            <v>0</v>
          </cell>
          <cell r="BN660">
            <v>0</v>
          </cell>
        </row>
        <row r="661">
          <cell r="B661" t="str">
            <v>S444009</v>
          </cell>
          <cell r="C661" t="str">
            <v>广东尚研电子科技股份有限公司</v>
          </cell>
        </row>
        <row r="661">
          <cell r="F661">
            <v>60</v>
          </cell>
        </row>
        <row r="661">
          <cell r="AT661">
            <v>0</v>
          </cell>
          <cell r="AU661">
            <v>0</v>
          </cell>
        </row>
        <row r="661"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5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</row>
        <row r="661">
          <cell r="BK661">
            <v>-40500</v>
          </cell>
          <cell r="BL661">
            <v>-40500</v>
          </cell>
          <cell r="BM661">
            <v>-40500</v>
          </cell>
          <cell r="BN661">
            <v>0</v>
          </cell>
        </row>
        <row r="662">
          <cell r="B662" t="str">
            <v>S511038</v>
          </cell>
          <cell r="C662" t="str">
            <v>中联认证中心（北京）有限公司</v>
          </cell>
        </row>
        <row r="662">
          <cell r="F662" t="str">
            <v>现付</v>
          </cell>
        </row>
        <row r="662">
          <cell r="AT662">
            <v>0</v>
          </cell>
          <cell r="AU662">
            <v>0</v>
          </cell>
        </row>
        <row r="662"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5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</row>
        <row r="662">
          <cell r="BK662">
            <v>0</v>
          </cell>
          <cell r="BL662">
            <v>0</v>
          </cell>
          <cell r="BM662">
            <v>-36000</v>
          </cell>
          <cell r="BN662">
            <v>0</v>
          </cell>
        </row>
        <row r="663">
          <cell r="B663" t="str">
            <v>S511048</v>
          </cell>
          <cell r="C663" t="str">
            <v>东审鼎立国际会计师事务所有限责任公司</v>
          </cell>
        </row>
        <row r="663">
          <cell r="F663" t="str">
            <v>预付</v>
          </cell>
        </row>
        <row r="663">
          <cell r="AS663">
            <v>0</v>
          </cell>
          <cell r="AT663">
            <v>0</v>
          </cell>
          <cell r="AU663">
            <v>0</v>
          </cell>
        </row>
        <row r="663"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5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</row>
        <row r="663">
          <cell r="BK663">
            <v>0</v>
          </cell>
          <cell r="BL663">
            <v>0</v>
          </cell>
          <cell r="BM663">
            <v>0</v>
          </cell>
          <cell r="BN663">
            <v>0</v>
          </cell>
        </row>
        <row r="664">
          <cell r="B664" t="str">
            <v>S512019</v>
          </cell>
          <cell r="C664" t="str">
            <v>中汽研汽车检验中心（天津）有限公司</v>
          </cell>
        </row>
        <row r="664">
          <cell r="F664" t="str">
            <v>预付</v>
          </cell>
        </row>
        <row r="664">
          <cell r="AS664">
            <v>0</v>
          </cell>
          <cell r="AT664">
            <v>0</v>
          </cell>
          <cell r="AU664">
            <v>0</v>
          </cell>
        </row>
        <row r="664"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5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</row>
        <row r="664">
          <cell r="BK664">
            <v>0</v>
          </cell>
          <cell r="BL664">
            <v>0</v>
          </cell>
          <cell r="BM664">
            <v>0</v>
          </cell>
          <cell r="BN664">
            <v>0</v>
          </cell>
        </row>
        <row r="665">
          <cell r="B665" t="str">
            <v>S513032</v>
          </cell>
          <cell r="C665" t="str">
            <v>保定市齐稳精密机械设备制造有限公司</v>
          </cell>
        </row>
        <row r="665">
          <cell r="F665">
            <v>60</v>
          </cell>
        </row>
        <row r="665">
          <cell r="AT665">
            <v>0</v>
          </cell>
          <cell r="AU665">
            <v>0</v>
          </cell>
        </row>
        <row r="665"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5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</row>
        <row r="665">
          <cell r="BK665">
            <v>-214900</v>
          </cell>
          <cell r="BL665">
            <v>-214900</v>
          </cell>
          <cell r="BM665">
            <v>-214900</v>
          </cell>
          <cell r="BN665">
            <v>0</v>
          </cell>
        </row>
        <row r="666">
          <cell r="B666" t="str">
            <v>S513034</v>
          </cell>
          <cell r="C666" t="str">
            <v>中国移动通信集团河北有限公司沧州分公司</v>
          </cell>
        </row>
        <row r="666">
          <cell r="F666">
            <v>60</v>
          </cell>
        </row>
        <row r="666"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6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</row>
        <row r="666">
          <cell r="BK666">
            <v>-7191</v>
          </cell>
          <cell r="BL666">
            <v>-7191</v>
          </cell>
          <cell r="BM666">
            <v>-4686</v>
          </cell>
          <cell r="BN666">
            <v>0</v>
          </cell>
        </row>
        <row r="667">
          <cell r="B667" t="str">
            <v>S513043</v>
          </cell>
          <cell r="C667" t="str">
            <v>河北清旭科技服务有限公司</v>
          </cell>
        </row>
        <row r="667">
          <cell r="F667">
            <v>60</v>
          </cell>
        </row>
        <row r="667">
          <cell r="AT667">
            <v>0</v>
          </cell>
          <cell r="AU667">
            <v>0</v>
          </cell>
        </row>
        <row r="667"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5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</row>
        <row r="667">
          <cell r="BK667">
            <v>0</v>
          </cell>
          <cell r="BL667">
            <v>0</v>
          </cell>
          <cell r="BM667">
            <v>0</v>
          </cell>
          <cell r="BN667">
            <v>0</v>
          </cell>
        </row>
        <row r="668">
          <cell r="B668" t="str">
            <v>S513064</v>
          </cell>
          <cell r="C668" t="str">
            <v>沧州强盛精密模具制造有限公司</v>
          </cell>
        </row>
        <row r="668">
          <cell r="F668" t="str">
            <v>预付</v>
          </cell>
        </row>
        <row r="668">
          <cell r="AT668">
            <v>0</v>
          </cell>
          <cell r="AU668">
            <v>0</v>
          </cell>
        </row>
        <row r="668"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5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</row>
        <row r="668">
          <cell r="BK668">
            <v>-4240</v>
          </cell>
          <cell r="BL668">
            <v>-4240</v>
          </cell>
          <cell r="BM668">
            <v>-4240</v>
          </cell>
          <cell r="BN668">
            <v>0</v>
          </cell>
        </row>
        <row r="669">
          <cell r="B669" t="str">
            <v>S513083</v>
          </cell>
          <cell r="C669" t="str">
            <v>河北冀翔通电子科技有限公司</v>
          </cell>
        </row>
        <row r="669">
          <cell r="F669" t="str">
            <v>预付</v>
          </cell>
        </row>
        <row r="669"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6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</row>
        <row r="669">
          <cell r="BK669">
            <v>-8449.04</v>
          </cell>
          <cell r="BL669">
            <v>-8449.04</v>
          </cell>
          <cell r="BM669">
            <v>-9964.85</v>
          </cell>
          <cell r="BN669">
            <v>0</v>
          </cell>
        </row>
        <row r="670">
          <cell r="B670" t="str">
            <v>S513198</v>
          </cell>
          <cell r="C670" t="str">
            <v>河北宇通特种胶管有限公司</v>
          </cell>
        </row>
        <row r="670">
          <cell r="F670" t="str">
            <v>预付</v>
          </cell>
        </row>
        <row r="670">
          <cell r="AT670">
            <v>0</v>
          </cell>
          <cell r="AU670">
            <v>0</v>
          </cell>
        </row>
        <row r="670"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5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</row>
        <row r="670">
          <cell r="BK670">
            <v>0</v>
          </cell>
          <cell r="BL670">
            <v>0</v>
          </cell>
          <cell r="BM670">
            <v>0</v>
          </cell>
          <cell r="BN670">
            <v>0</v>
          </cell>
        </row>
        <row r="671">
          <cell r="B671" t="str">
            <v>S513207</v>
          </cell>
          <cell r="C671" t="str">
            <v>信誉楼百货集团有限公司黄骅信誉楼旗舰店</v>
          </cell>
        </row>
        <row r="671">
          <cell r="F671" t="str">
            <v>预付</v>
          </cell>
        </row>
        <row r="671"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6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</row>
        <row r="671">
          <cell r="BK671">
            <v>-100000</v>
          </cell>
          <cell r="BL671">
            <v>-100000</v>
          </cell>
          <cell r="BM671">
            <v>-200000</v>
          </cell>
          <cell r="BN671">
            <v>0</v>
          </cell>
        </row>
        <row r="672">
          <cell r="B672" t="str">
            <v>S513221</v>
          </cell>
          <cell r="C672" t="str">
            <v>沧州骏臣金属材料销售有限公司</v>
          </cell>
        </row>
        <row r="672">
          <cell r="F672" t="str">
            <v>预付</v>
          </cell>
        </row>
        <row r="672">
          <cell r="AS672">
            <v>0</v>
          </cell>
          <cell r="AT672">
            <v>0</v>
          </cell>
          <cell r="AU672">
            <v>0</v>
          </cell>
        </row>
        <row r="672"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5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</row>
        <row r="672">
          <cell r="BK672">
            <v>0</v>
          </cell>
          <cell r="BL672">
            <v>0</v>
          </cell>
          <cell r="BM672">
            <v>0</v>
          </cell>
          <cell r="BN672">
            <v>0</v>
          </cell>
        </row>
        <row r="673">
          <cell r="B673" t="str">
            <v>S513236</v>
          </cell>
          <cell r="C673" t="str">
            <v>河北爱信诺航天信息有限公司沧州分公司</v>
          </cell>
        </row>
        <row r="673">
          <cell r="F673" t="str">
            <v>现付</v>
          </cell>
        </row>
        <row r="673">
          <cell r="AS673">
            <v>0</v>
          </cell>
          <cell r="AT673">
            <v>0</v>
          </cell>
          <cell r="AU673">
            <v>0</v>
          </cell>
        </row>
        <row r="673"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5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</row>
        <row r="673">
          <cell r="BK673">
            <v>0</v>
          </cell>
          <cell r="BL673">
            <v>0</v>
          </cell>
          <cell r="BM673">
            <v>0</v>
          </cell>
          <cell r="BN673">
            <v>0</v>
          </cell>
        </row>
        <row r="674">
          <cell r="B674" t="str">
            <v>S533012</v>
          </cell>
          <cell r="C674" t="str">
            <v>永赢金融租赁有限公司</v>
          </cell>
        </row>
        <row r="674">
          <cell r="F674" t="str">
            <v>现付</v>
          </cell>
        </row>
        <row r="674">
          <cell r="AS674">
            <v>0</v>
          </cell>
          <cell r="AT674">
            <v>0</v>
          </cell>
          <cell r="AU674">
            <v>0</v>
          </cell>
        </row>
        <row r="674"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5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</row>
        <row r="674">
          <cell r="BK674">
            <v>9.31322574615479e-10</v>
          </cell>
          <cell r="BL674">
            <v>0</v>
          </cell>
          <cell r="BM674">
            <v>9.31322574615479e-10</v>
          </cell>
          <cell r="BN674">
            <v>0</v>
          </cell>
        </row>
        <row r="675">
          <cell r="B675" t="str">
            <v>S537043</v>
          </cell>
          <cell r="C675" t="str">
            <v>中国重汽集团济南动力有限公司</v>
          </cell>
        </row>
        <row r="675">
          <cell r="F675" t="str">
            <v>预付</v>
          </cell>
        </row>
        <row r="675"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6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</row>
        <row r="675">
          <cell r="BK675">
            <v>0</v>
          </cell>
          <cell r="BL675">
            <v>0</v>
          </cell>
          <cell r="BM675">
            <v>0</v>
          </cell>
          <cell r="BN675">
            <v>0</v>
          </cell>
        </row>
        <row r="676">
          <cell r="B676" t="str">
            <v>S541015</v>
          </cell>
          <cell r="C676" t="str">
            <v>河南云塔新能源科技开发有限公司</v>
          </cell>
        </row>
        <row r="676">
          <cell r="F676" t="str">
            <v>预付</v>
          </cell>
        </row>
        <row r="676">
          <cell r="AT676">
            <v>0</v>
          </cell>
          <cell r="AU676">
            <v>0</v>
          </cell>
        </row>
        <row r="676"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5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</row>
        <row r="676">
          <cell r="BK676">
            <v>-21500</v>
          </cell>
          <cell r="BL676">
            <v>-21500</v>
          </cell>
          <cell r="BM676">
            <v>-21500</v>
          </cell>
          <cell r="BN676">
            <v>0</v>
          </cell>
        </row>
        <row r="677">
          <cell r="B677" t="str">
            <v>S543005</v>
          </cell>
          <cell r="C677" t="str">
            <v>卫辉市华伟矿山机械有限公司</v>
          </cell>
        </row>
        <row r="677">
          <cell r="F677" t="str">
            <v>预付</v>
          </cell>
        </row>
        <row r="677">
          <cell r="AT677">
            <v>0</v>
          </cell>
          <cell r="AU677">
            <v>0</v>
          </cell>
        </row>
        <row r="677"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5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</row>
        <row r="677">
          <cell r="BK677">
            <v>-5400</v>
          </cell>
          <cell r="BL677">
            <v>-5400</v>
          </cell>
          <cell r="BM677">
            <v>-5400</v>
          </cell>
          <cell r="BN677">
            <v>0</v>
          </cell>
        </row>
        <row r="678">
          <cell r="B678" t="str">
            <v>S544026</v>
          </cell>
          <cell r="C678" t="str">
            <v>东莞市博一自动化科技有限公司</v>
          </cell>
        </row>
        <row r="678">
          <cell r="F678" t="str">
            <v>预付</v>
          </cell>
        </row>
        <row r="678">
          <cell r="AS678">
            <v>0</v>
          </cell>
          <cell r="AT678">
            <v>0</v>
          </cell>
          <cell r="AU678">
            <v>0</v>
          </cell>
        </row>
        <row r="678"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5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</row>
        <row r="678">
          <cell r="BK678">
            <v>0</v>
          </cell>
          <cell r="BL678">
            <v>0</v>
          </cell>
          <cell r="BM678">
            <v>0</v>
          </cell>
          <cell r="BN678">
            <v>0</v>
          </cell>
        </row>
        <row r="679">
          <cell r="B679" t="str">
            <v>S561001</v>
          </cell>
          <cell r="C679" t="str">
            <v>陕西华臻工贸服务有限公司</v>
          </cell>
        </row>
        <row r="679">
          <cell r="F679">
            <v>60</v>
          </cell>
        </row>
        <row r="679">
          <cell r="AT679">
            <v>0</v>
          </cell>
          <cell r="AU679">
            <v>0</v>
          </cell>
        </row>
        <row r="679"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5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</row>
        <row r="679">
          <cell r="BK679">
            <v>-1883.11</v>
          </cell>
          <cell r="BL679">
            <v>-1883.11</v>
          </cell>
          <cell r="BM679">
            <v>-1883.11</v>
          </cell>
          <cell r="BN679">
            <v>0</v>
          </cell>
        </row>
        <row r="680">
          <cell r="B680" t="str">
            <v>S412037</v>
          </cell>
          <cell r="C680" t="str">
            <v>天津湘鑫科技发展有限公司</v>
          </cell>
        </row>
        <row r="680">
          <cell r="F680">
            <v>30</v>
          </cell>
        </row>
        <row r="680">
          <cell r="H680">
            <v>30</v>
          </cell>
        </row>
        <row r="680">
          <cell r="AT680">
            <v>0</v>
          </cell>
          <cell r="AU680">
            <v>33475.21</v>
          </cell>
        </row>
        <row r="680">
          <cell r="AW680">
            <v>0</v>
          </cell>
          <cell r="AX680">
            <v>16712.65</v>
          </cell>
          <cell r="AY680">
            <v>0</v>
          </cell>
          <cell r="AZ680">
            <v>50187.86</v>
          </cell>
          <cell r="BA680">
            <v>50187.86</v>
          </cell>
          <cell r="BB680">
            <v>5</v>
          </cell>
          <cell r="BC680">
            <v>16712.65</v>
          </cell>
          <cell r="BD680">
            <v>0</v>
          </cell>
          <cell r="BE680">
            <v>0</v>
          </cell>
          <cell r="BF680">
            <v>33475.21</v>
          </cell>
          <cell r="BG680">
            <v>0</v>
          </cell>
          <cell r="BH680">
            <v>50187.86</v>
          </cell>
          <cell r="BI680">
            <v>0</v>
          </cell>
        </row>
        <row r="680">
          <cell r="BK680">
            <v>50187.86</v>
          </cell>
          <cell r="BL680">
            <v>0</v>
          </cell>
          <cell r="BM680">
            <v>-10000</v>
          </cell>
          <cell r="BN680">
            <v>8364.64333333333</v>
          </cell>
        </row>
        <row r="681">
          <cell r="B681" t="str">
            <v>S413212</v>
          </cell>
          <cell r="C681" t="str">
            <v>廊坊富杉汽车零部件有限公司</v>
          </cell>
        </row>
        <row r="681">
          <cell r="F681">
            <v>60</v>
          </cell>
        </row>
        <row r="681">
          <cell r="H681">
            <v>60</v>
          </cell>
        </row>
        <row r="681">
          <cell r="AT681">
            <v>29971.36</v>
          </cell>
          <cell r="AU681">
            <v>0</v>
          </cell>
        </row>
        <row r="681">
          <cell r="AW681">
            <v>0</v>
          </cell>
          <cell r="AX681">
            <v>0</v>
          </cell>
          <cell r="AY681">
            <v>24182</v>
          </cell>
          <cell r="AZ681">
            <v>54153.36</v>
          </cell>
          <cell r="BA681">
            <v>29971.36</v>
          </cell>
          <cell r="BB681">
            <v>5</v>
          </cell>
          <cell r="BC681">
            <v>0</v>
          </cell>
          <cell r="BD681">
            <v>0</v>
          </cell>
          <cell r="BE681">
            <v>0</v>
          </cell>
          <cell r="BF681">
            <v>29971.36</v>
          </cell>
          <cell r="BG681">
            <v>0</v>
          </cell>
          <cell r="BH681">
            <v>54153.36</v>
          </cell>
          <cell r="BI681">
            <v>24182</v>
          </cell>
        </row>
        <row r="681">
          <cell r="BK681">
            <v>54153.36</v>
          </cell>
          <cell r="BL681">
            <v>0</v>
          </cell>
          <cell r="BM681">
            <v>-10000</v>
          </cell>
          <cell r="BN681">
            <v>9025.56</v>
          </cell>
        </row>
        <row r="682">
          <cell r="B682" t="str">
            <v>S413215</v>
          </cell>
          <cell r="C682" t="str">
            <v>北京吉信气弹簧制品有限公司廊坊分公司</v>
          </cell>
          <cell r="D682" t="str">
            <v>座椅</v>
          </cell>
          <cell r="E682" t="str">
            <v>正常供货</v>
          </cell>
          <cell r="F682">
            <v>90</v>
          </cell>
          <cell r="G682" t="str">
            <v>是</v>
          </cell>
          <cell r="H682">
            <v>90</v>
          </cell>
        </row>
        <row r="682">
          <cell r="AT682">
            <v>2486</v>
          </cell>
          <cell r="AU682">
            <v>43086.9</v>
          </cell>
          <cell r="AV682">
            <v>41222.4</v>
          </cell>
          <cell r="AW682">
            <v>0</v>
          </cell>
          <cell r="AX682">
            <v>0</v>
          </cell>
          <cell r="AY682">
            <v>0</v>
          </cell>
          <cell r="AZ682">
            <v>86795.3</v>
          </cell>
          <cell r="BA682">
            <v>86795.3</v>
          </cell>
          <cell r="BB682">
            <v>6</v>
          </cell>
          <cell r="BC682">
            <v>41222.4</v>
          </cell>
          <cell r="BD682">
            <v>43086.9</v>
          </cell>
          <cell r="BE682">
            <v>2486</v>
          </cell>
          <cell r="BF682">
            <v>0</v>
          </cell>
          <cell r="BG682">
            <v>0</v>
          </cell>
          <cell r="BH682">
            <v>86795.3</v>
          </cell>
          <cell r="BI682">
            <v>0</v>
          </cell>
        </row>
        <row r="682">
          <cell r="BK682">
            <v>86795.3</v>
          </cell>
          <cell r="BL682">
            <v>0</v>
          </cell>
          <cell r="BM682">
            <v>0</v>
          </cell>
          <cell r="BN682">
            <v>14465.8833333333</v>
          </cell>
        </row>
        <row r="683">
          <cell r="B683" t="str">
            <v>S432046</v>
          </cell>
          <cell r="C683" t="str">
            <v>江苏福美汽车镜有限公司</v>
          </cell>
        </row>
        <row r="683">
          <cell r="F683">
            <v>90</v>
          </cell>
        </row>
        <row r="683">
          <cell r="H683">
            <v>90</v>
          </cell>
        </row>
        <row r="683">
          <cell r="AT683">
            <v>135940</v>
          </cell>
          <cell r="AU683">
            <v>0</v>
          </cell>
        </row>
        <row r="683">
          <cell r="AW683">
            <v>0</v>
          </cell>
          <cell r="AX683">
            <v>0</v>
          </cell>
          <cell r="AY683">
            <v>243402</v>
          </cell>
          <cell r="AZ683">
            <v>379342</v>
          </cell>
          <cell r="BA683">
            <v>135940</v>
          </cell>
          <cell r="BB683">
            <v>5</v>
          </cell>
          <cell r="BC683">
            <v>0</v>
          </cell>
          <cell r="BD683">
            <v>0</v>
          </cell>
          <cell r="BE683">
            <v>135940</v>
          </cell>
          <cell r="BF683">
            <v>0</v>
          </cell>
          <cell r="BG683">
            <v>0</v>
          </cell>
          <cell r="BH683">
            <v>379342</v>
          </cell>
          <cell r="BI683">
            <v>243402</v>
          </cell>
        </row>
        <row r="683">
          <cell r="BK683">
            <v>379342</v>
          </cell>
          <cell r="BL683">
            <v>0</v>
          </cell>
          <cell r="BM683">
            <v>-20000</v>
          </cell>
          <cell r="BN683">
            <v>63223.6666666667</v>
          </cell>
        </row>
        <row r="684">
          <cell r="B684" t="str">
            <v>S432049</v>
          </cell>
          <cell r="C684" t="str">
            <v>徐州派特控制技术有限公司</v>
          </cell>
        </row>
        <row r="684">
          <cell r="F684">
            <v>90</v>
          </cell>
        </row>
        <row r="684">
          <cell r="H684">
            <v>90</v>
          </cell>
        </row>
        <row r="684">
          <cell r="AT684">
            <v>3583</v>
          </cell>
          <cell r="AU684">
            <v>29945</v>
          </cell>
        </row>
        <row r="684">
          <cell r="AW684">
            <v>0</v>
          </cell>
          <cell r="AX684">
            <v>0</v>
          </cell>
          <cell r="AY684">
            <v>0</v>
          </cell>
          <cell r="AZ684">
            <v>33528</v>
          </cell>
          <cell r="BA684">
            <v>33528</v>
          </cell>
          <cell r="BB684">
            <v>5</v>
          </cell>
          <cell r="BC684">
            <v>0</v>
          </cell>
          <cell r="BD684">
            <v>29945</v>
          </cell>
          <cell r="BE684">
            <v>3583</v>
          </cell>
          <cell r="BF684">
            <v>0</v>
          </cell>
          <cell r="BG684">
            <v>0</v>
          </cell>
          <cell r="BH684">
            <v>33528</v>
          </cell>
          <cell r="BI684">
            <v>0</v>
          </cell>
        </row>
        <row r="684">
          <cell r="BK684">
            <v>33528</v>
          </cell>
          <cell r="BL684">
            <v>0</v>
          </cell>
          <cell r="BM684">
            <v>0</v>
          </cell>
          <cell r="BN684">
            <v>5588</v>
          </cell>
        </row>
        <row r="685">
          <cell r="B685" t="str">
            <v>S513190</v>
          </cell>
          <cell r="C685" t="str">
            <v>沧州直聘通信息技术有限公司</v>
          </cell>
        </row>
        <row r="685">
          <cell r="F685" t="str">
            <v>预付</v>
          </cell>
        </row>
        <row r="685">
          <cell r="AT685">
            <v>0</v>
          </cell>
          <cell r="AU685">
            <v>0</v>
          </cell>
        </row>
        <row r="685"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5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</row>
        <row r="685">
          <cell r="BK685">
            <v>0</v>
          </cell>
          <cell r="BL685">
            <v>0</v>
          </cell>
          <cell r="BM685">
            <v>0</v>
          </cell>
          <cell r="BN685">
            <v>0</v>
          </cell>
        </row>
        <row r="686">
          <cell r="B686" t="str">
            <v>S431041</v>
          </cell>
          <cell r="C686" t="str">
            <v>上海绒彧贸易有限公司</v>
          </cell>
        </row>
        <row r="686">
          <cell r="F686" t="str">
            <v>预付</v>
          </cell>
        </row>
        <row r="686">
          <cell r="AT686">
            <v>0</v>
          </cell>
          <cell r="AU686">
            <v>0</v>
          </cell>
        </row>
        <row r="686"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5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</row>
        <row r="686">
          <cell r="BK686">
            <v>-1500</v>
          </cell>
          <cell r="BL686">
            <v>-1500</v>
          </cell>
          <cell r="BM686">
            <v>-4890</v>
          </cell>
          <cell r="BN686">
            <v>0</v>
          </cell>
        </row>
        <row r="687">
          <cell r="B687" t="str">
            <v>S432051</v>
          </cell>
          <cell r="C687" t="str">
            <v>无锡万谦工品智造科技有限公司</v>
          </cell>
        </row>
        <row r="687">
          <cell r="F687" t="str">
            <v>预付</v>
          </cell>
        </row>
        <row r="687">
          <cell r="AT687">
            <v>0</v>
          </cell>
          <cell r="AU687">
            <v>0</v>
          </cell>
        </row>
        <row r="687"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5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</row>
        <row r="687">
          <cell r="BK687">
            <v>-3455.94</v>
          </cell>
          <cell r="BL687">
            <v>-3455.94</v>
          </cell>
          <cell r="BM687">
            <v>-3455.94</v>
          </cell>
          <cell r="BN687">
            <v>0</v>
          </cell>
        </row>
        <row r="688">
          <cell r="B688" t="str">
            <v>S421018</v>
          </cell>
          <cell r="C688" t="str">
            <v>阿诺德紧固件（沈阳）有限公司</v>
          </cell>
        </row>
        <row r="688">
          <cell r="F688">
            <v>90</v>
          </cell>
        </row>
        <row r="688">
          <cell r="AU688">
            <v>25230.64</v>
          </cell>
        </row>
        <row r="688">
          <cell r="AW688">
            <v>0</v>
          </cell>
          <cell r="AX688">
            <v>16843.33</v>
          </cell>
          <cell r="AY688">
            <v>192922.63</v>
          </cell>
          <cell r="AZ688">
            <v>234996.6</v>
          </cell>
          <cell r="BA688">
            <v>25230.64</v>
          </cell>
          <cell r="BB688">
            <v>4</v>
          </cell>
          <cell r="BC688">
            <v>0</v>
          </cell>
          <cell r="BD688">
            <v>25230.64</v>
          </cell>
          <cell r="BE688">
            <v>0</v>
          </cell>
          <cell r="BF688">
            <v>0</v>
          </cell>
          <cell r="BG688">
            <v>0</v>
          </cell>
          <cell r="BH688">
            <v>234996.6</v>
          </cell>
          <cell r="BI688">
            <v>209765.96</v>
          </cell>
        </row>
        <row r="688">
          <cell r="BK688">
            <v>234996.6</v>
          </cell>
          <cell r="BL688">
            <v>0</v>
          </cell>
          <cell r="BM688">
            <v>0</v>
          </cell>
          <cell r="BN688">
            <v>39166.1</v>
          </cell>
        </row>
        <row r="689">
          <cell r="B689" t="str">
            <v>S432052</v>
          </cell>
          <cell r="C689" t="str">
            <v>昆山圣精特金属制品有限公司</v>
          </cell>
        </row>
        <row r="689">
          <cell r="F689" t="str">
            <v>预付</v>
          </cell>
        </row>
        <row r="689"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3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</row>
        <row r="689">
          <cell r="BK689">
            <v>-7041</v>
          </cell>
          <cell r="BL689">
            <v>-7041</v>
          </cell>
          <cell r="BM689">
            <v>-7041</v>
          </cell>
          <cell r="BN689">
            <v>0</v>
          </cell>
        </row>
        <row r="690">
          <cell r="B690" t="str">
            <v>S512038</v>
          </cell>
          <cell r="C690" t="str">
            <v>天津俊泰金属制品有限公司</v>
          </cell>
        </row>
        <row r="690">
          <cell r="F690">
            <v>30</v>
          </cell>
        </row>
        <row r="690">
          <cell r="AU690">
            <v>0</v>
          </cell>
        </row>
        <row r="690"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4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</row>
        <row r="690">
          <cell r="BK690">
            <v>3.63797880709171e-12</v>
          </cell>
          <cell r="BL690">
            <v>0</v>
          </cell>
          <cell r="BM690">
            <v>-28390.94</v>
          </cell>
          <cell r="BN690">
            <v>0</v>
          </cell>
        </row>
        <row r="691">
          <cell r="B691" t="str">
            <v>S412052</v>
          </cell>
          <cell r="C691" t="str">
            <v>利宇晴塑胶(天津)有限公司</v>
          </cell>
        </row>
        <row r="691">
          <cell r="F691">
            <v>30</v>
          </cell>
        </row>
        <row r="691"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3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</row>
        <row r="691">
          <cell r="BK691">
            <v>-23045</v>
          </cell>
          <cell r="BL691">
            <v>-23045</v>
          </cell>
          <cell r="BM691">
            <v>-151345</v>
          </cell>
          <cell r="BN691">
            <v>0</v>
          </cell>
        </row>
        <row r="692">
          <cell r="B692" t="str">
            <v>S422010</v>
          </cell>
          <cell r="C692" t="str">
            <v>长春鸿德汽车照明有限公司</v>
          </cell>
        </row>
        <row r="692">
          <cell r="F692">
            <v>60</v>
          </cell>
        </row>
        <row r="692">
          <cell r="AW692">
            <v>173134.08</v>
          </cell>
          <cell r="AX692">
            <v>192611.66</v>
          </cell>
          <cell r="AY692">
            <v>270522</v>
          </cell>
          <cell r="AZ692">
            <v>636267.74</v>
          </cell>
          <cell r="BA692">
            <v>173134.08</v>
          </cell>
          <cell r="BB692">
            <v>3</v>
          </cell>
          <cell r="BC692">
            <v>173134.08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636267.74</v>
          </cell>
          <cell r="BI692">
            <v>463133.66</v>
          </cell>
        </row>
        <row r="692">
          <cell r="BK692">
            <v>636267.74</v>
          </cell>
          <cell r="BL692">
            <v>0</v>
          </cell>
          <cell r="BM692">
            <v>0</v>
          </cell>
          <cell r="BN692">
            <v>106044.623333333</v>
          </cell>
        </row>
        <row r="693">
          <cell r="B693" t="str">
            <v>S437066</v>
          </cell>
          <cell r="C693" t="str">
            <v>潍坊四水包装有限公司</v>
          </cell>
        </row>
        <row r="693">
          <cell r="F693" t="str">
            <v>预付</v>
          </cell>
        </row>
        <row r="693"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3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</row>
        <row r="693">
          <cell r="BK693">
            <v>0</v>
          </cell>
          <cell r="BL693">
            <v>0</v>
          </cell>
          <cell r="BM693">
            <v>-10480</v>
          </cell>
          <cell r="BN693">
            <v>0</v>
          </cell>
        </row>
        <row r="694">
          <cell r="B694" t="str">
            <v>S444020</v>
          </cell>
          <cell r="C694" t="str">
            <v>惠州华阳通用电子有限公司</v>
          </cell>
        </row>
        <row r="694">
          <cell r="F694">
            <v>60</v>
          </cell>
        </row>
        <row r="694">
          <cell r="AW694">
            <v>3818204.46</v>
          </cell>
          <cell r="AX694">
            <v>848015.28</v>
          </cell>
          <cell r="AY694">
            <v>0</v>
          </cell>
          <cell r="AZ694">
            <v>4666219.74</v>
          </cell>
          <cell r="BA694">
            <v>3818204.46</v>
          </cell>
          <cell r="BB694">
            <v>3</v>
          </cell>
          <cell r="BC694">
            <v>3818204.46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4666219.74</v>
          </cell>
          <cell r="BI694">
            <v>848015.28</v>
          </cell>
        </row>
        <row r="694">
          <cell r="BK694">
            <v>4666219.74</v>
          </cell>
          <cell r="BL694">
            <v>0</v>
          </cell>
          <cell r="BM694">
            <v>0</v>
          </cell>
          <cell r="BN694">
            <v>777703.29</v>
          </cell>
        </row>
        <row r="695">
          <cell r="B695" t="str">
            <v>S512035</v>
          </cell>
          <cell r="C695" t="str">
            <v>联合众企塑料包装制品（天津）有限公司</v>
          </cell>
        </row>
        <row r="695">
          <cell r="F695">
            <v>60</v>
          </cell>
        </row>
        <row r="695">
          <cell r="AW695">
            <v>12204</v>
          </cell>
          <cell r="AX695">
            <v>28170.9</v>
          </cell>
          <cell r="AY695">
            <v>19933.2</v>
          </cell>
          <cell r="AZ695">
            <v>60308.1</v>
          </cell>
          <cell r="BA695">
            <v>12204</v>
          </cell>
          <cell r="BB695">
            <v>3</v>
          </cell>
          <cell r="BC695">
            <v>12204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60308.1</v>
          </cell>
          <cell r="BI695">
            <v>48104.1</v>
          </cell>
        </row>
        <row r="695">
          <cell r="BK695">
            <v>60308.1</v>
          </cell>
          <cell r="BL695">
            <v>0</v>
          </cell>
          <cell r="BM695">
            <v>-8468.12</v>
          </cell>
          <cell r="BN695">
            <v>10051.35</v>
          </cell>
        </row>
        <row r="696">
          <cell r="B696" t="str">
            <v>S513238</v>
          </cell>
          <cell r="C696" t="str">
            <v>深州市睿盛橡塑制品有限公司</v>
          </cell>
        </row>
        <row r="696">
          <cell r="F696" t="str">
            <v>预付</v>
          </cell>
        </row>
        <row r="696">
          <cell r="AV696">
            <v>0</v>
          </cell>
          <cell r="AW696">
            <v>92912.62</v>
          </cell>
          <cell r="AX696">
            <v>0</v>
          </cell>
          <cell r="AY696">
            <v>0</v>
          </cell>
          <cell r="AZ696">
            <v>92912.62</v>
          </cell>
          <cell r="BA696">
            <v>92912.62</v>
          </cell>
          <cell r="BB696">
            <v>4</v>
          </cell>
          <cell r="BC696">
            <v>0</v>
          </cell>
          <cell r="BD696">
            <v>0</v>
          </cell>
          <cell r="BE696">
            <v>92912.62</v>
          </cell>
          <cell r="BF696">
            <v>0</v>
          </cell>
          <cell r="BG696">
            <v>0</v>
          </cell>
          <cell r="BH696">
            <v>92912.62</v>
          </cell>
          <cell r="BI696">
            <v>0</v>
          </cell>
        </row>
        <row r="696">
          <cell r="BK696">
            <v>92912.62</v>
          </cell>
          <cell r="BL696">
            <v>0</v>
          </cell>
          <cell r="BM696">
            <v>-3145</v>
          </cell>
          <cell r="BN696">
            <v>15485.4366666667</v>
          </cell>
        </row>
        <row r="697">
          <cell r="B697" t="str">
            <v>S531018</v>
          </cell>
          <cell r="C697" t="str">
            <v>上海誉星电子有限公司</v>
          </cell>
        </row>
        <row r="697">
          <cell r="F697" t="str">
            <v>预付</v>
          </cell>
        </row>
        <row r="697"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3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</row>
        <row r="697">
          <cell r="BK697">
            <v>0</v>
          </cell>
          <cell r="BL697">
            <v>0</v>
          </cell>
          <cell r="BM697">
            <v>0</v>
          </cell>
          <cell r="BN697">
            <v>0</v>
          </cell>
        </row>
        <row r="698">
          <cell r="B698" t="str">
            <v>S411058</v>
          </cell>
          <cell r="C698" t="str">
            <v>北京龙源明泰铝业有限公司</v>
          </cell>
        </row>
        <row r="698">
          <cell r="F698" t="str">
            <v>预付</v>
          </cell>
        </row>
        <row r="698"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2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</row>
        <row r="698">
          <cell r="BK698">
            <v>0</v>
          </cell>
          <cell r="BL698">
            <v>0</v>
          </cell>
          <cell r="BM698">
            <v>0</v>
          </cell>
          <cell r="BN698">
            <v>0</v>
          </cell>
        </row>
        <row r="699">
          <cell r="B699" t="str">
            <v>S412050</v>
          </cell>
          <cell r="C699" t="str">
            <v>天津方昕易通科技发展有限公司</v>
          </cell>
        </row>
        <row r="699">
          <cell r="F699">
            <v>30</v>
          </cell>
        </row>
        <row r="699"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2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</row>
        <row r="699">
          <cell r="BK699">
            <v>0</v>
          </cell>
          <cell r="BL699">
            <v>0</v>
          </cell>
          <cell r="BM699">
            <v>0</v>
          </cell>
          <cell r="BN699">
            <v>0</v>
          </cell>
        </row>
        <row r="700">
          <cell r="B700" t="str">
            <v>S412056</v>
          </cell>
          <cell r="C700" t="str">
            <v>天津市首唐科技发展有限公司</v>
          </cell>
        </row>
        <row r="700">
          <cell r="F700">
            <v>30</v>
          </cell>
        </row>
        <row r="700">
          <cell r="AX700">
            <v>147644.7</v>
          </cell>
          <cell r="AY700">
            <v>0</v>
          </cell>
          <cell r="AZ700">
            <v>147644.7</v>
          </cell>
          <cell r="BA700">
            <v>147644.7</v>
          </cell>
          <cell r="BB700">
            <v>2</v>
          </cell>
          <cell r="BC700">
            <v>147644.7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147644.7</v>
          </cell>
          <cell r="BI700">
            <v>0</v>
          </cell>
        </row>
        <row r="700">
          <cell r="BK700">
            <v>147644.7</v>
          </cell>
          <cell r="BL700">
            <v>0</v>
          </cell>
          <cell r="BM700">
            <v>0</v>
          </cell>
          <cell r="BN700">
            <v>24607.45</v>
          </cell>
        </row>
        <row r="701">
          <cell r="B701" t="str">
            <v>S413200</v>
          </cell>
          <cell r="C701" t="str">
            <v>文安县志桥汽车配件厂</v>
          </cell>
        </row>
        <row r="701">
          <cell r="F701" t="str">
            <v>预付</v>
          </cell>
        </row>
        <row r="701"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2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</row>
        <row r="701">
          <cell r="BK701">
            <v>0</v>
          </cell>
          <cell r="BL701">
            <v>0</v>
          </cell>
          <cell r="BM701">
            <v>0</v>
          </cell>
          <cell r="BN701">
            <v>0</v>
          </cell>
        </row>
        <row r="702">
          <cell r="B702" t="str">
            <v>S413220</v>
          </cell>
          <cell r="C702" t="str">
            <v>南皮县远成五金制造有限公司</v>
          </cell>
        </row>
        <row r="702">
          <cell r="F702">
            <v>60</v>
          </cell>
        </row>
        <row r="702">
          <cell r="AX702">
            <v>63805.31</v>
          </cell>
          <cell r="AY702">
            <v>53508</v>
          </cell>
          <cell r="AZ702">
            <v>117313.31</v>
          </cell>
          <cell r="BA702">
            <v>0</v>
          </cell>
          <cell r="BB702">
            <v>2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117313.31</v>
          </cell>
          <cell r="BI702">
            <v>117313.31</v>
          </cell>
        </row>
        <row r="702">
          <cell r="BK702">
            <v>117313.31</v>
          </cell>
          <cell r="BL702">
            <v>0</v>
          </cell>
          <cell r="BM702">
            <v>0</v>
          </cell>
          <cell r="BN702">
            <v>19552.2183333333</v>
          </cell>
        </row>
        <row r="703">
          <cell r="B703" t="str">
            <v>S413222</v>
          </cell>
          <cell r="C703" t="str">
            <v>廊坊元丰铝业有限公司</v>
          </cell>
        </row>
        <row r="703">
          <cell r="F703">
            <v>60</v>
          </cell>
        </row>
        <row r="703">
          <cell r="AX703">
            <v>30547.3</v>
          </cell>
          <cell r="AY703">
            <v>0</v>
          </cell>
          <cell r="AZ703">
            <v>30547.3</v>
          </cell>
          <cell r="BA703">
            <v>0</v>
          </cell>
          <cell r="BB703">
            <v>2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30547.3</v>
          </cell>
          <cell r="BI703">
            <v>30547.3</v>
          </cell>
        </row>
        <row r="703">
          <cell r="BK703">
            <v>30547.3</v>
          </cell>
          <cell r="BL703">
            <v>0</v>
          </cell>
          <cell r="BM703">
            <v>-20000</v>
          </cell>
          <cell r="BN703">
            <v>5091.21666666667</v>
          </cell>
        </row>
        <row r="704">
          <cell r="B704" t="str">
            <v>S437007</v>
          </cell>
          <cell r="C704" t="str">
            <v>万华化学(烟台)销售有限公司</v>
          </cell>
        </row>
        <row r="704">
          <cell r="F704">
            <v>60</v>
          </cell>
        </row>
        <row r="704">
          <cell r="AX704">
            <v>528312.5</v>
          </cell>
          <cell r="AY704">
            <v>548800</v>
          </cell>
          <cell r="AZ704">
            <v>1077112.5</v>
          </cell>
          <cell r="BA704">
            <v>0</v>
          </cell>
          <cell r="BB704">
            <v>2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1077112.5</v>
          </cell>
          <cell r="BI704">
            <v>1077112.5</v>
          </cell>
        </row>
        <row r="704">
          <cell r="BK704">
            <v>1077112.5</v>
          </cell>
          <cell r="BL704">
            <v>0</v>
          </cell>
          <cell r="BM704">
            <v>0</v>
          </cell>
          <cell r="BN704">
            <v>179518.75</v>
          </cell>
        </row>
        <row r="705">
          <cell r="B705" t="str">
            <v>S437068</v>
          </cell>
          <cell r="C705" t="str">
            <v>潍坊鑫德亿五金有限公司</v>
          </cell>
        </row>
        <row r="705">
          <cell r="F705" t="str">
            <v>预付</v>
          </cell>
        </row>
        <row r="705"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2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</row>
        <row r="705">
          <cell r="BK705">
            <v>0</v>
          </cell>
          <cell r="BL705">
            <v>0</v>
          </cell>
          <cell r="BM705">
            <v>0</v>
          </cell>
          <cell r="BN705">
            <v>0</v>
          </cell>
        </row>
        <row r="706">
          <cell r="B706" t="str">
            <v>S444029</v>
          </cell>
          <cell r="C706" t="str">
            <v>广东指南车科技有限公司</v>
          </cell>
        </row>
        <row r="706">
          <cell r="F706" t="str">
            <v>预付</v>
          </cell>
        </row>
        <row r="706">
          <cell r="AX706">
            <v>4011.87</v>
          </cell>
          <cell r="AY706">
            <v>0</v>
          </cell>
          <cell r="AZ706">
            <v>4011.87</v>
          </cell>
          <cell r="BA706">
            <v>4011.87</v>
          </cell>
          <cell r="BB706">
            <v>2</v>
          </cell>
          <cell r="BC706">
            <v>0</v>
          </cell>
          <cell r="BD706">
            <v>4011.87</v>
          </cell>
          <cell r="BE706">
            <v>0</v>
          </cell>
          <cell r="BF706">
            <v>0</v>
          </cell>
          <cell r="BG706">
            <v>0</v>
          </cell>
          <cell r="BH706">
            <v>4011.87</v>
          </cell>
          <cell r="BI706">
            <v>0</v>
          </cell>
        </row>
        <row r="706">
          <cell r="BK706">
            <v>4011.87</v>
          </cell>
          <cell r="BL706">
            <v>0</v>
          </cell>
          <cell r="BM706">
            <v>0</v>
          </cell>
          <cell r="BN706">
            <v>668.645</v>
          </cell>
        </row>
        <row r="707">
          <cell r="B707" t="str">
            <v>S532025</v>
          </cell>
          <cell r="C707" t="str">
            <v>苏州禾昌聚合材料股份有限公司</v>
          </cell>
        </row>
        <row r="707">
          <cell r="F707">
            <v>30</v>
          </cell>
        </row>
        <row r="707"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2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</row>
        <row r="707">
          <cell r="BK707">
            <v>0</v>
          </cell>
          <cell r="BL707">
            <v>0</v>
          </cell>
          <cell r="BM707">
            <v>0</v>
          </cell>
          <cell r="BN707">
            <v>0</v>
          </cell>
        </row>
        <row r="708">
          <cell r="B708" t="str">
            <v>S411022</v>
          </cell>
          <cell r="C708" t="str">
            <v>北京恒信日晟机电设备有限公司</v>
          </cell>
        </row>
        <row r="708">
          <cell r="F708" t="str">
            <v>预付</v>
          </cell>
        </row>
        <row r="708">
          <cell r="AY708">
            <v>0</v>
          </cell>
          <cell r="AZ708">
            <v>0</v>
          </cell>
          <cell r="BA708">
            <v>0</v>
          </cell>
          <cell r="BB708">
            <v>1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</row>
        <row r="708">
          <cell r="BK708">
            <v>0</v>
          </cell>
          <cell r="BL708">
            <v>0</v>
          </cell>
          <cell r="BM708">
            <v>-131396</v>
          </cell>
          <cell r="BN708">
            <v>0</v>
          </cell>
        </row>
        <row r="709">
          <cell r="B709" t="str">
            <v>S412008</v>
          </cell>
          <cell r="C709" t="str">
            <v>天津利迪科技发展有限公司</v>
          </cell>
        </row>
        <row r="709">
          <cell r="F709" t="str">
            <v>预付</v>
          </cell>
        </row>
        <row r="709">
          <cell r="AY709">
            <v>0</v>
          </cell>
          <cell r="AZ709">
            <v>0</v>
          </cell>
          <cell r="BA709">
            <v>0</v>
          </cell>
          <cell r="BB709">
            <v>1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</row>
        <row r="709">
          <cell r="BK709">
            <v>0</v>
          </cell>
          <cell r="BL709">
            <v>0</v>
          </cell>
          <cell r="BM709">
            <v>-531.1</v>
          </cell>
          <cell r="BN709">
            <v>0</v>
          </cell>
        </row>
        <row r="710">
          <cell r="B710" t="str">
            <v>S412055</v>
          </cell>
          <cell r="C710" t="str">
            <v>天津市盛祥冷拉有限公司</v>
          </cell>
        </row>
        <row r="710">
          <cell r="F710">
            <v>30</v>
          </cell>
        </row>
        <row r="710">
          <cell r="AY710">
            <v>0</v>
          </cell>
          <cell r="AZ710">
            <v>0</v>
          </cell>
          <cell r="BA710">
            <v>0</v>
          </cell>
          <cell r="BB710">
            <v>1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</row>
        <row r="710">
          <cell r="BK710">
            <v>-70000</v>
          </cell>
          <cell r="BL710">
            <v>-70000</v>
          </cell>
          <cell r="BM710">
            <v>-127245.12</v>
          </cell>
          <cell r="BN710">
            <v>0</v>
          </cell>
        </row>
        <row r="711">
          <cell r="B711" t="str">
            <v>S412057</v>
          </cell>
          <cell r="C711" t="str">
            <v>天津恒平金属制品有限公司</v>
          </cell>
        </row>
        <row r="711">
          <cell r="F711" t="str">
            <v>预付</v>
          </cell>
        </row>
        <row r="711">
          <cell r="AY711">
            <v>0</v>
          </cell>
          <cell r="AZ711">
            <v>0</v>
          </cell>
          <cell r="BA711">
            <v>0</v>
          </cell>
          <cell r="BB711">
            <v>1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</row>
        <row r="711">
          <cell r="BK711">
            <v>0</v>
          </cell>
          <cell r="BL711">
            <v>0</v>
          </cell>
          <cell r="BM711">
            <v>-43541.2</v>
          </cell>
          <cell r="BN711">
            <v>0</v>
          </cell>
        </row>
        <row r="712">
          <cell r="B712" t="str">
            <v>S432056</v>
          </cell>
          <cell r="C712" t="str">
            <v>国材（苏州）新材料科技有限公司</v>
          </cell>
        </row>
        <row r="712">
          <cell r="F712">
            <v>90</v>
          </cell>
        </row>
        <row r="712">
          <cell r="AY712">
            <v>41100</v>
          </cell>
          <cell r="AZ712">
            <v>41100</v>
          </cell>
          <cell r="BA712">
            <v>0</v>
          </cell>
          <cell r="BB712">
            <v>1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41100</v>
          </cell>
          <cell r="BI712">
            <v>41100</v>
          </cell>
        </row>
        <row r="712">
          <cell r="BK712">
            <v>41100</v>
          </cell>
          <cell r="BL712">
            <v>0</v>
          </cell>
          <cell r="BM712">
            <v>0</v>
          </cell>
          <cell r="BN712">
            <v>6850</v>
          </cell>
        </row>
        <row r="713">
          <cell r="B713" t="str">
            <v>S432059</v>
          </cell>
          <cell r="C713" t="str">
            <v>麦格纳（太仓）汽车科技有限公司</v>
          </cell>
        </row>
        <row r="713">
          <cell r="F713">
            <v>60</v>
          </cell>
        </row>
        <row r="713">
          <cell r="AY713">
            <v>303623.8</v>
          </cell>
          <cell r="AZ713">
            <v>303623.8</v>
          </cell>
          <cell r="BA713">
            <v>0</v>
          </cell>
          <cell r="BB713">
            <v>1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303623.8</v>
          </cell>
          <cell r="BI713">
            <v>303623.8</v>
          </cell>
        </row>
        <row r="713">
          <cell r="BK713">
            <v>303623.8</v>
          </cell>
          <cell r="BL713">
            <v>0</v>
          </cell>
          <cell r="BM713">
            <v>0</v>
          </cell>
          <cell r="BN713">
            <v>50603.9666666667</v>
          </cell>
        </row>
        <row r="714">
          <cell r="B714" t="str">
            <v>S437052</v>
          </cell>
          <cell r="C714" t="str">
            <v>青岛莱恩斯电子有限公司</v>
          </cell>
        </row>
        <row r="714">
          <cell r="F714">
            <v>90</v>
          </cell>
        </row>
        <row r="714">
          <cell r="AY714">
            <v>5986.8</v>
          </cell>
          <cell r="AZ714">
            <v>5986.8</v>
          </cell>
          <cell r="BA714">
            <v>0</v>
          </cell>
          <cell r="BB714">
            <v>1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5986.8</v>
          </cell>
          <cell r="BI714">
            <v>5986.8</v>
          </cell>
        </row>
        <row r="714">
          <cell r="BK714">
            <v>5986.8</v>
          </cell>
          <cell r="BL714">
            <v>0</v>
          </cell>
          <cell r="BM714">
            <v>-1200</v>
          </cell>
          <cell r="BN714">
            <v>997.8</v>
          </cell>
        </row>
        <row r="715">
          <cell r="B715" t="str">
            <v>S437070</v>
          </cell>
          <cell r="C715" t="str">
            <v>山东晟泽工贸发展有限公司</v>
          </cell>
        </row>
        <row r="715">
          <cell r="F715">
            <v>90</v>
          </cell>
        </row>
        <row r="715">
          <cell r="AY715">
            <v>42002.1</v>
          </cell>
          <cell r="AZ715">
            <v>42002.1</v>
          </cell>
          <cell r="BA715">
            <v>0</v>
          </cell>
          <cell r="BB715">
            <v>1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42002.1</v>
          </cell>
          <cell r="BI715">
            <v>42002.1</v>
          </cell>
        </row>
        <row r="715">
          <cell r="BK715">
            <v>42002.1</v>
          </cell>
          <cell r="BL715">
            <v>0</v>
          </cell>
          <cell r="BM715">
            <v>0</v>
          </cell>
          <cell r="BN715">
            <v>7000.35</v>
          </cell>
        </row>
        <row r="716">
          <cell r="B716" t="str">
            <v>S441004</v>
          </cell>
          <cell r="C716" t="str">
            <v>武陟县顺鑫工程塑料有限公司</v>
          </cell>
        </row>
        <row r="716">
          <cell r="F716" t="str">
            <v>预付</v>
          </cell>
        </row>
        <row r="716">
          <cell r="AY716">
            <v>0</v>
          </cell>
          <cell r="AZ716">
            <v>0</v>
          </cell>
          <cell r="BA716">
            <v>0</v>
          </cell>
          <cell r="BB716">
            <v>1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</row>
        <row r="716">
          <cell r="BK716">
            <v>0</v>
          </cell>
          <cell r="BL716">
            <v>0</v>
          </cell>
          <cell r="BM716">
            <v>-9500</v>
          </cell>
          <cell r="BN716">
            <v>0</v>
          </cell>
        </row>
      </sheetData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4"/>
    </sheetNames>
    <sheetDataSet>
      <sheetData sheetId="0" refreshError="1"/>
      <sheetData sheetId="1" refreshError="1">
        <row r="1">
          <cell r="A1" t="str">
            <v>正常货款类</v>
          </cell>
        </row>
        <row r="2">
          <cell r="A2" t="str">
            <v>供应商代码</v>
          </cell>
          <cell r="B2" t="str">
            <v>供应商名称</v>
          </cell>
          <cell r="C2" t="str">
            <v>模块</v>
          </cell>
          <cell r="D2" t="str">
            <v>供货状态</v>
          </cell>
          <cell r="E2" t="str">
            <v>类别</v>
          </cell>
          <cell r="F2" t="str">
            <v>资金类别区分</v>
          </cell>
          <cell r="G2" t="str">
            <v>2024年1-4月</v>
          </cell>
        </row>
        <row r="2">
          <cell r="J2" t="str">
            <v>1月</v>
          </cell>
        </row>
        <row r="2">
          <cell r="O2" t="str">
            <v>2月</v>
          </cell>
        </row>
        <row r="2">
          <cell r="R2" t="str">
            <v>3月</v>
          </cell>
          <cell r="S2" t="str">
            <v>4月</v>
          </cell>
        </row>
        <row r="2">
          <cell r="U2" t="str">
            <v>2024年1-4月</v>
          </cell>
        </row>
        <row r="3">
          <cell r="G3" t="str">
            <v>按半年平均数应付</v>
          </cell>
          <cell r="H3" t="str">
            <v>付款原则比例</v>
          </cell>
          <cell r="I3" t="str">
            <v>按原则应付</v>
          </cell>
          <cell r="J3" t="str">
            <v>1.24支付</v>
          </cell>
          <cell r="K3" t="str">
            <v>1.29支付</v>
          </cell>
          <cell r="L3" t="str">
            <v>1.31支付</v>
          </cell>
          <cell r="M3" t="str">
            <v>2.1支付</v>
          </cell>
          <cell r="N3" t="str">
            <v>2.6支付</v>
          </cell>
          <cell r="O3" t="str">
            <v>2.21支付</v>
          </cell>
          <cell r="P3" t="str">
            <v>2.29支付</v>
          </cell>
          <cell r="Q3" t="str">
            <v>3.1支付</v>
          </cell>
          <cell r="R3" t="str">
            <v>3.14支付</v>
          </cell>
          <cell r="S3" t="str">
            <v>4.27支付</v>
          </cell>
          <cell r="T3" t="str">
            <v>5.23前支付</v>
          </cell>
          <cell r="U3" t="str">
            <v>合计支付</v>
          </cell>
          <cell r="V3" t="str">
            <v>支付比例</v>
          </cell>
        </row>
        <row r="4">
          <cell r="A4" t="str">
            <v>S413044</v>
          </cell>
          <cell r="B4" t="str">
            <v>黄骅市长生汽车灯镜有限公司</v>
          </cell>
          <cell r="C4" t="str">
            <v>金属件/座椅/后视镜</v>
          </cell>
          <cell r="D4" t="str">
            <v>正常供货</v>
          </cell>
          <cell r="E4" t="str">
            <v>零部件</v>
          </cell>
          <cell r="F4" t="str">
            <v>正常货款类</v>
          </cell>
          <cell r="G4">
            <v>1935311.15466667</v>
          </cell>
          <cell r="H4">
            <v>0.8</v>
          </cell>
          <cell r="I4">
            <v>1548248.92373333</v>
          </cell>
        </row>
        <row r="4">
          <cell r="M4">
            <v>0</v>
          </cell>
          <cell r="N4">
            <v>90000</v>
          </cell>
        </row>
        <row r="4">
          <cell r="P4">
            <v>150000</v>
          </cell>
        </row>
        <row r="4">
          <cell r="R4">
            <v>150000</v>
          </cell>
          <cell r="S4">
            <v>120000</v>
          </cell>
        </row>
        <row r="4">
          <cell r="U4">
            <v>510000</v>
          </cell>
          <cell r="V4">
            <v>0.329404394979474</v>
          </cell>
        </row>
        <row r="5">
          <cell r="A5" t="str">
            <v>S413022</v>
          </cell>
          <cell r="B5" t="str">
            <v>海兴中盛弹簧有限公司</v>
          </cell>
          <cell r="C5" t="str">
            <v>金属件/座椅/后视镜</v>
          </cell>
          <cell r="D5" t="str">
            <v>正常供货</v>
          </cell>
          <cell r="E5" t="str">
            <v>零部件</v>
          </cell>
          <cell r="F5" t="str">
            <v>正常货款类</v>
          </cell>
          <cell r="G5">
            <v>1815941.896</v>
          </cell>
          <cell r="H5">
            <v>0.8</v>
          </cell>
          <cell r="I5">
            <v>1452753.5168</v>
          </cell>
          <cell r="J5">
            <v>0</v>
          </cell>
          <cell r="K5">
            <v>0</v>
          </cell>
          <cell r="L5">
            <v>0</v>
          </cell>
          <cell r="M5">
            <v>240000</v>
          </cell>
          <cell r="N5">
            <v>90000</v>
          </cell>
        </row>
        <row r="5">
          <cell r="P5">
            <v>150000</v>
          </cell>
          <cell r="Q5">
            <v>100000</v>
          </cell>
          <cell r="R5">
            <v>100000</v>
          </cell>
          <cell r="S5">
            <v>120000</v>
          </cell>
        </row>
        <row r="5">
          <cell r="U5">
            <v>800000</v>
          </cell>
          <cell r="V5">
            <v>0.550678412234837</v>
          </cell>
        </row>
        <row r="6">
          <cell r="A6" t="str">
            <v>S413034</v>
          </cell>
          <cell r="B6" t="str">
            <v>黄骅市汇铭汽车部件有限公司</v>
          </cell>
          <cell r="C6" t="str">
            <v>金属件/座椅/后视镜</v>
          </cell>
          <cell r="D6" t="str">
            <v>正常供货</v>
          </cell>
          <cell r="E6" t="str">
            <v>零部件</v>
          </cell>
          <cell r="F6" t="str">
            <v>正常货款类</v>
          </cell>
          <cell r="G6">
            <v>560616.229333333</v>
          </cell>
          <cell r="H6">
            <v>0.8</v>
          </cell>
          <cell r="I6">
            <v>448492.983466667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100000</v>
          </cell>
        </row>
        <row r="6">
          <cell r="P6">
            <v>50000</v>
          </cell>
          <cell r="Q6">
            <v>50000</v>
          </cell>
        </row>
        <row r="6">
          <cell r="S6">
            <v>50000</v>
          </cell>
        </row>
        <row r="6">
          <cell r="U6">
            <v>250000</v>
          </cell>
          <cell r="V6">
            <v>0.557422321454402</v>
          </cell>
        </row>
        <row r="7">
          <cell r="A7" t="str">
            <v>S411007</v>
          </cell>
          <cell r="B7" t="str">
            <v>北京浦东三浦标准件有限公司</v>
          </cell>
          <cell r="C7" t="str">
            <v>金属件/座椅/后视镜</v>
          </cell>
          <cell r="D7" t="str">
            <v>正常供货</v>
          </cell>
          <cell r="E7" t="str">
            <v>零部件</v>
          </cell>
          <cell r="F7" t="str">
            <v>正常货款类</v>
          </cell>
          <cell r="G7">
            <v>370852.936</v>
          </cell>
          <cell r="H7">
            <v>0.8</v>
          </cell>
          <cell r="I7">
            <v>296682.3488</v>
          </cell>
          <cell r="J7">
            <v>90000</v>
          </cell>
          <cell r="K7">
            <v>100000</v>
          </cell>
          <cell r="L7">
            <v>0</v>
          </cell>
          <cell r="M7">
            <v>0</v>
          </cell>
          <cell r="N7">
            <v>30000</v>
          </cell>
        </row>
        <row r="7">
          <cell r="P7">
            <v>40000</v>
          </cell>
          <cell r="Q7">
            <v>50000</v>
          </cell>
        </row>
        <row r="7">
          <cell r="S7">
            <v>100000</v>
          </cell>
          <cell r="T7">
            <v>30000</v>
          </cell>
          <cell r="U7">
            <v>440000</v>
          </cell>
          <cell r="V7">
            <v>1.48306767079228</v>
          </cell>
        </row>
        <row r="8">
          <cell r="A8" t="str">
            <v>S413037</v>
          </cell>
          <cell r="B8" t="str">
            <v>黄骅市雍丰塑料制品有限公司</v>
          </cell>
          <cell r="C8" t="str">
            <v>金属件/座椅/后视镜</v>
          </cell>
          <cell r="D8" t="str">
            <v>正常供货</v>
          </cell>
          <cell r="E8" t="str">
            <v>零部件</v>
          </cell>
          <cell r="F8" t="str">
            <v>正常货款类</v>
          </cell>
          <cell r="G8">
            <v>293072.562666667</v>
          </cell>
          <cell r="H8">
            <v>0.8</v>
          </cell>
          <cell r="I8">
            <v>234458.050133333</v>
          </cell>
        </row>
        <row r="8">
          <cell r="N8">
            <v>50000</v>
          </cell>
        </row>
        <row r="8">
          <cell r="Q8">
            <v>50000</v>
          </cell>
        </row>
        <row r="8">
          <cell r="S8">
            <v>70000</v>
          </cell>
        </row>
        <row r="8">
          <cell r="U8">
            <v>170000</v>
          </cell>
          <cell r="V8">
            <v>0.725076404513827</v>
          </cell>
        </row>
        <row r="9">
          <cell r="A9" t="str">
            <v>S413045</v>
          </cell>
          <cell r="B9" t="str">
            <v>黄骅市鑫祺汽车配件有限公司</v>
          </cell>
          <cell r="C9" t="str">
            <v>金属件/座椅/后视镜</v>
          </cell>
          <cell r="D9" t="str">
            <v>正常供货</v>
          </cell>
          <cell r="E9" t="str">
            <v>零部件</v>
          </cell>
          <cell r="F9" t="str">
            <v>正常货款类</v>
          </cell>
          <cell r="G9">
            <v>269543.96</v>
          </cell>
          <cell r="H9">
            <v>0.8</v>
          </cell>
          <cell r="I9">
            <v>215635.168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9">
          <cell r="P9">
            <v>30000</v>
          </cell>
          <cell r="Q9">
            <v>50000</v>
          </cell>
        </row>
        <row r="9">
          <cell r="S9">
            <v>50000</v>
          </cell>
        </row>
        <row r="9">
          <cell r="U9">
            <v>130000</v>
          </cell>
          <cell r="V9">
            <v>0.602870121816122</v>
          </cell>
        </row>
        <row r="10">
          <cell r="A10" t="str">
            <v>S413033</v>
          </cell>
          <cell r="B10" t="str">
            <v>黄骅市再兴汽车配件有限公司</v>
          </cell>
          <cell r="C10" t="str">
            <v>金属件/后视镜</v>
          </cell>
          <cell r="D10" t="str">
            <v>正常供货</v>
          </cell>
          <cell r="E10" t="str">
            <v>零部件</v>
          </cell>
          <cell r="F10" t="str">
            <v>正常货款类</v>
          </cell>
          <cell r="G10">
            <v>461680.785333333</v>
          </cell>
          <cell r="H10">
            <v>0.8</v>
          </cell>
          <cell r="I10">
            <v>369344.628266667</v>
          </cell>
          <cell r="J10">
            <v>0</v>
          </cell>
          <cell r="K10">
            <v>0</v>
          </cell>
          <cell r="L10">
            <v>60000</v>
          </cell>
          <cell r="M10">
            <v>60000</v>
          </cell>
        </row>
        <row r="10">
          <cell r="P10">
            <v>40000</v>
          </cell>
          <cell r="Q10">
            <v>30000</v>
          </cell>
          <cell r="R10">
            <v>30000</v>
          </cell>
          <cell r="S10">
            <v>50000</v>
          </cell>
        </row>
        <row r="10">
          <cell r="U10">
            <v>270000</v>
          </cell>
          <cell r="V10">
            <v>0.731024575251329</v>
          </cell>
        </row>
        <row r="11">
          <cell r="A11" t="str">
            <v>S413047</v>
          </cell>
          <cell r="B11" t="str">
            <v>黄骅市正大纺织机械配件厂</v>
          </cell>
          <cell r="C11" t="str">
            <v>金属件/座椅/后视镜</v>
          </cell>
          <cell r="D11" t="str">
            <v>正常供货</v>
          </cell>
          <cell r="E11" t="str">
            <v>零部件</v>
          </cell>
          <cell r="F11" t="str">
            <v>正常货款类</v>
          </cell>
          <cell r="G11">
            <v>530885.304</v>
          </cell>
          <cell r="H11">
            <v>0.8</v>
          </cell>
          <cell r="I11">
            <v>424708.2432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50000</v>
          </cell>
        </row>
        <row r="11">
          <cell r="S11">
            <v>20000</v>
          </cell>
        </row>
        <row r="11">
          <cell r="U11">
            <v>70000</v>
          </cell>
          <cell r="V11">
            <v>0.164819028405427</v>
          </cell>
        </row>
        <row r="12">
          <cell r="A12" t="str">
            <v>S413084</v>
          </cell>
          <cell r="B12" t="str">
            <v>黄骅市常郭镇街西纸箱厂</v>
          </cell>
          <cell r="C12" t="str">
            <v>金属件/座椅/后视镜</v>
          </cell>
          <cell r="D12" t="str">
            <v>正常供货</v>
          </cell>
          <cell r="E12" t="str">
            <v>零部件</v>
          </cell>
          <cell r="F12" t="str">
            <v>正常货款类</v>
          </cell>
          <cell r="G12">
            <v>121606.070666667</v>
          </cell>
          <cell r="H12">
            <v>0.8</v>
          </cell>
          <cell r="I12">
            <v>97284.8565333333</v>
          </cell>
          <cell r="J12">
            <v>0</v>
          </cell>
          <cell r="K12">
            <v>30000</v>
          </cell>
          <cell r="L12">
            <v>0</v>
          </cell>
          <cell r="M12">
            <v>0</v>
          </cell>
        </row>
        <row r="12">
          <cell r="S12">
            <v>10000</v>
          </cell>
        </row>
        <row r="12">
          <cell r="U12">
            <v>40000</v>
          </cell>
          <cell r="V12">
            <v>0.411163683900737</v>
          </cell>
        </row>
        <row r="13">
          <cell r="A13" t="str">
            <v>S413078</v>
          </cell>
          <cell r="B13" t="str">
            <v>文安县德实汽车配件有限公司</v>
          </cell>
          <cell r="C13" t="str">
            <v>金属件/座椅</v>
          </cell>
          <cell r="D13" t="str">
            <v>正常供货</v>
          </cell>
          <cell r="E13" t="str">
            <v>零部件</v>
          </cell>
          <cell r="F13" t="str">
            <v>正常货款类</v>
          </cell>
          <cell r="G13">
            <v>1124762.96933333</v>
          </cell>
          <cell r="H13">
            <v>0.8</v>
          </cell>
          <cell r="I13">
            <v>899810.375466667</v>
          </cell>
          <cell r="J13">
            <v>0</v>
          </cell>
          <cell r="K13">
            <v>0</v>
          </cell>
          <cell r="L13">
            <v>0</v>
          </cell>
          <cell r="M13">
            <v>200000</v>
          </cell>
        </row>
        <row r="13">
          <cell r="P13">
            <v>150000</v>
          </cell>
          <cell r="Q13">
            <v>150000</v>
          </cell>
        </row>
        <row r="13">
          <cell r="S13">
            <v>100000</v>
          </cell>
        </row>
        <row r="13">
          <cell r="U13">
            <v>600000</v>
          </cell>
          <cell r="V13">
            <v>0.666807158884808</v>
          </cell>
        </row>
        <row r="14">
          <cell r="A14" t="str">
            <v>S413066</v>
          </cell>
          <cell r="B14" t="str">
            <v>河北新强力机械制造有限公司</v>
          </cell>
          <cell r="C14" t="str">
            <v>金属件/座椅</v>
          </cell>
          <cell r="D14" t="str">
            <v>正常供货</v>
          </cell>
          <cell r="E14" t="str">
            <v>零部件</v>
          </cell>
          <cell r="F14" t="str">
            <v>正常货款类</v>
          </cell>
          <cell r="G14">
            <v>204383.98</v>
          </cell>
          <cell r="H14">
            <v>0.8</v>
          </cell>
          <cell r="I14">
            <v>163507.184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50000</v>
          </cell>
        </row>
        <row r="14">
          <cell r="Q14">
            <v>30000</v>
          </cell>
          <cell r="R14">
            <v>20000</v>
          </cell>
          <cell r="S14">
            <v>40000</v>
          </cell>
        </row>
        <row r="14">
          <cell r="U14">
            <v>140000</v>
          </cell>
          <cell r="V14">
            <v>0.856231491333127</v>
          </cell>
        </row>
        <row r="15">
          <cell r="A15" t="str">
            <v>S437019</v>
          </cell>
          <cell r="B15" t="str">
            <v>日照浩利橡塑有限公司</v>
          </cell>
          <cell r="C15" t="str">
            <v>金属件/座椅</v>
          </cell>
          <cell r="D15" t="str">
            <v>正常供货</v>
          </cell>
          <cell r="E15" t="str">
            <v>零部件</v>
          </cell>
          <cell r="F15" t="str">
            <v>正常货款类</v>
          </cell>
          <cell r="G15">
            <v>571537.521333333</v>
          </cell>
          <cell r="H15">
            <v>0.8</v>
          </cell>
          <cell r="I15">
            <v>457230.017066667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150000</v>
          </cell>
        </row>
        <row r="15">
          <cell r="P15">
            <v>100000</v>
          </cell>
        </row>
        <row r="15">
          <cell r="S15">
            <v>50000</v>
          </cell>
        </row>
        <row r="15">
          <cell r="U15">
            <v>300000</v>
          </cell>
          <cell r="V15">
            <v>0.656124901695285</v>
          </cell>
        </row>
        <row r="16">
          <cell r="A16" t="str">
            <v>S413056</v>
          </cell>
          <cell r="B16" t="str">
            <v>黄骅市瑞丰五金制品有限公司</v>
          </cell>
          <cell r="C16" t="str">
            <v>金属件/后视镜</v>
          </cell>
          <cell r="D16" t="str">
            <v>正常供货</v>
          </cell>
          <cell r="E16" t="str">
            <v>零部件</v>
          </cell>
          <cell r="F16" t="str">
            <v>正常货款类</v>
          </cell>
          <cell r="G16">
            <v>173358.224</v>
          </cell>
          <cell r="H16">
            <v>0.8</v>
          </cell>
          <cell r="I16">
            <v>138686.5792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6">
          <cell r="U16">
            <v>0</v>
          </cell>
          <cell r="V16">
            <v>0</v>
          </cell>
        </row>
        <row r="17">
          <cell r="A17" t="str">
            <v>S413071</v>
          </cell>
          <cell r="B17" t="str">
            <v>黄骅市顺亿汽车部件有限公司</v>
          </cell>
          <cell r="C17" t="str">
            <v>金属件/座椅/后视镜</v>
          </cell>
          <cell r="D17" t="str">
            <v>正常供货</v>
          </cell>
          <cell r="E17" t="str">
            <v>零部件</v>
          </cell>
          <cell r="F17" t="str">
            <v>正常货款类</v>
          </cell>
          <cell r="G17">
            <v>108126.554666667</v>
          </cell>
          <cell r="H17">
            <v>0.8</v>
          </cell>
          <cell r="I17">
            <v>86501.2437333334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7">
          <cell r="U17">
            <v>0</v>
          </cell>
          <cell r="V17">
            <v>0</v>
          </cell>
        </row>
        <row r="18">
          <cell r="A18" t="str">
            <v>S432037</v>
          </cell>
          <cell r="B18" t="str">
            <v>苏世博(南京)减振系统有限公司</v>
          </cell>
          <cell r="C18" t="str">
            <v>金属件</v>
          </cell>
          <cell r="D18" t="str">
            <v>正常供货</v>
          </cell>
          <cell r="E18" t="str">
            <v>零部件</v>
          </cell>
          <cell r="F18" t="str">
            <v>正常货款类</v>
          </cell>
          <cell r="G18">
            <v>298331.869333333</v>
          </cell>
          <cell r="H18">
            <v>0.8</v>
          </cell>
          <cell r="I18">
            <v>238665.495466667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150000</v>
          </cell>
        </row>
        <row r="18">
          <cell r="U18">
            <v>150000</v>
          </cell>
          <cell r="V18">
            <v>0.62849470430027</v>
          </cell>
        </row>
        <row r="19">
          <cell r="A19" t="str">
            <v>S413021</v>
          </cell>
          <cell r="B19" t="str">
            <v>河北锐翰汽车零部件有限公司</v>
          </cell>
          <cell r="C19" t="str">
            <v>金属件</v>
          </cell>
          <cell r="D19" t="str">
            <v>正常供货</v>
          </cell>
          <cell r="E19" t="str">
            <v>零部件</v>
          </cell>
          <cell r="F19" t="str">
            <v>正常货款类</v>
          </cell>
          <cell r="G19">
            <v>115846.789333333</v>
          </cell>
          <cell r="H19">
            <v>0.8</v>
          </cell>
          <cell r="I19">
            <v>92677.4314666667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40000</v>
          </cell>
        </row>
        <row r="19">
          <cell r="S19">
            <v>20000</v>
          </cell>
        </row>
        <row r="19">
          <cell r="U19">
            <v>60000</v>
          </cell>
          <cell r="V19">
            <v>0.647406807142473</v>
          </cell>
        </row>
        <row r="20">
          <cell r="A20" t="str">
            <v>S413007</v>
          </cell>
          <cell r="B20" t="str">
            <v>雄县华增汽车饰件有限公司</v>
          </cell>
          <cell r="C20" t="str">
            <v>金属件/座椅</v>
          </cell>
          <cell r="D20" t="str">
            <v>正常供货</v>
          </cell>
          <cell r="E20" t="str">
            <v>零部件</v>
          </cell>
          <cell r="F20" t="str">
            <v>正常货款类</v>
          </cell>
          <cell r="G20">
            <v>58009.4253333333</v>
          </cell>
          <cell r="H20">
            <v>0.8</v>
          </cell>
          <cell r="I20">
            <v>46407.5402666667</v>
          </cell>
        </row>
        <row r="20">
          <cell r="U20">
            <v>0</v>
          </cell>
          <cell r="V20">
            <v>0</v>
          </cell>
        </row>
        <row r="21">
          <cell r="A21" t="str">
            <v>S413073</v>
          </cell>
          <cell r="B21" t="str">
            <v>黄骅市兴岳金属制品有限公司</v>
          </cell>
          <cell r="C21" t="str">
            <v>金属件</v>
          </cell>
          <cell r="D21" t="str">
            <v>正常供货</v>
          </cell>
          <cell r="E21" t="str">
            <v>零部件</v>
          </cell>
          <cell r="F21" t="str">
            <v>正常货款类</v>
          </cell>
          <cell r="G21">
            <v>276831.988</v>
          </cell>
          <cell r="H21">
            <v>0.8</v>
          </cell>
          <cell r="I21">
            <v>221465.5904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50000</v>
          </cell>
        </row>
        <row r="21">
          <cell r="R21">
            <v>40000</v>
          </cell>
          <cell r="S21">
            <v>20000</v>
          </cell>
        </row>
        <row r="21">
          <cell r="U21">
            <v>110000</v>
          </cell>
          <cell r="V21">
            <v>0.496691155503316</v>
          </cell>
        </row>
        <row r="22">
          <cell r="A22" t="str">
            <v>S413058</v>
          </cell>
          <cell r="B22" t="str">
            <v>黄骅市俊隆五金包装有限公司</v>
          </cell>
          <cell r="C22" t="str">
            <v>金属件/后视镜</v>
          </cell>
          <cell r="D22" t="str">
            <v>正常供货</v>
          </cell>
          <cell r="E22" t="str">
            <v>零部件</v>
          </cell>
          <cell r="F22" t="str">
            <v>正常货款类</v>
          </cell>
          <cell r="G22">
            <v>47921.0546666667</v>
          </cell>
          <cell r="H22">
            <v>0.8</v>
          </cell>
          <cell r="I22">
            <v>38336.8437333333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2">
          <cell r="U22">
            <v>0</v>
          </cell>
          <cell r="V22">
            <v>0</v>
          </cell>
        </row>
        <row r="23">
          <cell r="A23" t="str">
            <v>S413026</v>
          </cell>
          <cell r="B23" t="str">
            <v>沧州临港明康汽车配件有限公司</v>
          </cell>
          <cell r="C23" t="str">
            <v>金属件</v>
          </cell>
          <cell r="D23" t="str">
            <v>正常供货</v>
          </cell>
          <cell r="E23" t="str">
            <v>零部件</v>
          </cell>
          <cell r="F23" t="str">
            <v>正常货款类</v>
          </cell>
          <cell r="G23">
            <v>51167.608</v>
          </cell>
          <cell r="H23">
            <v>0.8</v>
          </cell>
          <cell r="I23">
            <v>40934.0864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24000</v>
          </cell>
        </row>
        <row r="23">
          <cell r="U23">
            <v>24000</v>
          </cell>
          <cell r="V23">
            <v>0.586308431693739</v>
          </cell>
        </row>
        <row r="24">
          <cell r="A24" t="str">
            <v>S413054</v>
          </cell>
          <cell r="B24" t="str">
            <v>黄骅市保俊成复合彩印厂</v>
          </cell>
          <cell r="C24" t="str">
            <v>金属件/后视镜</v>
          </cell>
          <cell r="D24" t="str">
            <v>正常供货</v>
          </cell>
          <cell r="E24" t="str">
            <v>零部件</v>
          </cell>
          <cell r="F24" t="str">
            <v>正常货款类</v>
          </cell>
          <cell r="G24">
            <v>47978.1986666667</v>
          </cell>
          <cell r="H24">
            <v>0.8</v>
          </cell>
          <cell r="I24">
            <v>38382.5589333333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4">
          <cell r="U24">
            <v>0</v>
          </cell>
          <cell r="V24">
            <v>0</v>
          </cell>
        </row>
        <row r="25">
          <cell r="A25" t="str">
            <v>S413070</v>
          </cell>
          <cell r="B25" t="str">
            <v>黄骅市创合五金制品有限公司</v>
          </cell>
          <cell r="C25" t="str">
            <v>金属件/座椅</v>
          </cell>
          <cell r="D25" t="str">
            <v>正常供货</v>
          </cell>
          <cell r="E25" t="str">
            <v>零部件</v>
          </cell>
          <cell r="F25" t="str">
            <v>正常货款类</v>
          </cell>
          <cell r="G25">
            <v>1192043.59333333</v>
          </cell>
          <cell r="H25">
            <v>0.8</v>
          </cell>
          <cell r="I25">
            <v>953634.874666667</v>
          </cell>
          <cell r="J25">
            <v>200000</v>
          </cell>
          <cell r="K25">
            <v>0</v>
          </cell>
          <cell r="L25">
            <v>0</v>
          </cell>
          <cell r="M25">
            <v>0</v>
          </cell>
          <cell r="N25">
            <v>200000</v>
          </cell>
        </row>
        <row r="25">
          <cell r="Q25">
            <v>80000</v>
          </cell>
          <cell r="R25">
            <v>120000</v>
          </cell>
          <cell r="S25">
            <v>100000</v>
          </cell>
        </row>
        <row r="25">
          <cell r="U25">
            <v>700000</v>
          </cell>
          <cell r="V25">
            <v>0.734033557911436</v>
          </cell>
        </row>
        <row r="26">
          <cell r="A26" t="str">
            <v>S413039</v>
          </cell>
          <cell r="B26" t="str">
            <v>黄骅市佳祥五金制品有限公司</v>
          </cell>
          <cell r="C26" t="str">
            <v>金属件/后视镜</v>
          </cell>
          <cell r="D26" t="str">
            <v>正常供货</v>
          </cell>
          <cell r="E26" t="str">
            <v>零部件</v>
          </cell>
          <cell r="F26" t="str">
            <v>正常货款类</v>
          </cell>
          <cell r="G26">
            <v>45425.5133333333</v>
          </cell>
          <cell r="H26">
            <v>0.8</v>
          </cell>
          <cell r="I26">
            <v>36340.4106666667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10000</v>
          </cell>
        </row>
        <row r="26">
          <cell r="P26">
            <v>10000</v>
          </cell>
        </row>
        <row r="26">
          <cell r="S26">
            <v>10000</v>
          </cell>
        </row>
        <row r="26">
          <cell r="U26">
            <v>30000</v>
          </cell>
          <cell r="V26">
            <v>0.825527269770718</v>
          </cell>
        </row>
        <row r="27">
          <cell r="A27" t="str">
            <v>S413023</v>
          </cell>
          <cell r="B27" t="str">
            <v>南皮县利辉五金接插件厂</v>
          </cell>
          <cell r="C27" t="str">
            <v>金属件</v>
          </cell>
          <cell r="D27" t="str">
            <v>正常供货</v>
          </cell>
          <cell r="E27" t="str">
            <v>零部件</v>
          </cell>
          <cell r="F27" t="str">
            <v>正常货款类</v>
          </cell>
          <cell r="G27">
            <v>27651.0933333333</v>
          </cell>
          <cell r="H27">
            <v>0.8</v>
          </cell>
          <cell r="I27">
            <v>22120.8746666667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8635.18933333333</v>
          </cell>
        </row>
        <row r="27">
          <cell r="Q27">
            <v>9000</v>
          </cell>
        </row>
        <row r="27">
          <cell r="U27">
            <v>17635.1893333333</v>
          </cell>
          <cell r="V27">
            <v>0.797219350458475</v>
          </cell>
        </row>
        <row r="28">
          <cell r="A28" t="str">
            <v>S413025</v>
          </cell>
          <cell r="B28" t="str">
            <v>沧州宇诺五金制造有限公司</v>
          </cell>
          <cell r="C28" t="str">
            <v>金属件</v>
          </cell>
          <cell r="D28" t="str">
            <v>正常供货</v>
          </cell>
          <cell r="E28" t="str">
            <v>零部件</v>
          </cell>
          <cell r="F28" t="str">
            <v>正常货款类</v>
          </cell>
          <cell r="G28">
            <v>462914.212</v>
          </cell>
          <cell r="H28">
            <v>0.8</v>
          </cell>
          <cell r="I28">
            <v>370331.3696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130000</v>
          </cell>
        </row>
        <row r="28">
          <cell r="Q28">
            <v>50000</v>
          </cell>
        </row>
        <row r="28">
          <cell r="S28">
            <v>80000</v>
          </cell>
        </row>
        <row r="28">
          <cell r="U28">
            <v>260000</v>
          </cell>
          <cell r="V28">
            <v>0.702073929845126</v>
          </cell>
        </row>
        <row r="29">
          <cell r="A29" t="str">
            <v>S413125</v>
          </cell>
          <cell r="B29" t="str">
            <v>沧州智凯金属制品有限公司</v>
          </cell>
          <cell r="C29" t="str">
            <v>金属件</v>
          </cell>
          <cell r="D29" t="str">
            <v>正常供货</v>
          </cell>
          <cell r="E29" t="str">
            <v>零部件</v>
          </cell>
          <cell r="F29" t="str">
            <v>正常货款类</v>
          </cell>
          <cell r="G29">
            <v>387105.944</v>
          </cell>
          <cell r="H29">
            <v>0.8</v>
          </cell>
          <cell r="I29">
            <v>309684.7552</v>
          </cell>
          <cell r="J29">
            <v>100000</v>
          </cell>
          <cell r="K29">
            <v>0</v>
          </cell>
          <cell r="L29">
            <v>0</v>
          </cell>
          <cell r="M29">
            <v>0</v>
          </cell>
        </row>
        <row r="29">
          <cell r="R29">
            <v>100000</v>
          </cell>
          <cell r="S29">
            <v>100000</v>
          </cell>
        </row>
        <row r="29">
          <cell r="U29">
            <v>300000</v>
          </cell>
          <cell r="V29">
            <v>0.968727052147771</v>
          </cell>
        </row>
        <row r="30">
          <cell r="A30" t="str">
            <v>S413081</v>
          </cell>
          <cell r="B30" t="str">
            <v>河北宏广橡塑金属制品有限公司</v>
          </cell>
          <cell r="C30" t="str">
            <v>金属件</v>
          </cell>
          <cell r="D30" t="str">
            <v>正常供货</v>
          </cell>
          <cell r="E30" t="str">
            <v>零部件</v>
          </cell>
          <cell r="F30" t="str">
            <v>正常货款类</v>
          </cell>
          <cell r="G30">
            <v>0</v>
          </cell>
          <cell r="H30">
            <v>0.8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10000</v>
          </cell>
        </row>
        <row r="30">
          <cell r="U30">
            <v>10000</v>
          </cell>
          <cell r="V30" t="str">
            <v>100%</v>
          </cell>
        </row>
        <row r="31">
          <cell r="A31" t="str">
            <v>S413167</v>
          </cell>
          <cell r="B31" t="str">
            <v>航天宏达（泊头）机械科技有限公司</v>
          </cell>
          <cell r="C31" t="str">
            <v>金属件</v>
          </cell>
          <cell r="D31" t="str">
            <v>正常供货</v>
          </cell>
          <cell r="E31" t="str">
            <v>零部件</v>
          </cell>
          <cell r="F31" t="str">
            <v>正常货款类</v>
          </cell>
          <cell r="G31">
            <v>209588.937333333</v>
          </cell>
          <cell r="H31">
            <v>0.8</v>
          </cell>
          <cell r="I31">
            <v>167671.149866667</v>
          </cell>
          <cell r="J31">
            <v>0</v>
          </cell>
          <cell r="K31">
            <v>0</v>
          </cell>
          <cell r="L31">
            <v>0</v>
          </cell>
          <cell r="M31">
            <v>80000</v>
          </cell>
        </row>
        <row r="31">
          <cell r="Q31">
            <v>20000</v>
          </cell>
          <cell r="R31">
            <v>62000</v>
          </cell>
        </row>
        <row r="31">
          <cell r="U31">
            <v>162000</v>
          </cell>
          <cell r="V31">
            <v>0.966176948919499</v>
          </cell>
        </row>
        <row r="32">
          <cell r="A32" t="str">
            <v>S413105</v>
          </cell>
          <cell r="B32" t="str">
            <v>沧州斯克艾商贸有限公司</v>
          </cell>
          <cell r="C32" t="str">
            <v>金属件/后视镜</v>
          </cell>
          <cell r="D32" t="str">
            <v>正常供货</v>
          </cell>
          <cell r="E32" t="str">
            <v>零部件</v>
          </cell>
          <cell r="F32" t="str">
            <v>正常货款类</v>
          </cell>
          <cell r="G32">
            <v>0</v>
          </cell>
          <cell r="H32">
            <v>0.8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2">
          <cell r="U32">
            <v>0</v>
          </cell>
          <cell r="V32" t="str">
            <v>100%</v>
          </cell>
        </row>
        <row r="33">
          <cell r="A33" t="str">
            <v>S434006</v>
          </cell>
          <cell r="B33" t="str">
            <v>安徽汉升工业部件股份有限公司</v>
          </cell>
          <cell r="C33" t="str">
            <v>金属件</v>
          </cell>
          <cell r="D33" t="str">
            <v>正常供货</v>
          </cell>
          <cell r="E33" t="str">
            <v>零部件</v>
          </cell>
          <cell r="F33" t="str">
            <v>正常货款类</v>
          </cell>
          <cell r="G33">
            <v>6591.99</v>
          </cell>
          <cell r="H33">
            <v>0.8</v>
          </cell>
          <cell r="I33">
            <v>5273.592</v>
          </cell>
        </row>
        <row r="33">
          <cell r="Q33">
            <v>6947.92</v>
          </cell>
        </row>
        <row r="33">
          <cell r="U33">
            <v>6947.92</v>
          </cell>
          <cell r="V33">
            <v>1.31749289668219</v>
          </cell>
        </row>
        <row r="34">
          <cell r="A34" t="str">
            <v>S413020</v>
          </cell>
          <cell r="B34" t="str">
            <v>沧州旭兴五金制品有限公司</v>
          </cell>
          <cell r="C34" t="str">
            <v>金属件/后视镜</v>
          </cell>
          <cell r="D34" t="str">
            <v>正常供货</v>
          </cell>
          <cell r="E34" t="str">
            <v>零部件</v>
          </cell>
          <cell r="F34" t="str">
            <v>正常货款类</v>
          </cell>
          <cell r="G34">
            <v>136539.137333333</v>
          </cell>
          <cell r="H34">
            <v>0.8</v>
          </cell>
          <cell r="I34">
            <v>109231.309866667</v>
          </cell>
          <cell r="J34">
            <v>0</v>
          </cell>
          <cell r="K34">
            <v>20000</v>
          </cell>
          <cell r="L34">
            <v>10000</v>
          </cell>
          <cell r="M34">
            <v>0</v>
          </cell>
        </row>
        <row r="34">
          <cell r="Q34">
            <v>30000</v>
          </cell>
        </row>
        <row r="34">
          <cell r="S34">
            <v>30000</v>
          </cell>
        </row>
        <row r="34">
          <cell r="U34">
            <v>90000</v>
          </cell>
          <cell r="V34">
            <v>0.823939583896399</v>
          </cell>
        </row>
        <row r="35">
          <cell r="A35" t="str">
            <v>S411018</v>
          </cell>
          <cell r="B35" t="str">
            <v>北京三浦易购科技有限公司</v>
          </cell>
          <cell r="C35" t="str">
            <v>金属件</v>
          </cell>
          <cell r="D35" t="str">
            <v>正常供货</v>
          </cell>
          <cell r="E35" t="str">
            <v>零部件</v>
          </cell>
          <cell r="F35" t="str">
            <v>正常货款类</v>
          </cell>
          <cell r="G35">
            <v>12161.904</v>
          </cell>
          <cell r="H35">
            <v>0.8</v>
          </cell>
          <cell r="I35">
            <v>9729.5232</v>
          </cell>
          <cell r="J35">
            <v>10000</v>
          </cell>
          <cell r="K35">
            <v>0</v>
          </cell>
          <cell r="L35">
            <v>0</v>
          </cell>
          <cell r="M35">
            <v>0</v>
          </cell>
        </row>
        <row r="35">
          <cell r="Q35">
            <v>5000</v>
          </cell>
          <cell r="R35">
            <v>4683.86</v>
          </cell>
          <cell r="S35">
            <v>5547</v>
          </cell>
          <cell r="T35">
            <v>10000</v>
          </cell>
          <cell r="U35">
            <v>35230.86</v>
          </cell>
          <cell r="V35">
            <v>3.62102636231958</v>
          </cell>
        </row>
        <row r="36">
          <cell r="A36" t="str">
            <v>S442002</v>
          </cell>
          <cell r="B36" t="str">
            <v>湖北伟士通汽车零件有限公司</v>
          </cell>
          <cell r="C36" t="str">
            <v>金属件</v>
          </cell>
          <cell r="D36" t="str">
            <v>正常供货</v>
          </cell>
          <cell r="E36" t="str">
            <v>零部件</v>
          </cell>
          <cell r="F36" t="str">
            <v>正常货款类</v>
          </cell>
          <cell r="G36">
            <v>14012.5493333333</v>
          </cell>
          <cell r="H36">
            <v>0.8</v>
          </cell>
          <cell r="I36">
            <v>11210.0394666667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6">
          <cell r="U36">
            <v>0</v>
          </cell>
          <cell r="V36">
            <v>0</v>
          </cell>
        </row>
        <row r="37">
          <cell r="A37" t="str">
            <v>S432005</v>
          </cell>
          <cell r="B37" t="str">
            <v>佛吉亚（无锡）座椅部件有限公司</v>
          </cell>
          <cell r="C37" t="str">
            <v>金属件</v>
          </cell>
          <cell r="D37" t="str">
            <v>正常供货</v>
          </cell>
          <cell r="E37" t="str">
            <v>零部件</v>
          </cell>
          <cell r="F37" t="str">
            <v>正常货款类</v>
          </cell>
          <cell r="G37">
            <v>283862.816</v>
          </cell>
          <cell r="H37">
            <v>0.8</v>
          </cell>
          <cell r="I37">
            <v>227090.2528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7">
          <cell r="U37">
            <v>0</v>
          </cell>
          <cell r="V37">
            <v>0</v>
          </cell>
        </row>
        <row r="38">
          <cell r="A38" t="str">
            <v>S411041</v>
          </cell>
          <cell r="B38" t="str">
            <v>北京嘉度科贸有限公司</v>
          </cell>
          <cell r="C38" t="str">
            <v>金属件/座椅</v>
          </cell>
          <cell r="D38" t="str">
            <v>正常供货</v>
          </cell>
          <cell r="E38" t="str">
            <v>零部件</v>
          </cell>
          <cell r="F38" t="str">
            <v>正常货款类</v>
          </cell>
          <cell r="G38">
            <v>0</v>
          </cell>
          <cell r="H38">
            <v>0.8</v>
          </cell>
          <cell r="I38">
            <v>0</v>
          </cell>
        </row>
        <row r="38">
          <cell r="U38">
            <v>0</v>
          </cell>
          <cell r="V38" t="str">
            <v>100%</v>
          </cell>
        </row>
        <row r="39">
          <cell r="A39" t="str">
            <v>S413122</v>
          </cell>
          <cell r="B39" t="str">
            <v>河北亿泽汽车零部件科技有限公司</v>
          </cell>
          <cell r="C39" t="str">
            <v>金属件</v>
          </cell>
          <cell r="D39" t="str">
            <v>正常供货</v>
          </cell>
          <cell r="E39" t="str">
            <v>零部件</v>
          </cell>
          <cell r="F39" t="str">
            <v>正常货款类</v>
          </cell>
          <cell r="G39">
            <v>4620.74</v>
          </cell>
          <cell r="H39">
            <v>0.8</v>
          </cell>
          <cell r="I39">
            <v>3696.592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15197.286</v>
          </cell>
        </row>
        <row r="39">
          <cell r="U39">
            <v>15197.286</v>
          </cell>
          <cell r="V39">
            <v>4.1111613074962</v>
          </cell>
        </row>
        <row r="40">
          <cell r="A40" t="str">
            <v>S431012</v>
          </cell>
          <cell r="B40" t="str">
            <v>上海明芳汽车零件有限公司</v>
          </cell>
          <cell r="C40" t="str">
            <v>金属件</v>
          </cell>
          <cell r="D40" t="str">
            <v>正常供货</v>
          </cell>
          <cell r="E40" t="str">
            <v>零部件</v>
          </cell>
          <cell r="F40" t="str">
            <v>正常货款类</v>
          </cell>
          <cell r="G40">
            <v>0</v>
          </cell>
          <cell r="H40">
            <v>0.8</v>
          </cell>
          <cell r="I40">
            <v>0</v>
          </cell>
        </row>
        <row r="40">
          <cell r="U40">
            <v>0</v>
          </cell>
          <cell r="V40" t="str">
            <v>100%</v>
          </cell>
        </row>
        <row r="41">
          <cell r="A41" t="str">
            <v>S431033</v>
          </cell>
          <cell r="B41" t="str">
            <v>上海纳特汽车标准件有限公司</v>
          </cell>
          <cell r="C41" t="str">
            <v>金属件</v>
          </cell>
          <cell r="D41" t="str">
            <v>正常供货</v>
          </cell>
          <cell r="E41" t="str">
            <v>零部件</v>
          </cell>
          <cell r="F41" t="str">
            <v>正常货款类</v>
          </cell>
          <cell r="G41">
            <v>6270.76666666667</v>
          </cell>
          <cell r="H41">
            <v>0.8</v>
          </cell>
          <cell r="I41">
            <v>5016.61333333333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1">
          <cell r="U41">
            <v>0</v>
          </cell>
          <cell r="V41">
            <v>0</v>
          </cell>
        </row>
        <row r="42">
          <cell r="A42" t="str">
            <v>S413201</v>
          </cell>
          <cell r="B42" t="str">
            <v>清河县沁园汽车零部件有限公司</v>
          </cell>
          <cell r="C42" t="str">
            <v>座椅/金属件</v>
          </cell>
          <cell r="D42" t="str">
            <v>正常供货</v>
          </cell>
          <cell r="E42" t="str">
            <v>零部件</v>
          </cell>
          <cell r="F42" t="str">
            <v>正常货款类</v>
          </cell>
          <cell r="G42">
            <v>25422.1916666667</v>
          </cell>
          <cell r="H42">
            <v>0.8</v>
          </cell>
          <cell r="I42">
            <v>20337.7533333333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90000</v>
          </cell>
        </row>
        <row r="42">
          <cell r="T42">
            <v>84000</v>
          </cell>
          <cell r="U42">
            <v>174000</v>
          </cell>
          <cell r="V42">
            <v>8.55551727608064</v>
          </cell>
        </row>
        <row r="43">
          <cell r="A43" t="str">
            <v>S413174</v>
          </cell>
          <cell r="B43" t="str">
            <v>沧州美凯精冲产品有限公司</v>
          </cell>
          <cell r="C43" t="str">
            <v>金属件</v>
          </cell>
          <cell r="D43" t="str">
            <v>正常供货</v>
          </cell>
          <cell r="E43" t="str">
            <v>零部件</v>
          </cell>
          <cell r="F43" t="str">
            <v>正常货款类</v>
          </cell>
          <cell r="G43">
            <v>1237.856</v>
          </cell>
          <cell r="H43">
            <v>0.8</v>
          </cell>
          <cell r="I43">
            <v>990.2848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20000</v>
          </cell>
        </row>
        <row r="43">
          <cell r="U43">
            <v>20000</v>
          </cell>
          <cell r="V43">
            <v>20.1962102215443</v>
          </cell>
        </row>
        <row r="44">
          <cell r="A44" t="str">
            <v>S413184</v>
          </cell>
          <cell r="B44" t="str">
            <v>黄骅市宏达五金厂</v>
          </cell>
          <cell r="C44" t="str">
            <v>金属件</v>
          </cell>
          <cell r="D44" t="str">
            <v>正常供货</v>
          </cell>
          <cell r="E44" t="str">
            <v>零部件</v>
          </cell>
          <cell r="F44" t="str">
            <v>正常货款类</v>
          </cell>
          <cell r="G44">
            <v>0</v>
          </cell>
          <cell r="H44">
            <v>0.8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20000</v>
          </cell>
        </row>
        <row r="44">
          <cell r="U44">
            <v>20000</v>
          </cell>
          <cell r="V44" t="str">
            <v>100%</v>
          </cell>
        </row>
        <row r="45">
          <cell r="A45" t="str">
            <v>S413186</v>
          </cell>
          <cell r="B45" t="str">
            <v>黄骅市富邑金属制品有限公司</v>
          </cell>
          <cell r="C45" t="str">
            <v>金属件</v>
          </cell>
          <cell r="D45" t="str">
            <v>正常供货</v>
          </cell>
          <cell r="E45" t="str">
            <v>零部件</v>
          </cell>
          <cell r="F45" t="str">
            <v>正常货款类</v>
          </cell>
          <cell r="G45">
            <v>5472.89866666667</v>
          </cell>
          <cell r="H45">
            <v>0.8</v>
          </cell>
          <cell r="I45">
            <v>4378.31893333333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10000</v>
          </cell>
        </row>
        <row r="45">
          <cell r="U45">
            <v>10000</v>
          </cell>
          <cell r="V45">
            <v>2.28398162679911</v>
          </cell>
        </row>
        <row r="46">
          <cell r="A46" t="str">
            <v>S432042</v>
          </cell>
          <cell r="B46" t="str">
            <v>江苏凌派通信科技有限公司</v>
          </cell>
          <cell r="C46" t="str">
            <v>座椅/金属件</v>
          </cell>
          <cell r="D46" t="str">
            <v>正常供货</v>
          </cell>
          <cell r="E46" t="str">
            <v>零部件</v>
          </cell>
          <cell r="F46" t="str">
            <v>正常货款类</v>
          </cell>
          <cell r="G46">
            <v>34352.4666666667</v>
          </cell>
          <cell r="H46">
            <v>0.8</v>
          </cell>
          <cell r="I46">
            <v>27481.9733333333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6">
          <cell r="U46">
            <v>0</v>
          </cell>
          <cell r="V46">
            <v>0</v>
          </cell>
        </row>
        <row r="47">
          <cell r="A47" t="str">
            <v>S432003</v>
          </cell>
          <cell r="B47" t="str">
            <v>无锡市汇源机械科技有限公司</v>
          </cell>
          <cell r="C47" t="str">
            <v>金属件/座椅/后视镜</v>
          </cell>
          <cell r="D47" t="str">
            <v>正常供货</v>
          </cell>
          <cell r="E47" t="str">
            <v>零部件</v>
          </cell>
          <cell r="F47" t="str">
            <v>正常货款类</v>
          </cell>
          <cell r="G47">
            <v>45998.7666666667</v>
          </cell>
          <cell r="H47">
            <v>0.8</v>
          </cell>
          <cell r="I47">
            <v>36799.0133333333</v>
          </cell>
        </row>
        <row r="47">
          <cell r="P47">
            <v>20000</v>
          </cell>
        </row>
        <row r="47">
          <cell r="U47">
            <v>20000</v>
          </cell>
          <cell r="V47">
            <v>0.54349283277885</v>
          </cell>
        </row>
        <row r="48">
          <cell r="A48" t="str">
            <v>S513222</v>
          </cell>
          <cell r="B48" t="str">
            <v>沧州君泰包装制品有限公司</v>
          </cell>
          <cell r="C48" t="str">
            <v>座椅</v>
          </cell>
          <cell r="D48" t="str">
            <v>正常供货</v>
          </cell>
          <cell r="E48" t="str">
            <v>零部件</v>
          </cell>
          <cell r="F48" t="str">
            <v>正常货款类</v>
          </cell>
          <cell r="G48">
            <v>21514.54</v>
          </cell>
          <cell r="H48">
            <v>0.8</v>
          </cell>
          <cell r="I48">
            <v>17211.632</v>
          </cell>
        </row>
        <row r="48">
          <cell r="R48">
            <v>54448.77</v>
          </cell>
          <cell r="S48">
            <v>50000</v>
          </cell>
        </row>
        <row r="48">
          <cell r="U48">
            <v>104448.77</v>
          </cell>
          <cell r="V48">
            <v>6.06849890818023</v>
          </cell>
        </row>
        <row r="49">
          <cell r="A49" t="str">
            <v>S413108</v>
          </cell>
          <cell r="B49" t="str">
            <v>黄骅市泰行汽车配件有限公司</v>
          </cell>
          <cell r="C49" t="str">
            <v>座椅</v>
          </cell>
          <cell r="D49" t="str">
            <v>正常供货</v>
          </cell>
          <cell r="E49" t="str">
            <v>零部件</v>
          </cell>
          <cell r="F49" t="str">
            <v>正常货款类</v>
          </cell>
          <cell r="G49">
            <v>815762.12</v>
          </cell>
          <cell r="H49">
            <v>0.8</v>
          </cell>
          <cell r="I49">
            <v>652609.696</v>
          </cell>
        </row>
        <row r="49">
          <cell r="N49">
            <v>200000</v>
          </cell>
        </row>
        <row r="49">
          <cell r="R49">
            <v>100000</v>
          </cell>
        </row>
        <row r="49">
          <cell r="T49">
            <v>50000</v>
          </cell>
          <cell r="U49">
            <v>350000</v>
          </cell>
          <cell r="V49">
            <v>0.53630830517112</v>
          </cell>
        </row>
        <row r="50">
          <cell r="A50" t="str">
            <v>S413053</v>
          </cell>
          <cell r="B50" t="str">
            <v>黄骅市益海五金制造有限公司</v>
          </cell>
          <cell r="C50" t="str">
            <v>座椅</v>
          </cell>
          <cell r="D50" t="str">
            <v>正常供货</v>
          </cell>
          <cell r="E50" t="str">
            <v>零部件</v>
          </cell>
          <cell r="F50" t="str">
            <v>正常货款类</v>
          </cell>
          <cell r="G50">
            <v>89065.656</v>
          </cell>
          <cell r="H50">
            <v>0.8</v>
          </cell>
          <cell r="I50">
            <v>71252.5248</v>
          </cell>
        </row>
        <row r="50">
          <cell r="N50">
            <v>30000</v>
          </cell>
        </row>
        <row r="50">
          <cell r="R50">
            <v>40000</v>
          </cell>
          <cell r="S50">
            <v>30000</v>
          </cell>
        </row>
        <row r="50">
          <cell r="U50">
            <v>100000</v>
          </cell>
          <cell r="V50">
            <v>1.40345903925077</v>
          </cell>
        </row>
        <row r="51">
          <cell r="A51" t="str">
            <v>S422005</v>
          </cell>
          <cell r="B51" t="str">
            <v>吉林省德邦汽车电子有限公司</v>
          </cell>
          <cell r="C51" t="str">
            <v>座椅</v>
          </cell>
          <cell r="D51" t="str">
            <v>正常供货</v>
          </cell>
          <cell r="E51" t="str">
            <v>零部件</v>
          </cell>
          <cell r="F51" t="str">
            <v>正常货款类</v>
          </cell>
          <cell r="G51">
            <v>860256.921333333</v>
          </cell>
          <cell r="H51">
            <v>0.8</v>
          </cell>
          <cell r="I51">
            <v>688205.537066667</v>
          </cell>
        </row>
        <row r="51">
          <cell r="Q51">
            <v>100000</v>
          </cell>
          <cell r="R51">
            <v>100000</v>
          </cell>
          <cell r="S51">
            <v>100000</v>
          </cell>
          <cell r="T51">
            <v>84000</v>
          </cell>
          <cell r="U51">
            <v>384000</v>
          </cell>
          <cell r="V51">
            <v>0.557972842875866</v>
          </cell>
        </row>
        <row r="52">
          <cell r="A52" t="str">
            <v>S413035</v>
          </cell>
          <cell r="B52" t="str">
            <v>黄骅市建昌塑料制品有限公司</v>
          </cell>
          <cell r="C52" t="str">
            <v>座椅</v>
          </cell>
          <cell r="D52" t="str">
            <v>正常供货</v>
          </cell>
          <cell r="E52" t="str">
            <v>零部件</v>
          </cell>
          <cell r="F52" t="str">
            <v>正常货款类</v>
          </cell>
          <cell r="G52">
            <v>344639.516</v>
          </cell>
          <cell r="H52">
            <v>0.8</v>
          </cell>
          <cell r="I52">
            <v>275711.6128</v>
          </cell>
        </row>
        <row r="52">
          <cell r="N52">
            <v>90000</v>
          </cell>
        </row>
        <row r="52">
          <cell r="R52">
            <v>50000</v>
          </cell>
          <cell r="S52">
            <v>50000</v>
          </cell>
        </row>
        <row r="52">
          <cell r="U52">
            <v>190000</v>
          </cell>
          <cell r="V52">
            <v>0.689125851720381</v>
          </cell>
        </row>
        <row r="53">
          <cell r="A53" t="str">
            <v>S435003</v>
          </cell>
          <cell r="B53" t="str">
            <v>泉州市福兴塑料五金有限公司</v>
          </cell>
          <cell r="C53" t="str">
            <v>座椅</v>
          </cell>
          <cell r="D53" t="str">
            <v>正常供货</v>
          </cell>
          <cell r="E53" t="str">
            <v>零部件</v>
          </cell>
          <cell r="F53" t="str">
            <v>正常货款类</v>
          </cell>
          <cell r="G53">
            <v>0</v>
          </cell>
          <cell r="H53">
            <v>0.8</v>
          </cell>
          <cell r="I53">
            <v>0</v>
          </cell>
        </row>
        <row r="53">
          <cell r="R53">
            <v>198654</v>
          </cell>
        </row>
        <row r="53">
          <cell r="U53">
            <v>198654</v>
          </cell>
          <cell r="V53" t="str">
            <v>100%</v>
          </cell>
        </row>
        <row r="54">
          <cell r="A54" t="str">
            <v>S437016</v>
          </cell>
          <cell r="B54" t="str">
            <v>曲阜陆航座椅辅料有限公司</v>
          </cell>
          <cell r="C54" t="str">
            <v>座椅</v>
          </cell>
          <cell r="D54" t="str">
            <v>正常供货</v>
          </cell>
          <cell r="E54" t="str">
            <v>零部件</v>
          </cell>
          <cell r="F54" t="str">
            <v>正常货款类</v>
          </cell>
          <cell r="G54">
            <v>45680.1386666667</v>
          </cell>
          <cell r="H54">
            <v>0.8</v>
          </cell>
          <cell r="I54">
            <v>36544.1109333333</v>
          </cell>
        </row>
        <row r="54">
          <cell r="R54">
            <v>50000</v>
          </cell>
        </row>
        <row r="54">
          <cell r="U54">
            <v>50000</v>
          </cell>
          <cell r="V54">
            <v>1.36820950689467</v>
          </cell>
        </row>
        <row r="55">
          <cell r="A55" t="str">
            <v>S444002</v>
          </cell>
          <cell r="B55" t="str">
            <v>广东盟力纺织科技有限公司</v>
          </cell>
          <cell r="C55" t="str">
            <v>座椅</v>
          </cell>
          <cell r="D55" t="str">
            <v>正常供货</v>
          </cell>
          <cell r="E55" t="str">
            <v>零部件</v>
          </cell>
          <cell r="F55" t="str">
            <v>正常货款类</v>
          </cell>
          <cell r="G55">
            <v>2709.04</v>
          </cell>
          <cell r="H55">
            <v>0.8</v>
          </cell>
          <cell r="I55">
            <v>2167.232</v>
          </cell>
        </row>
        <row r="55">
          <cell r="R55">
            <v>13991</v>
          </cell>
        </row>
        <row r="55">
          <cell r="U55">
            <v>13991</v>
          </cell>
          <cell r="V55">
            <v>6.45570017423146</v>
          </cell>
        </row>
        <row r="56">
          <cell r="A56" t="str">
            <v>S437015</v>
          </cell>
          <cell r="B56" t="str">
            <v>山东金达汽车部件制造股份有限公司</v>
          </cell>
          <cell r="C56" t="str">
            <v>座椅</v>
          </cell>
          <cell r="D56" t="str">
            <v>正常供货</v>
          </cell>
          <cell r="E56" t="str">
            <v>零部件</v>
          </cell>
          <cell r="F56" t="str">
            <v>正常货款类</v>
          </cell>
          <cell r="G56">
            <v>730346.144</v>
          </cell>
          <cell r="H56">
            <v>0.8</v>
          </cell>
          <cell r="I56">
            <v>584276.9152</v>
          </cell>
        </row>
        <row r="56">
          <cell r="R56">
            <v>290000</v>
          </cell>
          <cell r="S56">
            <v>150000</v>
          </cell>
        </row>
        <row r="56">
          <cell r="U56">
            <v>440000</v>
          </cell>
          <cell r="V56">
            <v>0.753067575585091</v>
          </cell>
        </row>
        <row r="57">
          <cell r="A57" t="str">
            <v>S432011</v>
          </cell>
          <cell r="B57" t="str">
            <v>旷达汽车饰件系统有限公司</v>
          </cell>
          <cell r="C57" t="str">
            <v>座椅</v>
          </cell>
          <cell r="D57" t="str">
            <v>正常供货</v>
          </cell>
          <cell r="E57" t="str">
            <v>零部件</v>
          </cell>
          <cell r="F57" t="str">
            <v>正常货款类</v>
          </cell>
          <cell r="G57">
            <v>318695.926666667</v>
          </cell>
          <cell r="H57">
            <v>0.8</v>
          </cell>
          <cell r="I57">
            <v>254956.741333333</v>
          </cell>
        </row>
        <row r="57">
          <cell r="N57">
            <v>50000</v>
          </cell>
        </row>
        <row r="57">
          <cell r="Q57">
            <v>100000</v>
          </cell>
          <cell r="R57">
            <v>100000</v>
          </cell>
          <cell r="S57">
            <v>100000</v>
          </cell>
          <cell r="T57">
            <v>100000</v>
          </cell>
          <cell r="U57">
            <v>450000</v>
          </cell>
          <cell r="V57">
            <v>1.76500530108229</v>
          </cell>
        </row>
        <row r="58">
          <cell r="A58" t="str">
            <v>S411046</v>
          </cell>
          <cell r="B58" t="str">
            <v>北京宇喆科技有限公司</v>
          </cell>
          <cell r="C58" t="str">
            <v>座椅</v>
          </cell>
          <cell r="D58" t="str">
            <v>正常供货</v>
          </cell>
          <cell r="E58" t="str">
            <v>零部件</v>
          </cell>
          <cell r="F58" t="str">
            <v>正常货款类</v>
          </cell>
          <cell r="G58">
            <v>79868.784</v>
          </cell>
          <cell r="H58">
            <v>0.8</v>
          </cell>
          <cell r="I58">
            <v>63895.0272</v>
          </cell>
        </row>
        <row r="58">
          <cell r="N58">
            <v>250000</v>
          </cell>
        </row>
        <row r="58">
          <cell r="R58">
            <v>200000</v>
          </cell>
          <cell r="S58">
            <v>200000</v>
          </cell>
        </row>
        <row r="58">
          <cell r="U58">
            <v>650000</v>
          </cell>
          <cell r="V58">
            <v>10.1729356490516</v>
          </cell>
        </row>
        <row r="59">
          <cell r="A59" t="str">
            <v>S412020</v>
          </cell>
          <cell r="B59" t="str">
            <v>天津市鹏升汽车部件有限公司</v>
          </cell>
          <cell r="C59" t="str">
            <v>座椅</v>
          </cell>
          <cell r="D59" t="str">
            <v>正常供货</v>
          </cell>
          <cell r="E59" t="str">
            <v>零部件</v>
          </cell>
          <cell r="F59" t="str">
            <v>正常货款类</v>
          </cell>
          <cell r="G59">
            <v>1233276.20933333</v>
          </cell>
          <cell r="H59">
            <v>0.8</v>
          </cell>
          <cell r="I59">
            <v>986620.967466667</v>
          </cell>
        </row>
        <row r="59">
          <cell r="N59">
            <v>450000</v>
          </cell>
        </row>
        <row r="59">
          <cell r="S59">
            <v>100000</v>
          </cell>
        </row>
        <row r="59">
          <cell r="U59">
            <v>550000</v>
          </cell>
          <cell r="V59">
            <v>0.557458252090696</v>
          </cell>
        </row>
        <row r="60">
          <cell r="A60" t="str">
            <v>S413064</v>
          </cell>
          <cell r="B60" t="str">
            <v>黄骅市恒伟五金制品有限公司</v>
          </cell>
          <cell r="C60" t="str">
            <v>座椅/后视镜</v>
          </cell>
          <cell r="D60" t="str">
            <v>正常供货</v>
          </cell>
          <cell r="E60" t="str">
            <v>零部件</v>
          </cell>
          <cell r="F60" t="str">
            <v>正常货款类</v>
          </cell>
          <cell r="G60">
            <v>559699.653333333</v>
          </cell>
          <cell r="H60">
            <v>0.8</v>
          </cell>
          <cell r="I60">
            <v>447759.722666667</v>
          </cell>
        </row>
        <row r="60">
          <cell r="S60">
            <v>30000</v>
          </cell>
        </row>
        <row r="60">
          <cell r="U60">
            <v>30000</v>
          </cell>
          <cell r="V60">
            <v>0.0670002201657013</v>
          </cell>
        </row>
        <row r="61">
          <cell r="A61" t="str">
            <v>S413055</v>
          </cell>
          <cell r="B61" t="str">
            <v>黄骅市广亿汽车部件有限公司</v>
          </cell>
          <cell r="C61" t="str">
            <v>座椅</v>
          </cell>
          <cell r="D61" t="str">
            <v>正常供货</v>
          </cell>
          <cell r="E61" t="str">
            <v>零部件</v>
          </cell>
          <cell r="F61" t="str">
            <v>正常货款类</v>
          </cell>
          <cell r="G61">
            <v>444541.765333333</v>
          </cell>
          <cell r="H61">
            <v>0.8</v>
          </cell>
          <cell r="I61">
            <v>355633.412266667</v>
          </cell>
        </row>
        <row r="61">
          <cell r="N61">
            <v>100000</v>
          </cell>
        </row>
        <row r="61">
          <cell r="Q61">
            <v>110000</v>
          </cell>
        </row>
        <row r="61">
          <cell r="S61">
            <v>60000</v>
          </cell>
        </row>
        <row r="61">
          <cell r="U61">
            <v>270000</v>
          </cell>
          <cell r="V61">
            <v>0.759208754540601</v>
          </cell>
        </row>
        <row r="62">
          <cell r="A62" t="str">
            <v>S443004</v>
          </cell>
          <cell r="B62" t="str">
            <v>湘乡简美新材料科技有限公司</v>
          </cell>
          <cell r="C62" t="str">
            <v>座椅</v>
          </cell>
          <cell r="D62" t="str">
            <v>正常供货</v>
          </cell>
          <cell r="E62" t="str">
            <v>零部件</v>
          </cell>
          <cell r="F62" t="str">
            <v>正常货款类</v>
          </cell>
          <cell r="G62">
            <v>1328000.55333333</v>
          </cell>
          <cell r="H62">
            <v>0.8</v>
          </cell>
          <cell r="I62">
            <v>1062400.44266667</v>
          </cell>
        </row>
        <row r="62">
          <cell r="N62">
            <v>100000</v>
          </cell>
        </row>
        <row r="62">
          <cell r="Q62">
            <v>100000</v>
          </cell>
        </row>
        <row r="62">
          <cell r="S62">
            <v>150000</v>
          </cell>
        </row>
        <row r="62">
          <cell r="U62">
            <v>350000</v>
          </cell>
          <cell r="V62">
            <v>0.329442633816573</v>
          </cell>
        </row>
        <row r="63">
          <cell r="A63" t="str">
            <v>S433003</v>
          </cell>
          <cell r="B63" t="str">
            <v>浙江松原汽车安全系统股份有限公司</v>
          </cell>
          <cell r="C63" t="str">
            <v>座椅</v>
          </cell>
          <cell r="D63" t="str">
            <v>正常供货</v>
          </cell>
          <cell r="E63" t="str">
            <v>零部件</v>
          </cell>
          <cell r="F63" t="str">
            <v>正常货款类</v>
          </cell>
          <cell r="G63">
            <v>946378.481666667</v>
          </cell>
          <cell r="H63">
            <v>1</v>
          </cell>
          <cell r="I63">
            <v>946378.481666667</v>
          </cell>
        </row>
        <row r="63">
          <cell r="U63">
            <v>0</v>
          </cell>
          <cell r="V63">
            <v>0</v>
          </cell>
        </row>
        <row r="64">
          <cell r="A64" t="str">
            <v>S413051</v>
          </cell>
          <cell r="B64" t="str">
            <v>黄骅市京港机电设备有限公司</v>
          </cell>
          <cell r="C64" t="str">
            <v>座椅/后视镜</v>
          </cell>
          <cell r="D64" t="str">
            <v>正常供货</v>
          </cell>
          <cell r="E64" t="str">
            <v>零部件</v>
          </cell>
          <cell r="F64" t="str">
            <v>正常货款类</v>
          </cell>
          <cell r="G64">
            <v>16170.9773333333</v>
          </cell>
          <cell r="H64">
            <v>0.8</v>
          </cell>
          <cell r="I64">
            <v>12936.7818666667</v>
          </cell>
        </row>
        <row r="64">
          <cell r="U64">
            <v>0</v>
          </cell>
          <cell r="V64">
            <v>0</v>
          </cell>
        </row>
        <row r="65">
          <cell r="A65" t="str">
            <v>S412012</v>
          </cell>
          <cell r="B65" t="str">
            <v>天津琪安科技有限公司</v>
          </cell>
          <cell r="C65" t="str">
            <v>座椅</v>
          </cell>
          <cell r="D65" t="str">
            <v>正常供货</v>
          </cell>
          <cell r="E65" t="str">
            <v>零部件</v>
          </cell>
          <cell r="F65" t="str">
            <v>正常货款类</v>
          </cell>
          <cell r="G65">
            <v>191396.326666667</v>
          </cell>
          <cell r="H65">
            <v>0.8</v>
          </cell>
          <cell r="I65">
            <v>153117.061333333</v>
          </cell>
        </row>
        <row r="65">
          <cell r="N65">
            <v>50000</v>
          </cell>
        </row>
        <row r="65">
          <cell r="U65">
            <v>50000</v>
          </cell>
          <cell r="V65">
            <v>0.326547541891173</v>
          </cell>
        </row>
        <row r="66">
          <cell r="A66" t="str">
            <v>S413168</v>
          </cell>
          <cell r="B66" t="str">
            <v>黄骅市旗锐塑料制品有限公司</v>
          </cell>
          <cell r="C66" t="str">
            <v>座椅/后视镜</v>
          </cell>
          <cell r="D66" t="str">
            <v>正常供货</v>
          </cell>
          <cell r="E66" t="str">
            <v>零部件</v>
          </cell>
          <cell r="F66" t="str">
            <v>正常货款类</v>
          </cell>
          <cell r="G66">
            <v>57194.6</v>
          </cell>
          <cell r="H66">
            <v>0.8</v>
          </cell>
          <cell r="I66">
            <v>45755.68</v>
          </cell>
        </row>
        <row r="66">
          <cell r="S66">
            <v>20000</v>
          </cell>
        </row>
        <row r="66">
          <cell r="U66">
            <v>20000</v>
          </cell>
          <cell r="V66">
            <v>0.437104202144958</v>
          </cell>
        </row>
        <row r="67">
          <cell r="A67" t="str">
            <v>S413067</v>
          </cell>
          <cell r="B67" t="str">
            <v>沧州庆方汽车部件有限公司</v>
          </cell>
          <cell r="C67" t="str">
            <v>座椅</v>
          </cell>
          <cell r="D67" t="str">
            <v>正常供货</v>
          </cell>
          <cell r="E67" t="str">
            <v>零部件</v>
          </cell>
          <cell r="F67" t="str">
            <v>正常货款类</v>
          </cell>
          <cell r="G67">
            <v>90405.6186666667</v>
          </cell>
          <cell r="H67">
            <v>0.8</v>
          </cell>
          <cell r="I67">
            <v>72324.4949333333</v>
          </cell>
        </row>
        <row r="67">
          <cell r="N67">
            <v>30000</v>
          </cell>
        </row>
        <row r="67">
          <cell r="U67">
            <v>30000</v>
          </cell>
          <cell r="V67">
            <v>0.414797227794721</v>
          </cell>
        </row>
        <row r="68">
          <cell r="A68" t="str">
            <v>S413001</v>
          </cell>
          <cell r="B68" t="str">
            <v>北京吉信气弹簧制品有限公司</v>
          </cell>
          <cell r="C68" t="str">
            <v>座椅</v>
          </cell>
          <cell r="D68" t="str">
            <v>正常供货</v>
          </cell>
          <cell r="E68" t="str">
            <v>零部件</v>
          </cell>
          <cell r="F68" t="str">
            <v>正常货款类</v>
          </cell>
          <cell r="G68">
            <v>210443.976</v>
          </cell>
          <cell r="H68">
            <v>0.8</v>
          </cell>
          <cell r="I68">
            <v>168355.1808</v>
          </cell>
        </row>
        <row r="68">
          <cell r="U68">
            <v>0</v>
          </cell>
          <cell r="V68">
            <v>0</v>
          </cell>
        </row>
        <row r="69">
          <cell r="A69" t="str">
            <v>S437031</v>
          </cell>
          <cell r="B69" t="str">
            <v>山东万澳汽车附件科技有限公司</v>
          </cell>
          <cell r="C69" t="str">
            <v>座椅</v>
          </cell>
          <cell r="D69" t="str">
            <v>正常供货</v>
          </cell>
          <cell r="E69" t="str">
            <v>零部件</v>
          </cell>
          <cell r="F69" t="str">
            <v>正常货款类</v>
          </cell>
          <cell r="G69">
            <v>26342.0746666667</v>
          </cell>
          <cell r="H69">
            <v>0.8</v>
          </cell>
          <cell r="I69">
            <v>21073.6597333333</v>
          </cell>
        </row>
        <row r="69">
          <cell r="N69">
            <v>40000</v>
          </cell>
        </row>
        <row r="69">
          <cell r="U69">
            <v>40000</v>
          </cell>
          <cell r="V69">
            <v>1.89810410275961</v>
          </cell>
        </row>
        <row r="70">
          <cell r="A70" t="str">
            <v>S413031</v>
          </cell>
          <cell r="B70" t="str">
            <v>黄骅市致远摩托车配件有限公司</v>
          </cell>
          <cell r="C70" t="str">
            <v>座椅/金属件</v>
          </cell>
          <cell r="D70" t="str">
            <v>正常供货</v>
          </cell>
          <cell r="E70" t="str">
            <v>零部件</v>
          </cell>
          <cell r="F70" t="str">
            <v>正常货款类</v>
          </cell>
          <cell r="G70">
            <v>40725.7813333333</v>
          </cell>
          <cell r="H70">
            <v>0.8</v>
          </cell>
          <cell r="I70">
            <v>32580.6250666667</v>
          </cell>
        </row>
        <row r="70">
          <cell r="T70">
            <v>26022</v>
          </cell>
          <cell r="U70">
            <v>26022</v>
          </cell>
          <cell r="V70">
            <v>0.798695542112947</v>
          </cell>
        </row>
        <row r="71">
          <cell r="A71" t="str">
            <v>S433021</v>
          </cell>
          <cell r="B71" t="str">
            <v>慈溪市维克多自控元件有限公司</v>
          </cell>
          <cell r="C71" t="str">
            <v>座椅</v>
          </cell>
          <cell r="D71" t="str">
            <v>正常供货</v>
          </cell>
          <cell r="E71" t="str">
            <v>零部件</v>
          </cell>
          <cell r="F71" t="str">
            <v>正常货款类</v>
          </cell>
          <cell r="G71">
            <v>253262.578666667</v>
          </cell>
          <cell r="H71">
            <v>0.8</v>
          </cell>
          <cell r="I71">
            <v>202610.062933333</v>
          </cell>
        </row>
        <row r="71">
          <cell r="U71">
            <v>0</v>
          </cell>
          <cell r="V71">
            <v>0</v>
          </cell>
        </row>
        <row r="72">
          <cell r="A72" t="str">
            <v>S431004</v>
          </cell>
          <cell r="B72" t="str">
            <v>新梦顶（上海）贸易有限公司</v>
          </cell>
          <cell r="C72" t="str">
            <v>座椅</v>
          </cell>
          <cell r="D72" t="str">
            <v>正常供货</v>
          </cell>
          <cell r="E72" t="str">
            <v>零部件</v>
          </cell>
          <cell r="F72" t="str">
            <v>正常货款类</v>
          </cell>
          <cell r="G72">
            <v>40798.5266666667</v>
          </cell>
          <cell r="H72">
            <v>0.8</v>
          </cell>
          <cell r="I72">
            <v>32638.8213333333</v>
          </cell>
        </row>
        <row r="72">
          <cell r="U72">
            <v>0</v>
          </cell>
          <cell r="V72">
            <v>0</v>
          </cell>
        </row>
        <row r="73">
          <cell r="A73" t="str">
            <v>S413009</v>
          </cell>
          <cell r="B73" t="str">
            <v>高碑店京华橡胶制品有限责任公司</v>
          </cell>
          <cell r="C73" t="str">
            <v>座椅</v>
          </cell>
          <cell r="D73" t="str">
            <v>正常供货</v>
          </cell>
          <cell r="E73" t="str">
            <v>零部件</v>
          </cell>
          <cell r="F73" t="str">
            <v>正常货款类</v>
          </cell>
          <cell r="G73">
            <v>8471.12533333333</v>
          </cell>
          <cell r="H73">
            <v>0.8</v>
          </cell>
          <cell r="I73">
            <v>6776.90026666667</v>
          </cell>
        </row>
        <row r="73">
          <cell r="N73">
            <v>5000</v>
          </cell>
        </row>
        <row r="73">
          <cell r="U73">
            <v>5000</v>
          </cell>
          <cell r="V73">
            <v>0.737800440209124</v>
          </cell>
        </row>
        <row r="74">
          <cell r="A74" t="str">
            <v>S431010</v>
          </cell>
          <cell r="B74" t="str">
            <v>上海绽奇汽车部件有限公司</v>
          </cell>
          <cell r="C74" t="str">
            <v>座椅</v>
          </cell>
          <cell r="D74" t="str">
            <v>正常供货</v>
          </cell>
          <cell r="E74" t="str">
            <v>零部件</v>
          </cell>
          <cell r="F74" t="str">
            <v>正常货款类</v>
          </cell>
          <cell r="G74">
            <v>295645.692</v>
          </cell>
          <cell r="H74">
            <v>0.8</v>
          </cell>
          <cell r="I74">
            <v>236516.5536</v>
          </cell>
        </row>
        <row r="74">
          <cell r="N74">
            <v>80000</v>
          </cell>
        </row>
        <row r="74">
          <cell r="Q74">
            <v>30000</v>
          </cell>
        </row>
        <row r="74">
          <cell r="S74">
            <v>50000</v>
          </cell>
        </row>
        <row r="74">
          <cell r="U74">
            <v>160000</v>
          </cell>
          <cell r="V74">
            <v>0.676485419581219</v>
          </cell>
        </row>
        <row r="75">
          <cell r="A75" t="str">
            <v>S413018</v>
          </cell>
          <cell r="B75" t="str">
            <v>沧州崇文晟源机械制造有限公司</v>
          </cell>
          <cell r="C75" t="str">
            <v>座椅</v>
          </cell>
          <cell r="D75" t="str">
            <v>正常供货</v>
          </cell>
          <cell r="E75" t="str">
            <v>零部件</v>
          </cell>
          <cell r="F75" t="str">
            <v>正常货款类</v>
          </cell>
          <cell r="G75">
            <v>5464.79866666667</v>
          </cell>
          <cell r="H75">
            <v>0.8</v>
          </cell>
          <cell r="I75">
            <v>4371.83893333333</v>
          </cell>
        </row>
        <row r="75">
          <cell r="U75">
            <v>0</v>
          </cell>
          <cell r="V75">
            <v>0</v>
          </cell>
        </row>
        <row r="76">
          <cell r="A76" t="str">
            <v>S437008</v>
          </cell>
          <cell r="B76" t="str">
            <v>烟台青沪纸业有限公司</v>
          </cell>
          <cell r="C76" t="str">
            <v>座椅</v>
          </cell>
          <cell r="D76" t="str">
            <v>正常供货</v>
          </cell>
          <cell r="E76" t="str">
            <v>零部件</v>
          </cell>
          <cell r="F76" t="str">
            <v>正常货款类</v>
          </cell>
          <cell r="G76">
            <v>7349.23733333333</v>
          </cell>
          <cell r="H76">
            <v>0.8</v>
          </cell>
          <cell r="I76">
            <v>5879.38986666667</v>
          </cell>
        </row>
        <row r="76">
          <cell r="U76">
            <v>0</v>
          </cell>
          <cell r="V76">
            <v>0</v>
          </cell>
        </row>
        <row r="77">
          <cell r="A77" t="str">
            <v>S411020</v>
          </cell>
          <cell r="B77" t="str">
            <v>北京和昌明汽车内饰件有限公司</v>
          </cell>
          <cell r="C77" t="str">
            <v>座椅</v>
          </cell>
          <cell r="D77" t="str">
            <v>正常供货</v>
          </cell>
          <cell r="E77" t="str">
            <v>零部件</v>
          </cell>
          <cell r="F77" t="str">
            <v>正常货款类</v>
          </cell>
          <cell r="G77">
            <v>397.76</v>
          </cell>
          <cell r="H77">
            <v>0.8</v>
          </cell>
          <cell r="I77">
            <v>318.208</v>
          </cell>
        </row>
        <row r="77">
          <cell r="U77">
            <v>0</v>
          </cell>
          <cell r="V77">
            <v>0</v>
          </cell>
        </row>
        <row r="78">
          <cell r="A78" t="str">
            <v>S432008</v>
          </cell>
          <cell r="B78" t="str">
            <v>徐州华夏电子有限公司</v>
          </cell>
          <cell r="C78" t="str">
            <v>座椅/后视镜</v>
          </cell>
          <cell r="D78" t="str">
            <v>正常供货</v>
          </cell>
          <cell r="E78" t="str">
            <v>零部件</v>
          </cell>
          <cell r="F78" t="str">
            <v>正常货款类</v>
          </cell>
          <cell r="G78">
            <v>231412.048</v>
          </cell>
          <cell r="H78">
            <v>0.8</v>
          </cell>
          <cell r="I78">
            <v>185129.6384</v>
          </cell>
        </row>
        <row r="78">
          <cell r="U78">
            <v>0</v>
          </cell>
          <cell r="V78">
            <v>0</v>
          </cell>
        </row>
        <row r="79">
          <cell r="A79" t="str">
            <v>S433019</v>
          </cell>
          <cell r="B79" t="str">
            <v>杭州阳晨聚氨酯制品有限公司</v>
          </cell>
          <cell r="C79" t="str">
            <v>座椅</v>
          </cell>
          <cell r="D79" t="str">
            <v>正常供货</v>
          </cell>
          <cell r="E79" t="str">
            <v>零部件</v>
          </cell>
          <cell r="F79" t="str">
            <v>正常货款类</v>
          </cell>
          <cell r="G79">
            <v>109369.089333333</v>
          </cell>
          <cell r="H79">
            <v>0.8</v>
          </cell>
          <cell r="I79">
            <v>87495.2714666667</v>
          </cell>
        </row>
        <row r="79">
          <cell r="U79">
            <v>0</v>
          </cell>
          <cell r="V79">
            <v>0</v>
          </cell>
        </row>
        <row r="80">
          <cell r="A80" t="str">
            <v>S411036</v>
          </cell>
          <cell r="B80" t="str">
            <v>北京美好生活家居用品有限公司</v>
          </cell>
          <cell r="C80" t="str">
            <v>座椅</v>
          </cell>
          <cell r="D80" t="str">
            <v>正常供货</v>
          </cell>
          <cell r="E80" t="str">
            <v>零部件</v>
          </cell>
          <cell r="F80" t="str">
            <v>正常货款类</v>
          </cell>
          <cell r="G80">
            <v>919473.562666667</v>
          </cell>
          <cell r="H80">
            <v>0.8</v>
          </cell>
          <cell r="I80">
            <v>735578.850133333</v>
          </cell>
        </row>
        <row r="80">
          <cell r="N80">
            <v>50000</v>
          </cell>
        </row>
        <row r="80">
          <cell r="U80">
            <v>50000</v>
          </cell>
          <cell r="V80">
            <v>0.0679736781324488</v>
          </cell>
        </row>
        <row r="81">
          <cell r="A81" t="str">
            <v>S413145</v>
          </cell>
          <cell r="B81" t="str">
            <v>霸州市霸州镇鑫创五金塑料厂</v>
          </cell>
          <cell r="C81" t="str">
            <v>座椅</v>
          </cell>
          <cell r="D81" t="str">
            <v>正常供货</v>
          </cell>
          <cell r="E81" t="str">
            <v>零部件</v>
          </cell>
          <cell r="F81" t="str">
            <v>正常货款类</v>
          </cell>
          <cell r="G81">
            <v>70204.42</v>
          </cell>
          <cell r="H81">
            <v>0.8</v>
          </cell>
          <cell r="I81">
            <v>56163.536</v>
          </cell>
        </row>
        <row r="81">
          <cell r="U81">
            <v>0</v>
          </cell>
          <cell r="V81">
            <v>0</v>
          </cell>
        </row>
        <row r="82">
          <cell r="A82" t="str">
            <v>S432001</v>
          </cell>
          <cell r="B82" t="str">
            <v>南京奥托立夫汽车安全系统有限公司</v>
          </cell>
          <cell r="C82" t="str">
            <v>座椅</v>
          </cell>
          <cell r="D82" t="str">
            <v>正常供货</v>
          </cell>
          <cell r="E82" t="str">
            <v>零部件</v>
          </cell>
          <cell r="F82" t="str">
            <v>正常货款类</v>
          </cell>
          <cell r="G82">
            <v>480872.095</v>
          </cell>
          <cell r="H82">
            <v>1</v>
          </cell>
          <cell r="I82">
            <v>480872.095</v>
          </cell>
        </row>
        <row r="82">
          <cell r="U82">
            <v>0</v>
          </cell>
          <cell r="V82">
            <v>0</v>
          </cell>
        </row>
        <row r="83">
          <cell r="A83" t="str">
            <v>S413076</v>
          </cell>
          <cell r="B83" t="str">
            <v>埃意(廊坊)电子工程有限公司</v>
          </cell>
          <cell r="C83" t="str">
            <v>座椅</v>
          </cell>
          <cell r="D83" t="str">
            <v>正常供货</v>
          </cell>
          <cell r="E83" t="str">
            <v>零部件</v>
          </cell>
          <cell r="F83" t="str">
            <v>正常货款类</v>
          </cell>
          <cell r="G83">
            <v>8574.05166666667</v>
          </cell>
          <cell r="H83">
            <v>1</v>
          </cell>
          <cell r="I83">
            <v>8574.05166666667</v>
          </cell>
        </row>
        <row r="83">
          <cell r="N83">
            <v>64000</v>
          </cell>
        </row>
        <row r="83">
          <cell r="U83">
            <v>64000</v>
          </cell>
          <cell r="V83">
            <v>7.46438235832107</v>
          </cell>
        </row>
        <row r="84">
          <cell r="A84" t="str">
            <v>S413156</v>
          </cell>
          <cell r="B84" t="str">
            <v>黄骅市天硕汽车部件有限公司</v>
          </cell>
          <cell r="C84" t="str">
            <v>座椅</v>
          </cell>
          <cell r="D84" t="str">
            <v>正常供货</v>
          </cell>
          <cell r="E84" t="str">
            <v>零部件</v>
          </cell>
          <cell r="F84" t="str">
            <v>正常货款类</v>
          </cell>
          <cell r="G84">
            <v>21460.8426666667</v>
          </cell>
          <cell r="H84">
            <v>0.8</v>
          </cell>
          <cell r="I84">
            <v>17168.6741333333</v>
          </cell>
        </row>
        <row r="84">
          <cell r="Q84">
            <v>10000</v>
          </cell>
        </row>
        <row r="84">
          <cell r="S84">
            <v>30000</v>
          </cell>
        </row>
        <row r="84">
          <cell r="U84">
            <v>40000</v>
          </cell>
          <cell r="V84">
            <v>2.32982463813785</v>
          </cell>
        </row>
        <row r="85">
          <cell r="A85" t="str">
            <v>S413175</v>
          </cell>
          <cell r="B85" t="str">
            <v>河北莫特美橡塑科技有限公司</v>
          </cell>
          <cell r="C85" t="str">
            <v>座椅/后视镜</v>
          </cell>
          <cell r="D85" t="str">
            <v>正常供货</v>
          </cell>
          <cell r="E85" t="str">
            <v>零部件</v>
          </cell>
          <cell r="F85" t="str">
            <v>正常货款类</v>
          </cell>
          <cell r="G85">
            <v>194703.856</v>
          </cell>
          <cell r="H85">
            <v>0.8</v>
          </cell>
          <cell r="I85">
            <v>155763.0848</v>
          </cell>
        </row>
        <row r="85">
          <cell r="N85">
            <v>50000</v>
          </cell>
        </row>
        <row r="85">
          <cell r="S85">
            <v>60000</v>
          </cell>
        </row>
        <row r="85">
          <cell r="U85">
            <v>110000</v>
          </cell>
          <cell r="V85">
            <v>0.706200703082121</v>
          </cell>
        </row>
        <row r="86">
          <cell r="A86" t="str">
            <v>S412044</v>
          </cell>
          <cell r="B86" t="str">
            <v>天津沛衡五金弹簧有限公司</v>
          </cell>
          <cell r="C86" t="str">
            <v>座椅</v>
          </cell>
          <cell r="D86" t="str">
            <v>正常供货</v>
          </cell>
          <cell r="E86" t="str">
            <v>零部件</v>
          </cell>
          <cell r="F86" t="str">
            <v>正常货款类</v>
          </cell>
          <cell r="G86">
            <v>42811.28</v>
          </cell>
          <cell r="H86">
            <v>0.8</v>
          </cell>
          <cell r="I86">
            <v>34249.024</v>
          </cell>
        </row>
        <row r="86">
          <cell r="U86">
            <v>0</v>
          </cell>
          <cell r="V86">
            <v>0</v>
          </cell>
        </row>
        <row r="87">
          <cell r="A87" t="str">
            <v>S413011</v>
          </cell>
          <cell r="B87" t="str">
            <v>沧州梦依恋商贸有限公司</v>
          </cell>
          <cell r="C87" t="str">
            <v>座椅</v>
          </cell>
          <cell r="D87" t="str">
            <v>正常供货</v>
          </cell>
          <cell r="E87" t="str">
            <v>零部件</v>
          </cell>
          <cell r="F87" t="str">
            <v>正常货款类</v>
          </cell>
          <cell r="G87">
            <v>0</v>
          </cell>
          <cell r="H87">
            <v>0.8</v>
          </cell>
          <cell r="I87">
            <v>0</v>
          </cell>
        </row>
        <row r="87">
          <cell r="Q87">
            <v>325</v>
          </cell>
        </row>
        <row r="87">
          <cell r="S87">
            <v>2996.5</v>
          </cell>
        </row>
        <row r="87">
          <cell r="U87">
            <v>3321.5</v>
          </cell>
          <cell r="V87" t="str">
            <v>100%</v>
          </cell>
        </row>
        <row r="88">
          <cell r="A88" t="str">
            <v>S433028</v>
          </cell>
          <cell r="B88" t="str">
            <v>温州鑫锐电器有限公司</v>
          </cell>
          <cell r="C88" t="str">
            <v>座椅</v>
          </cell>
          <cell r="D88" t="str">
            <v>正常供货</v>
          </cell>
          <cell r="E88" t="str">
            <v>零部件</v>
          </cell>
          <cell r="F88" t="str">
            <v>正常货款类</v>
          </cell>
          <cell r="G88">
            <v>30017.4093333333</v>
          </cell>
          <cell r="H88">
            <v>0.8</v>
          </cell>
          <cell r="I88">
            <v>24013.9274666667</v>
          </cell>
        </row>
        <row r="88">
          <cell r="N88">
            <v>20000</v>
          </cell>
        </row>
        <row r="88">
          <cell r="U88">
            <v>20000</v>
          </cell>
          <cell r="V88">
            <v>0.832850021212135</v>
          </cell>
        </row>
        <row r="89">
          <cell r="A89" t="str">
            <v>S411048</v>
          </cell>
          <cell r="B89" t="str">
            <v>致冠沧州汽车部件有限公司</v>
          </cell>
          <cell r="C89" t="str">
            <v>座椅</v>
          </cell>
          <cell r="D89" t="str">
            <v>正常供货</v>
          </cell>
          <cell r="E89" t="str">
            <v>零部件</v>
          </cell>
          <cell r="F89" t="str">
            <v>正常货款类</v>
          </cell>
          <cell r="G89">
            <v>321038.486666667</v>
          </cell>
          <cell r="H89">
            <v>1</v>
          </cell>
          <cell r="I89">
            <v>321038.486666667</v>
          </cell>
        </row>
        <row r="89">
          <cell r="N89">
            <v>100000</v>
          </cell>
        </row>
        <row r="89">
          <cell r="S89">
            <v>50000</v>
          </cell>
        </row>
        <row r="89">
          <cell r="U89">
            <v>150000</v>
          </cell>
          <cell r="V89">
            <v>0.467233700100713</v>
          </cell>
        </row>
        <row r="90">
          <cell r="A90" t="str">
            <v>S444016</v>
          </cell>
          <cell r="B90" t="str">
            <v>东莞市元将五金有限公司</v>
          </cell>
          <cell r="C90" t="str">
            <v>座椅</v>
          </cell>
          <cell r="D90" t="str">
            <v>正常供货</v>
          </cell>
          <cell r="E90" t="str">
            <v>零部件</v>
          </cell>
          <cell r="F90" t="str">
            <v>正常货款类</v>
          </cell>
          <cell r="G90">
            <v>57697.8</v>
          </cell>
          <cell r="H90">
            <v>0.8</v>
          </cell>
          <cell r="I90">
            <v>46158.24</v>
          </cell>
        </row>
        <row r="90">
          <cell r="U90">
            <v>0</v>
          </cell>
          <cell r="V90">
            <v>0</v>
          </cell>
        </row>
        <row r="91">
          <cell r="A91" t="str">
            <v>S433029</v>
          </cell>
          <cell r="B91" t="str">
            <v>温州华创汽车电器有限公司</v>
          </cell>
          <cell r="C91" t="str">
            <v>座椅</v>
          </cell>
          <cell r="D91" t="str">
            <v>正常供货</v>
          </cell>
          <cell r="E91" t="str">
            <v>零部件</v>
          </cell>
          <cell r="F91" t="str">
            <v>正常货款类</v>
          </cell>
          <cell r="G91">
            <v>0</v>
          </cell>
          <cell r="H91">
            <v>1</v>
          </cell>
          <cell r="I91">
            <v>0</v>
          </cell>
        </row>
        <row r="91">
          <cell r="Q91">
            <v>39360</v>
          </cell>
        </row>
        <row r="91">
          <cell r="U91">
            <v>39360</v>
          </cell>
          <cell r="V91" t="str">
            <v>100%</v>
          </cell>
        </row>
        <row r="92">
          <cell r="A92" t="str">
            <v>S432045</v>
          </cell>
          <cell r="B92" t="str">
            <v>苏州宏逸汽车零部件有限公司</v>
          </cell>
          <cell r="C92" t="str">
            <v>座椅</v>
          </cell>
          <cell r="D92" t="str">
            <v>正常供货</v>
          </cell>
          <cell r="E92" t="str">
            <v>零部件</v>
          </cell>
          <cell r="F92" t="str">
            <v>正常货款类</v>
          </cell>
          <cell r="G92">
            <v>33160</v>
          </cell>
          <cell r="H92">
            <v>1</v>
          </cell>
          <cell r="I92">
            <v>33160</v>
          </cell>
        </row>
        <row r="92">
          <cell r="U92">
            <v>0</v>
          </cell>
          <cell r="V92">
            <v>0</v>
          </cell>
        </row>
        <row r="93">
          <cell r="A93" t="str">
            <v>S437060</v>
          </cell>
          <cell r="B93" t="str">
            <v>日照联成汽车部件有限公司</v>
          </cell>
          <cell r="C93" t="str">
            <v>座椅</v>
          </cell>
          <cell r="D93" t="str">
            <v>正常供货</v>
          </cell>
          <cell r="E93" t="str">
            <v>零部件</v>
          </cell>
          <cell r="F93" t="str">
            <v>正常货款类</v>
          </cell>
          <cell r="G93">
            <v>386428.448</v>
          </cell>
          <cell r="H93">
            <v>0.8</v>
          </cell>
          <cell r="I93">
            <v>309142.7584</v>
          </cell>
        </row>
        <row r="93">
          <cell r="S93">
            <v>100000</v>
          </cell>
        </row>
        <row r="93">
          <cell r="U93">
            <v>100000</v>
          </cell>
          <cell r="V93">
            <v>0.323475149531434</v>
          </cell>
        </row>
        <row r="94">
          <cell r="A94" t="str">
            <v>S412022</v>
          </cell>
          <cell r="B94" t="str">
            <v>天津市宝坻区维华五金厂</v>
          </cell>
          <cell r="C94" t="str">
            <v>金属件</v>
          </cell>
          <cell r="D94" t="str">
            <v>正常供货</v>
          </cell>
          <cell r="E94" t="str">
            <v>零部件</v>
          </cell>
          <cell r="F94" t="str">
            <v>正常货款类</v>
          </cell>
          <cell r="G94">
            <v>40270.08</v>
          </cell>
          <cell r="H94">
            <v>0.8</v>
          </cell>
          <cell r="I94">
            <v>32216.064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30000</v>
          </cell>
        </row>
        <row r="94">
          <cell r="S94">
            <v>10000</v>
          </cell>
        </row>
        <row r="94">
          <cell r="U94">
            <v>40000</v>
          </cell>
          <cell r="V94">
            <v>1.24161660468517</v>
          </cell>
        </row>
        <row r="95">
          <cell r="A95" t="str">
            <v>S437051</v>
          </cell>
          <cell r="B95" t="str">
            <v>诸城恒信新材料科技有限公司</v>
          </cell>
        </row>
        <row r="95">
          <cell r="D95" t="str">
            <v>正常供货</v>
          </cell>
          <cell r="E95" t="str">
            <v>零部件</v>
          </cell>
          <cell r="F95" t="str">
            <v>正常货款类</v>
          </cell>
          <cell r="G95">
            <v>11892.4033333333</v>
          </cell>
          <cell r="H95">
            <v>0.8</v>
          </cell>
          <cell r="I95">
            <v>9513.92266666667</v>
          </cell>
        </row>
        <row r="95">
          <cell r="U95">
            <v>0</v>
          </cell>
          <cell r="V95">
            <v>0</v>
          </cell>
        </row>
        <row r="96">
          <cell r="A96" t="str">
            <v>S413215</v>
          </cell>
          <cell r="B96" t="str">
            <v>北京吉信气弹簧制品有限公司廊坊分公司</v>
          </cell>
          <cell r="C96" t="str">
            <v>座椅</v>
          </cell>
          <cell r="D96" t="str">
            <v>正常供货</v>
          </cell>
          <cell r="E96" t="str">
            <v>零部件</v>
          </cell>
          <cell r="F96" t="str">
            <v>正常货款类</v>
          </cell>
          <cell r="G96">
            <v>6407.85333333333</v>
          </cell>
          <cell r="H96">
            <v>0.8</v>
          </cell>
          <cell r="I96">
            <v>5126.28266666667</v>
          </cell>
        </row>
        <row r="96">
          <cell r="U96">
            <v>0</v>
          </cell>
          <cell r="V96">
            <v>0</v>
          </cell>
        </row>
        <row r="97">
          <cell r="G97">
            <v>24982246.5783333</v>
          </cell>
          <cell r="H97">
            <v>75.5999999999999</v>
          </cell>
          <cell r="I97">
            <v>20343801.8856667</v>
          </cell>
          <cell r="J97">
            <v>400000</v>
          </cell>
          <cell r="K97">
            <v>150000</v>
          </cell>
          <cell r="L97">
            <v>70000</v>
          </cell>
          <cell r="M97">
            <v>690000</v>
          </cell>
          <cell r="N97">
            <v>3176832.47533333</v>
          </cell>
          <cell r="O97">
            <v>0</v>
          </cell>
          <cell r="P97">
            <v>740000</v>
          </cell>
          <cell r="Q97">
            <v>1200632.92</v>
          </cell>
          <cell r="R97">
            <v>1823777.63</v>
          </cell>
          <cell r="S97">
            <v>2668543.5</v>
          </cell>
          <cell r="T97">
            <v>384022</v>
          </cell>
          <cell r="U97">
            <v>11013808.5253333</v>
          </cell>
          <cell r="V97">
            <v>106.746655824905</v>
          </cell>
        </row>
        <row r="98">
          <cell r="A98" t="str">
            <v>按洽谈方案</v>
          </cell>
        </row>
        <row r="99">
          <cell r="A99" t="str">
            <v>供应商代码</v>
          </cell>
          <cell r="B99" t="str">
            <v>供应商名称</v>
          </cell>
          <cell r="C99" t="str">
            <v>模块</v>
          </cell>
          <cell r="D99" t="str">
            <v>供货状态</v>
          </cell>
          <cell r="E99" t="str">
            <v>类别</v>
          </cell>
          <cell r="F99" t="str">
            <v>资金类别区分</v>
          </cell>
          <cell r="G99" t="str">
            <v>2024年1-4月</v>
          </cell>
        </row>
        <row r="99">
          <cell r="J99" t="str">
            <v>1月</v>
          </cell>
        </row>
        <row r="99">
          <cell r="O99" t="str">
            <v>2月</v>
          </cell>
        </row>
        <row r="99">
          <cell r="R99" t="str">
            <v>3月</v>
          </cell>
          <cell r="S99" t="str">
            <v>4月</v>
          </cell>
        </row>
        <row r="99">
          <cell r="U99" t="str">
            <v>2024年1-4月</v>
          </cell>
        </row>
        <row r="100">
          <cell r="G100" t="str">
            <v>按半年平均数应付</v>
          </cell>
          <cell r="H100" t="str">
            <v>付款原则比例</v>
          </cell>
          <cell r="I100" t="str">
            <v>按原则应付</v>
          </cell>
          <cell r="J100" t="str">
            <v>1.24支付</v>
          </cell>
          <cell r="K100" t="str">
            <v>1.29支付</v>
          </cell>
          <cell r="L100" t="str">
            <v>1.31支付</v>
          </cell>
          <cell r="M100" t="str">
            <v>2.1支付</v>
          </cell>
          <cell r="N100" t="str">
            <v>2.6支付</v>
          </cell>
          <cell r="O100" t="str">
            <v>2.21支付</v>
          </cell>
          <cell r="P100" t="str">
            <v>2.29支付</v>
          </cell>
          <cell r="Q100" t="str">
            <v>3.1支付</v>
          </cell>
          <cell r="R100" t="str">
            <v>3.14支付</v>
          </cell>
          <cell r="S100" t="str">
            <v>4.27支付</v>
          </cell>
          <cell r="T100" t="str">
            <v>5.23前支付</v>
          </cell>
          <cell r="U100" t="str">
            <v>合计支付</v>
          </cell>
          <cell r="V100" t="str">
            <v>支付比例</v>
          </cell>
        </row>
        <row r="101">
          <cell r="A101" t="str">
            <v>S432014</v>
          </cell>
          <cell r="B101" t="str">
            <v>江苏万金汽车零部件制造有限公司</v>
          </cell>
          <cell r="C101" t="str">
            <v>金属件</v>
          </cell>
          <cell r="D101" t="str">
            <v>正常供货</v>
          </cell>
          <cell r="E101" t="str">
            <v>零部件</v>
          </cell>
          <cell r="F101" t="str">
            <v>洽谈方案类</v>
          </cell>
          <cell r="G101">
            <v>238860.921333333</v>
          </cell>
          <cell r="H101">
            <v>1</v>
          </cell>
          <cell r="I101">
            <v>238860.921333333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1">
          <cell r="Q101">
            <v>100000</v>
          </cell>
          <cell r="R101">
            <v>100000</v>
          </cell>
          <cell r="S101">
            <v>90000</v>
          </cell>
        </row>
        <row r="101">
          <cell r="U101">
            <v>290000</v>
          </cell>
          <cell r="V101">
            <v>1.21409562678234</v>
          </cell>
        </row>
        <row r="102">
          <cell r="A102" t="str">
            <v>S413161</v>
          </cell>
          <cell r="B102" t="str">
            <v>河北利达金属制品集团有限公司</v>
          </cell>
          <cell r="C102" t="str">
            <v>金属件</v>
          </cell>
          <cell r="D102" t="str">
            <v>正常供货</v>
          </cell>
          <cell r="E102" t="str">
            <v>零部件</v>
          </cell>
          <cell r="F102" t="str">
            <v>洽谈方案类</v>
          </cell>
          <cell r="G102">
            <v>1923349.536</v>
          </cell>
          <cell r="H102">
            <v>0.8</v>
          </cell>
          <cell r="I102">
            <v>1538679.6288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250000</v>
          </cell>
        </row>
        <row r="102">
          <cell r="P102">
            <v>150000</v>
          </cell>
        </row>
        <row r="102">
          <cell r="R102">
            <v>150000</v>
          </cell>
          <cell r="S102">
            <v>50000</v>
          </cell>
        </row>
        <row r="102">
          <cell r="U102">
            <v>600000</v>
          </cell>
          <cell r="V102">
            <v>0.389944721935348</v>
          </cell>
        </row>
        <row r="103">
          <cell r="A103" t="str">
            <v>S432020</v>
          </cell>
          <cell r="B103" t="str">
            <v>恺博（常熟）座椅机械部件有限公司</v>
          </cell>
          <cell r="C103" t="str">
            <v>座椅</v>
          </cell>
          <cell r="D103" t="str">
            <v>正常供货</v>
          </cell>
          <cell r="E103" t="str">
            <v>零部件</v>
          </cell>
          <cell r="F103" t="str">
            <v>洽谈方案类</v>
          </cell>
          <cell r="G103">
            <v>235654.72</v>
          </cell>
          <cell r="H103">
            <v>1</v>
          </cell>
          <cell r="I103">
            <v>235654.72</v>
          </cell>
        </row>
        <row r="103">
          <cell r="U103">
            <v>0</v>
          </cell>
          <cell r="V103">
            <v>0</v>
          </cell>
        </row>
        <row r="104">
          <cell r="A104" t="str">
            <v>S422002</v>
          </cell>
          <cell r="B104" t="str">
            <v>长春市天利得科技有限公司</v>
          </cell>
          <cell r="C104" t="str">
            <v>座椅</v>
          </cell>
          <cell r="D104" t="str">
            <v>正常供货</v>
          </cell>
          <cell r="E104" t="str">
            <v>零部件</v>
          </cell>
          <cell r="F104" t="str">
            <v>洽谈方案类</v>
          </cell>
          <cell r="G104">
            <v>559513.574666667</v>
          </cell>
          <cell r="H104">
            <v>0.8</v>
          </cell>
          <cell r="I104">
            <v>447610.859733333</v>
          </cell>
        </row>
        <row r="104">
          <cell r="N104">
            <v>240000</v>
          </cell>
        </row>
        <row r="104">
          <cell r="S104">
            <v>80000</v>
          </cell>
        </row>
        <row r="104">
          <cell r="U104">
            <v>320000</v>
          </cell>
          <cell r="V104">
            <v>0.714906694155369</v>
          </cell>
        </row>
        <row r="105">
          <cell r="A105" t="str">
            <v>S432009</v>
          </cell>
          <cell r="B105" t="str">
            <v>江苏力乐汽车部件股份有限公司</v>
          </cell>
          <cell r="C105" t="str">
            <v>金属件/座椅</v>
          </cell>
          <cell r="D105" t="str">
            <v>正常供货</v>
          </cell>
          <cell r="E105" t="str">
            <v>零部件</v>
          </cell>
          <cell r="F105" t="str">
            <v>洽谈方案类</v>
          </cell>
          <cell r="G105">
            <v>2003392.58666667</v>
          </cell>
          <cell r="H105">
            <v>0.8</v>
          </cell>
          <cell r="I105">
            <v>1602714.06933333</v>
          </cell>
        </row>
        <row r="105">
          <cell r="S105">
            <v>300000</v>
          </cell>
        </row>
        <row r="105">
          <cell r="U105">
            <v>300000</v>
          </cell>
          <cell r="V105">
            <v>0.187182483600951</v>
          </cell>
        </row>
        <row r="106">
          <cell r="A106" t="str">
            <v>S413052</v>
          </cell>
          <cell r="B106" t="str">
            <v>黄骅市鑫昌五金制品厂</v>
          </cell>
          <cell r="C106" t="str">
            <v>金属件/后视镜</v>
          </cell>
          <cell r="D106" t="str">
            <v>正常供货</v>
          </cell>
          <cell r="E106" t="str">
            <v>零部件</v>
          </cell>
          <cell r="F106" t="str">
            <v>洽谈方案类</v>
          </cell>
          <cell r="G106">
            <v>2032519.34</v>
          </cell>
          <cell r="H106">
            <v>1</v>
          </cell>
          <cell r="I106">
            <v>2032519.34</v>
          </cell>
          <cell r="J106">
            <v>300000</v>
          </cell>
          <cell r="K106">
            <v>0</v>
          </cell>
          <cell r="L106">
            <v>300000</v>
          </cell>
          <cell r="M106">
            <v>0</v>
          </cell>
          <cell r="N106">
            <v>180000</v>
          </cell>
        </row>
        <row r="106">
          <cell r="P106">
            <v>200000</v>
          </cell>
          <cell r="Q106">
            <v>150000</v>
          </cell>
          <cell r="R106">
            <v>100000</v>
          </cell>
          <cell r="S106">
            <v>120000</v>
          </cell>
          <cell r="T106">
            <v>40000</v>
          </cell>
          <cell r="U106">
            <v>1390000</v>
          </cell>
          <cell r="V106">
            <v>0.683880331490474</v>
          </cell>
        </row>
        <row r="107">
          <cell r="A107" t="str">
            <v>S413029</v>
          </cell>
          <cell r="B107" t="str">
            <v>黄骅市成卓汽车部件厂</v>
          </cell>
          <cell r="C107" t="str">
            <v>金属件</v>
          </cell>
          <cell r="D107" t="str">
            <v>正常供货</v>
          </cell>
          <cell r="E107" t="str">
            <v>零部件</v>
          </cell>
          <cell r="F107" t="str">
            <v>洽谈方案类</v>
          </cell>
          <cell r="G107">
            <v>2001392.28533333</v>
          </cell>
          <cell r="H107">
            <v>1</v>
          </cell>
          <cell r="I107">
            <v>2001392.28533333</v>
          </cell>
          <cell r="J107">
            <v>300000</v>
          </cell>
          <cell r="K107">
            <v>0</v>
          </cell>
          <cell r="L107">
            <v>300000</v>
          </cell>
          <cell r="M107">
            <v>0</v>
          </cell>
          <cell r="N107">
            <v>160000</v>
          </cell>
        </row>
        <row r="107">
          <cell r="P107">
            <v>200000</v>
          </cell>
          <cell r="Q107">
            <v>150000</v>
          </cell>
          <cell r="R107">
            <v>100000</v>
          </cell>
          <cell r="S107">
            <v>120000</v>
          </cell>
        </row>
        <row r="107">
          <cell r="U107">
            <v>1330000</v>
          </cell>
          <cell r="V107">
            <v>0.664537387171195</v>
          </cell>
        </row>
        <row r="108">
          <cell r="A108" t="str">
            <v>S413132</v>
          </cell>
          <cell r="B108" t="str">
            <v>霸州市政锦五金制品有限公司</v>
          </cell>
          <cell r="C108" t="str">
            <v>金属件</v>
          </cell>
          <cell r="D108" t="str">
            <v>正常供货</v>
          </cell>
          <cell r="E108" t="str">
            <v>零部件</v>
          </cell>
          <cell r="F108" t="str">
            <v>洽谈方案类</v>
          </cell>
          <cell r="G108">
            <v>567587.254666667</v>
          </cell>
          <cell r="H108">
            <v>0.8</v>
          </cell>
          <cell r="I108">
            <v>454069.803733333</v>
          </cell>
          <cell r="J108">
            <v>150000</v>
          </cell>
          <cell r="K108">
            <v>0</v>
          </cell>
          <cell r="L108">
            <v>0</v>
          </cell>
          <cell r="M108">
            <v>0</v>
          </cell>
          <cell r="N108">
            <v>30000</v>
          </cell>
        </row>
        <row r="108">
          <cell r="Q108">
            <v>100000</v>
          </cell>
          <cell r="R108">
            <v>100000</v>
          </cell>
          <cell r="S108">
            <v>120000</v>
          </cell>
        </row>
        <row r="108">
          <cell r="U108">
            <v>500000</v>
          </cell>
          <cell r="V108">
            <v>1.10115228074854</v>
          </cell>
        </row>
        <row r="109">
          <cell r="A109" t="str">
            <v>S435004</v>
          </cell>
          <cell r="B109" t="str">
            <v>厦门市鑫荣飞工贸有限公司</v>
          </cell>
          <cell r="C109" t="str">
            <v>金属件</v>
          </cell>
          <cell r="D109" t="str">
            <v>正常供货</v>
          </cell>
          <cell r="E109" t="str">
            <v>零部件</v>
          </cell>
          <cell r="F109" t="str">
            <v>洽谈方案类</v>
          </cell>
          <cell r="G109">
            <v>304006.802666667</v>
          </cell>
          <cell r="H109">
            <v>0.8</v>
          </cell>
          <cell r="I109">
            <v>243205.442133333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09">
          <cell r="U109">
            <v>0</v>
          </cell>
          <cell r="V109">
            <v>0</v>
          </cell>
        </row>
        <row r="110">
          <cell r="A110" t="str">
            <v>S431008</v>
          </cell>
          <cell r="B110" t="str">
            <v>上海努辰金属制品有限公司</v>
          </cell>
          <cell r="C110" t="str">
            <v>金属件</v>
          </cell>
          <cell r="D110" t="str">
            <v>正常供货</v>
          </cell>
          <cell r="E110" t="str">
            <v>零部件</v>
          </cell>
          <cell r="F110" t="str">
            <v>洽谈方案类</v>
          </cell>
          <cell r="G110">
            <v>306917.924</v>
          </cell>
          <cell r="H110">
            <v>0.8</v>
          </cell>
          <cell r="I110">
            <v>245534.3392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200000</v>
          </cell>
        </row>
        <row r="110">
          <cell r="U110">
            <v>200000</v>
          </cell>
          <cell r="V110">
            <v>0.814550016309898</v>
          </cell>
        </row>
        <row r="111">
          <cell r="A111" t="str">
            <v>S413130</v>
          </cell>
          <cell r="B111" t="str">
            <v>泊头市捷润五金制品有限公司</v>
          </cell>
          <cell r="C111" t="str">
            <v>金属件/座椅</v>
          </cell>
          <cell r="D111" t="str">
            <v>正常供货</v>
          </cell>
          <cell r="E111" t="str">
            <v>零部件</v>
          </cell>
          <cell r="F111" t="str">
            <v>洽谈方案类</v>
          </cell>
          <cell r="G111">
            <v>320283.968333333</v>
          </cell>
          <cell r="H111">
            <v>1</v>
          </cell>
          <cell r="I111">
            <v>320283.968333333</v>
          </cell>
          <cell r="J111">
            <v>100000</v>
          </cell>
          <cell r="K111">
            <v>0</v>
          </cell>
          <cell r="L111">
            <v>0</v>
          </cell>
          <cell r="M111">
            <v>0</v>
          </cell>
        </row>
        <row r="111">
          <cell r="P111">
            <v>33000</v>
          </cell>
          <cell r="Q111">
            <v>50000</v>
          </cell>
          <cell r="R111">
            <v>100000</v>
          </cell>
          <cell r="S111">
            <v>85000</v>
          </cell>
        </row>
        <row r="111">
          <cell r="U111">
            <v>368000</v>
          </cell>
          <cell r="V111">
            <v>1.14898039360186</v>
          </cell>
        </row>
        <row r="112">
          <cell r="A112" t="str">
            <v>S412001</v>
          </cell>
          <cell r="B112" t="str">
            <v>天津生隆纤维材料股份有限公司</v>
          </cell>
          <cell r="C112" t="str">
            <v>座椅</v>
          </cell>
          <cell r="D112" t="str">
            <v>正常供货</v>
          </cell>
          <cell r="E112" t="str">
            <v>零部件</v>
          </cell>
          <cell r="F112" t="str">
            <v>洽谈方案类</v>
          </cell>
          <cell r="G112">
            <v>595175.436666667</v>
          </cell>
          <cell r="H112">
            <v>1</v>
          </cell>
          <cell r="I112">
            <v>595175.436666667</v>
          </cell>
        </row>
        <row r="112">
          <cell r="N112">
            <v>100000</v>
          </cell>
        </row>
        <row r="112">
          <cell r="U112">
            <v>100000</v>
          </cell>
          <cell r="V112">
            <v>0.168017686617007</v>
          </cell>
        </row>
        <row r="113">
          <cell r="A113" t="str">
            <v>S411047</v>
          </cell>
          <cell r="B113" t="str">
            <v>大连吉田拉链有限公司北京分公司</v>
          </cell>
          <cell r="C113" t="str">
            <v>座椅</v>
          </cell>
          <cell r="D113" t="str">
            <v>正常供货</v>
          </cell>
          <cell r="E113" t="str">
            <v>零部件</v>
          </cell>
          <cell r="F113" t="str">
            <v>洽谈方案类</v>
          </cell>
          <cell r="G113">
            <v>24329.35</v>
          </cell>
          <cell r="H113">
            <v>1</v>
          </cell>
          <cell r="I113">
            <v>24329.35</v>
          </cell>
        </row>
        <row r="113">
          <cell r="S113">
            <v>20000</v>
          </cell>
        </row>
        <row r="113">
          <cell r="U113">
            <v>20000</v>
          </cell>
          <cell r="V113">
            <v>0.822052377067205</v>
          </cell>
        </row>
        <row r="114">
          <cell r="A114" t="str">
            <v>S433009</v>
          </cell>
          <cell r="B114" t="str">
            <v>浙江路得坦摩汽车部件股份有限公司</v>
          </cell>
          <cell r="C114" t="str">
            <v>金属件</v>
          </cell>
          <cell r="D114" t="str">
            <v>正常供货</v>
          </cell>
          <cell r="E114" t="str">
            <v>零部件</v>
          </cell>
          <cell r="F114" t="str">
            <v>洽谈方案类</v>
          </cell>
          <cell r="G114">
            <v>1092399.28266667</v>
          </cell>
          <cell r="H114">
            <v>0.8</v>
          </cell>
          <cell r="I114">
            <v>873919.426133333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4">
          <cell r="P114">
            <v>400000</v>
          </cell>
        </row>
        <row r="114">
          <cell r="R114">
            <v>200000</v>
          </cell>
          <cell r="S114">
            <v>1000000</v>
          </cell>
        </row>
        <row r="114">
          <cell r="U114">
            <v>1600000</v>
          </cell>
          <cell r="V114">
            <v>1.83083239959457</v>
          </cell>
        </row>
        <row r="115">
          <cell r="A115" t="str">
            <v>S413077</v>
          </cell>
          <cell r="B115" t="str">
            <v>文安县万达汽车配件制造有限公司</v>
          </cell>
          <cell r="C115" t="str">
            <v>金属件</v>
          </cell>
          <cell r="D115" t="str">
            <v>正常供货</v>
          </cell>
          <cell r="E115" t="str">
            <v>零部件</v>
          </cell>
          <cell r="F115" t="str">
            <v>洽谈方案类</v>
          </cell>
          <cell r="G115">
            <v>559631.165333333</v>
          </cell>
          <cell r="H115">
            <v>0.8</v>
          </cell>
          <cell r="I115">
            <v>447704.932266667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130000</v>
          </cell>
        </row>
        <row r="115">
          <cell r="S115">
            <v>50000</v>
          </cell>
        </row>
        <row r="115">
          <cell r="U115">
            <v>180000</v>
          </cell>
          <cell r="V115">
            <v>0.402050518158657</v>
          </cell>
        </row>
        <row r="116">
          <cell r="A116" t="str">
            <v>S437004</v>
          </cell>
          <cell r="B116" t="str">
            <v>青岛福基纺织有限公司</v>
          </cell>
          <cell r="C116" t="str">
            <v>座椅</v>
          </cell>
          <cell r="D116" t="str">
            <v>正常供货</v>
          </cell>
          <cell r="E116" t="str">
            <v>零部件</v>
          </cell>
          <cell r="F116" t="str">
            <v>洽谈方案类</v>
          </cell>
          <cell r="G116">
            <v>1185353.47833333</v>
          </cell>
          <cell r="H116">
            <v>1</v>
          </cell>
          <cell r="I116">
            <v>1185353.47833333</v>
          </cell>
        </row>
        <row r="116">
          <cell r="T116">
            <v>835000</v>
          </cell>
          <cell r="U116">
            <v>835000</v>
          </cell>
          <cell r="V116">
            <v>0.704431222637531</v>
          </cell>
        </row>
        <row r="117">
          <cell r="A117" t="str">
            <v>S432036</v>
          </cell>
          <cell r="B117" t="str">
            <v>常州立天汽车零部件有限公司</v>
          </cell>
          <cell r="C117" t="str">
            <v>座椅</v>
          </cell>
          <cell r="D117" t="str">
            <v>正常供货</v>
          </cell>
          <cell r="E117" t="str">
            <v>零部件</v>
          </cell>
          <cell r="F117" t="str">
            <v>洽谈方案类</v>
          </cell>
          <cell r="G117">
            <v>75040.364</v>
          </cell>
          <cell r="H117">
            <v>1</v>
          </cell>
          <cell r="I117">
            <v>75040.364</v>
          </cell>
        </row>
        <row r="117">
          <cell r="N117">
            <v>100000</v>
          </cell>
        </row>
        <row r="117">
          <cell r="S117">
            <v>70000</v>
          </cell>
        </row>
        <row r="117">
          <cell r="U117">
            <v>170000</v>
          </cell>
          <cell r="V117">
            <v>2.26544743306416</v>
          </cell>
        </row>
        <row r="118">
          <cell r="A118" t="str">
            <v>S413004</v>
          </cell>
          <cell r="B118" t="str">
            <v>保定兆龙通用电器塑业有限公司</v>
          </cell>
          <cell r="C118" t="str">
            <v>金属件/座椅</v>
          </cell>
          <cell r="D118" t="str">
            <v>正常供货</v>
          </cell>
          <cell r="E118" t="str">
            <v>零部件</v>
          </cell>
          <cell r="F118" t="str">
            <v>洽谈方案类</v>
          </cell>
          <cell r="G118">
            <v>18099.5733333333</v>
          </cell>
          <cell r="H118">
            <v>1</v>
          </cell>
          <cell r="I118">
            <v>18099.5733333333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20000</v>
          </cell>
        </row>
        <row r="118">
          <cell r="R118">
            <v>40000</v>
          </cell>
          <cell r="S118">
            <v>40000</v>
          </cell>
        </row>
        <row r="118">
          <cell r="U118">
            <v>100000</v>
          </cell>
          <cell r="V118">
            <v>5.52499211767791</v>
          </cell>
        </row>
        <row r="119">
          <cell r="A119" t="str">
            <v>S413121</v>
          </cell>
          <cell r="B119" t="str">
            <v>河北佳铸金属制品有限公司</v>
          </cell>
          <cell r="C119" t="str">
            <v>金属件</v>
          </cell>
          <cell r="D119" t="str">
            <v>预付</v>
          </cell>
          <cell r="E119" t="str">
            <v>零部件</v>
          </cell>
          <cell r="F119" t="str">
            <v>洽谈方案类</v>
          </cell>
          <cell r="G119">
            <v>0</v>
          </cell>
          <cell r="H119">
            <v>1</v>
          </cell>
          <cell r="I119">
            <v>0</v>
          </cell>
        </row>
        <row r="119">
          <cell r="U119">
            <v>0</v>
          </cell>
          <cell r="V119" t="str">
            <v>100%</v>
          </cell>
        </row>
        <row r="120">
          <cell r="A120" t="str">
            <v>S432039</v>
          </cell>
          <cell r="B120" t="str">
            <v>吴江市拓研电子材料有限公司</v>
          </cell>
          <cell r="C120" t="str">
            <v>金属件/座椅</v>
          </cell>
          <cell r="D120" t="str">
            <v>预付</v>
          </cell>
          <cell r="E120" t="str">
            <v>零部件</v>
          </cell>
          <cell r="F120" t="str">
            <v>洽谈方案类</v>
          </cell>
          <cell r="G120">
            <v>0.0166666666666667</v>
          </cell>
          <cell r="H120">
            <v>1</v>
          </cell>
          <cell r="I120">
            <v>0.0166666666666667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</row>
        <row r="120">
          <cell r="O120">
            <v>2080</v>
          </cell>
        </row>
        <row r="120">
          <cell r="T120">
            <v>980</v>
          </cell>
          <cell r="U120">
            <v>3060</v>
          </cell>
          <cell r="V120">
            <v>183600</v>
          </cell>
        </row>
        <row r="121">
          <cell r="A121" t="str">
            <v>S461001</v>
          </cell>
          <cell r="B121" t="str">
            <v>西安海容塑料制品有限责任公司</v>
          </cell>
          <cell r="C121" t="str">
            <v>金属件/座椅</v>
          </cell>
          <cell r="D121" t="str">
            <v>预付</v>
          </cell>
          <cell r="E121" t="str">
            <v>零部件</v>
          </cell>
          <cell r="F121" t="str">
            <v>洽谈方案类</v>
          </cell>
          <cell r="G121">
            <v>0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1">
          <cell r="O121">
            <v>8113</v>
          </cell>
        </row>
        <row r="121">
          <cell r="S121">
            <v>9000</v>
          </cell>
        </row>
        <row r="121">
          <cell r="U121">
            <v>17113</v>
          </cell>
          <cell r="V121" t="str">
            <v>100%</v>
          </cell>
        </row>
        <row r="122">
          <cell r="A122" t="str">
            <v>S413179</v>
          </cell>
          <cell r="B122" t="str">
            <v>文安县海智五金制品有限公司</v>
          </cell>
          <cell r="C122" t="str">
            <v>金属件</v>
          </cell>
          <cell r="D122" t="str">
            <v>预付</v>
          </cell>
          <cell r="E122" t="str">
            <v>零部件</v>
          </cell>
          <cell r="F122" t="str">
            <v>洽谈方案类</v>
          </cell>
          <cell r="G122">
            <v>0</v>
          </cell>
          <cell r="H122">
            <v>1</v>
          </cell>
          <cell r="I122">
            <v>0</v>
          </cell>
          <cell r="J122">
            <v>45200</v>
          </cell>
          <cell r="K122">
            <v>0</v>
          </cell>
          <cell r="L122">
            <v>0</v>
          </cell>
          <cell r="M122">
            <v>0</v>
          </cell>
        </row>
        <row r="122">
          <cell r="Q122">
            <v>25200</v>
          </cell>
        </row>
        <row r="122">
          <cell r="U122">
            <v>70400</v>
          </cell>
          <cell r="V122" t="str">
            <v>100%</v>
          </cell>
        </row>
        <row r="123">
          <cell r="A123" t="str">
            <v>S432051</v>
          </cell>
          <cell r="B123" t="str">
            <v>无锡万谦工品智造科技有限公司</v>
          </cell>
          <cell r="C123" t="str">
            <v>金属件</v>
          </cell>
          <cell r="D123" t="str">
            <v>预付</v>
          </cell>
          <cell r="E123" t="str">
            <v>零部件</v>
          </cell>
          <cell r="F123" t="str">
            <v>洽谈方案类</v>
          </cell>
          <cell r="G123">
            <v>0</v>
          </cell>
          <cell r="H123">
            <v>1</v>
          </cell>
          <cell r="I123">
            <v>0</v>
          </cell>
        </row>
        <row r="123">
          <cell r="U123">
            <v>0</v>
          </cell>
          <cell r="V123" t="str">
            <v>100%</v>
          </cell>
        </row>
        <row r="124">
          <cell r="A124" t="str">
            <v>S432044</v>
          </cell>
          <cell r="B124" t="str">
            <v>常州市鹏逸汽车附件有限公司</v>
          </cell>
          <cell r="C124" t="str">
            <v>金属件</v>
          </cell>
          <cell r="D124" t="str">
            <v>正常供货</v>
          </cell>
          <cell r="E124" t="str">
            <v>零部件</v>
          </cell>
          <cell r="F124" t="str">
            <v>洽谈方案类</v>
          </cell>
          <cell r="G124">
            <v>1935.125</v>
          </cell>
          <cell r="H124">
            <v>1</v>
          </cell>
          <cell r="I124">
            <v>1935.125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23000</v>
          </cell>
        </row>
        <row r="124">
          <cell r="U124">
            <v>23000</v>
          </cell>
          <cell r="V124">
            <v>11.8855371100058</v>
          </cell>
        </row>
        <row r="125">
          <cell r="A125" t="str">
            <v>S412018</v>
          </cell>
          <cell r="B125" t="str">
            <v>穆勒纺织品（天津）有限公司</v>
          </cell>
          <cell r="C125" t="str">
            <v>座椅</v>
          </cell>
          <cell r="D125" t="str">
            <v>正常供货</v>
          </cell>
          <cell r="E125" t="str">
            <v>零部件</v>
          </cell>
          <cell r="F125" t="str">
            <v>洽谈方案类</v>
          </cell>
          <cell r="G125">
            <v>0</v>
          </cell>
          <cell r="H125">
            <v>1</v>
          </cell>
          <cell r="I125">
            <v>0</v>
          </cell>
        </row>
        <row r="125">
          <cell r="Q125">
            <v>93780</v>
          </cell>
        </row>
        <row r="125">
          <cell r="U125">
            <v>93780</v>
          </cell>
          <cell r="V125" t="str">
            <v>100%</v>
          </cell>
        </row>
        <row r="126">
          <cell r="A126" t="str">
            <v>S434002</v>
          </cell>
          <cell r="B126" t="str">
            <v>芜湖星火软轴控制索制造有限公司</v>
          </cell>
          <cell r="C126" t="str">
            <v>金属件/座椅</v>
          </cell>
          <cell r="D126" t="str">
            <v>正常供货</v>
          </cell>
          <cell r="E126" t="str">
            <v>零部件</v>
          </cell>
          <cell r="F126" t="str">
            <v>洽谈方案类</v>
          </cell>
          <cell r="G126">
            <v>58217.1933333333</v>
          </cell>
          <cell r="H126">
            <v>1</v>
          </cell>
          <cell r="I126">
            <v>58217.1933333333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6">
          <cell r="S126">
            <v>30000</v>
          </cell>
        </row>
        <row r="126">
          <cell r="U126">
            <v>30000</v>
          </cell>
          <cell r="V126">
            <v>0.515311685127612</v>
          </cell>
        </row>
        <row r="127">
          <cell r="A127" t="str">
            <v>S413213</v>
          </cell>
          <cell r="B127" t="str">
            <v>沧县大河精密铸造厂</v>
          </cell>
          <cell r="C127" t="str">
            <v>座椅</v>
          </cell>
          <cell r="D127" t="str">
            <v>预付</v>
          </cell>
          <cell r="E127" t="str">
            <v>零部件</v>
          </cell>
          <cell r="F127" t="str">
            <v>洽谈方案类</v>
          </cell>
          <cell r="G127">
            <v>0</v>
          </cell>
          <cell r="H127">
            <v>1</v>
          </cell>
          <cell r="I127">
            <v>0</v>
          </cell>
        </row>
        <row r="127">
          <cell r="O127">
            <v>24290.85</v>
          </cell>
        </row>
        <row r="127">
          <cell r="S127">
            <v>10000</v>
          </cell>
        </row>
        <row r="127">
          <cell r="U127">
            <v>34290.85</v>
          </cell>
          <cell r="V127" t="str">
            <v>100%</v>
          </cell>
        </row>
        <row r="128">
          <cell r="A128" t="str">
            <v>S431002</v>
          </cell>
          <cell r="B128" t="str">
            <v>易格斯（上海）拖链系统有限公司</v>
          </cell>
          <cell r="C128" t="str">
            <v>金属件</v>
          </cell>
          <cell r="D128" t="str">
            <v>正常供货</v>
          </cell>
          <cell r="E128" t="str">
            <v>零部件</v>
          </cell>
          <cell r="F128" t="str">
            <v>洽谈方案类</v>
          </cell>
          <cell r="G128">
            <v>153302.216666667</v>
          </cell>
          <cell r="H128">
            <v>1</v>
          </cell>
          <cell r="I128">
            <v>153302.216666667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70000</v>
          </cell>
        </row>
        <row r="128">
          <cell r="U128">
            <v>70000</v>
          </cell>
          <cell r="V128">
            <v>0.456614402074856</v>
          </cell>
        </row>
        <row r="129">
          <cell r="A129" t="str">
            <v>S432034</v>
          </cell>
          <cell r="B129" t="str">
            <v>上锐（常州）供应链管理有限公司</v>
          </cell>
          <cell r="C129" t="str">
            <v>金属件/座椅/后视镜</v>
          </cell>
          <cell r="D129" t="str">
            <v>正常供货</v>
          </cell>
          <cell r="E129" t="str">
            <v>零部件</v>
          </cell>
          <cell r="F129" t="str">
            <v>洽谈方案类</v>
          </cell>
          <cell r="G129">
            <v>48218.9966666667</v>
          </cell>
          <cell r="H129">
            <v>1</v>
          </cell>
          <cell r="I129">
            <v>48218.9966666667</v>
          </cell>
          <cell r="J129">
            <v>0</v>
          </cell>
          <cell r="K129">
            <v>80341.05</v>
          </cell>
          <cell r="L129">
            <v>0</v>
          </cell>
          <cell r="M129">
            <v>0</v>
          </cell>
        </row>
        <row r="129">
          <cell r="P129">
            <v>68707.92</v>
          </cell>
        </row>
        <row r="129">
          <cell r="R129">
            <v>100000</v>
          </cell>
        </row>
        <row r="129">
          <cell r="U129">
            <v>249048.97</v>
          </cell>
          <cell r="V129">
            <v>5.16495545773488</v>
          </cell>
        </row>
        <row r="130">
          <cell r="A130" t="str">
            <v>S413129</v>
          </cell>
          <cell r="B130" t="str">
            <v>文安县恒德汽车座椅制造有限公司</v>
          </cell>
          <cell r="C130" t="str">
            <v>金属件/座椅</v>
          </cell>
          <cell r="D130" t="str">
            <v>正常供货</v>
          </cell>
          <cell r="E130" t="str">
            <v>零部件</v>
          </cell>
          <cell r="F130" t="str">
            <v>洽谈方案类</v>
          </cell>
          <cell r="G130">
            <v>142043.338666667</v>
          </cell>
          <cell r="H130">
            <v>0.8</v>
          </cell>
          <cell r="I130">
            <v>113634.670933333</v>
          </cell>
          <cell r="J130">
            <v>0</v>
          </cell>
          <cell r="K130">
            <v>100000</v>
          </cell>
          <cell r="L130">
            <v>0</v>
          </cell>
          <cell r="M130">
            <v>0</v>
          </cell>
        </row>
        <row r="130">
          <cell r="R130">
            <v>49000</v>
          </cell>
          <cell r="S130">
            <v>50000</v>
          </cell>
        </row>
        <row r="130">
          <cell r="U130">
            <v>199000</v>
          </cell>
          <cell r="V130">
            <v>1.75122608589018</v>
          </cell>
        </row>
        <row r="131">
          <cell r="A131" t="str">
            <v>S437056</v>
          </cell>
          <cell r="B131" t="str">
            <v>日照兴伟橡塑有限公司</v>
          </cell>
          <cell r="C131" t="str">
            <v>座椅/金属件</v>
          </cell>
          <cell r="D131" t="str">
            <v>正常供货</v>
          </cell>
          <cell r="E131" t="str">
            <v>零部件</v>
          </cell>
          <cell r="F131" t="str">
            <v>洽谈方案类</v>
          </cell>
          <cell r="G131">
            <v>0</v>
          </cell>
          <cell r="H131">
            <v>1</v>
          </cell>
          <cell r="I131">
            <v>0</v>
          </cell>
        </row>
        <row r="131">
          <cell r="Q131">
            <v>5600</v>
          </cell>
        </row>
        <row r="131">
          <cell r="U131">
            <v>5600</v>
          </cell>
          <cell r="V131" t="str">
            <v>100%</v>
          </cell>
        </row>
        <row r="132">
          <cell r="A132" t="str">
            <v>S413178</v>
          </cell>
          <cell r="B132" t="str">
            <v>廊坊市东平汽车零配件有限公司</v>
          </cell>
          <cell r="C132" t="str">
            <v>座椅</v>
          </cell>
          <cell r="D132" t="str">
            <v>正常供货</v>
          </cell>
          <cell r="E132" t="str">
            <v>零部件</v>
          </cell>
          <cell r="F132" t="str">
            <v>洽谈方案类</v>
          </cell>
          <cell r="G132">
            <v>107194.523333333</v>
          </cell>
          <cell r="H132">
            <v>1</v>
          </cell>
          <cell r="I132">
            <v>107194.523333333</v>
          </cell>
        </row>
        <row r="132">
          <cell r="U132">
            <v>0</v>
          </cell>
          <cell r="V132">
            <v>0</v>
          </cell>
        </row>
        <row r="133">
          <cell r="A133" t="str">
            <v>S413204</v>
          </cell>
          <cell r="B133" t="str">
            <v>永清永泰汽车部件有限公司</v>
          </cell>
          <cell r="C133" t="str">
            <v>金属件</v>
          </cell>
          <cell r="D133" t="str">
            <v>正常供货</v>
          </cell>
          <cell r="E133" t="str">
            <v>零部件</v>
          </cell>
          <cell r="F133" t="str">
            <v>洽谈方案类</v>
          </cell>
          <cell r="G133">
            <v>18753.244</v>
          </cell>
          <cell r="H133">
            <v>0.8</v>
          </cell>
          <cell r="I133">
            <v>15002.5952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66551.24</v>
          </cell>
        </row>
        <row r="133">
          <cell r="S133">
            <v>15000</v>
          </cell>
        </row>
        <row r="133">
          <cell r="U133">
            <v>81551.24</v>
          </cell>
          <cell r="V133">
            <v>5.43580886592208</v>
          </cell>
        </row>
        <row r="134">
          <cell r="A134" t="str">
            <v>S421001</v>
          </cell>
          <cell r="B134" t="str">
            <v>沈阳金杯锦恒汽车安全系统有限公司</v>
          </cell>
          <cell r="C134" t="str">
            <v>座椅</v>
          </cell>
          <cell r="D134" t="str">
            <v>正常供货</v>
          </cell>
          <cell r="E134" t="str">
            <v>零部件</v>
          </cell>
          <cell r="F134" t="str">
            <v>洽谈方案类</v>
          </cell>
          <cell r="G134">
            <v>8014.38533333333</v>
          </cell>
          <cell r="H134">
            <v>0.8</v>
          </cell>
          <cell r="I134">
            <v>6411.50826666667</v>
          </cell>
        </row>
        <row r="134">
          <cell r="U134">
            <v>0</v>
          </cell>
          <cell r="V134">
            <v>0</v>
          </cell>
        </row>
        <row r="135">
          <cell r="A135" t="str">
            <v>S444014</v>
          </cell>
          <cell r="B135" t="str">
            <v>深圳市毅荣川电子科技有限公司</v>
          </cell>
          <cell r="C135" t="str">
            <v>座椅</v>
          </cell>
          <cell r="D135" t="str">
            <v>正常供货</v>
          </cell>
          <cell r="E135" t="str">
            <v>零部件</v>
          </cell>
          <cell r="F135" t="str">
            <v>洽谈方案类</v>
          </cell>
          <cell r="G135">
            <v>101070.233333333</v>
          </cell>
          <cell r="H135">
            <v>1</v>
          </cell>
          <cell r="I135">
            <v>101070.233333333</v>
          </cell>
        </row>
        <row r="135">
          <cell r="U135">
            <v>0</v>
          </cell>
          <cell r="V135">
            <v>0</v>
          </cell>
        </row>
        <row r="136">
          <cell r="A136" t="str">
            <v>S432002</v>
          </cell>
          <cell r="B136" t="str">
            <v>江苏全盛座舱技术股份有限公司</v>
          </cell>
          <cell r="C136" t="str">
            <v>金属件</v>
          </cell>
          <cell r="D136" t="str">
            <v>正常供货</v>
          </cell>
          <cell r="E136" t="str">
            <v>零部件</v>
          </cell>
          <cell r="F136" t="str">
            <v>正常货款类</v>
          </cell>
          <cell r="G136">
            <v>624800.275</v>
          </cell>
          <cell r="H136">
            <v>0.8</v>
          </cell>
          <cell r="I136">
            <v>499840.22</v>
          </cell>
        </row>
        <row r="136">
          <cell r="M136">
            <v>110000</v>
          </cell>
        </row>
        <row r="136">
          <cell r="S136">
            <v>180000</v>
          </cell>
        </row>
        <row r="136">
          <cell r="U136">
            <v>290000</v>
          </cell>
          <cell r="V136">
            <v>0.580185404047718</v>
          </cell>
        </row>
        <row r="137">
          <cell r="A137" t="str">
            <v>S432032</v>
          </cell>
          <cell r="B137" t="str">
            <v>明阳科技（苏州）股份有限公司</v>
          </cell>
          <cell r="C137" t="str">
            <v>座椅</v>
          </cell>
          <cell r="D137" t="str">
            <v>预付</v>
          </cell>
          <cell r="E137" t="str">
            <v>零部件</v>
          </cell>
          <cell r="F137" t="str">
            <v>洽谈方案类</v>
          </cell>
          <cell r="G137">
            <v>0</v>
          </cell>
          <cell r="H137">
            <v>1</v>
          </cell>
          <cell r="I137">
            <v>0</v>
          </cell>
        </row>
        <row r="137">
          <cell r="U137">
            <v>0</v>
          </cell>
          <cell r="V137" t="str">
            <v>100%</v>
          </cell>
        </row>
        <row r="138">
          <cell r="G138">
            <v>15307057.112</v>
          </cell>
        </row>
        <row r="138">
          <cell r="I138">
            <v>13684975.2380667</v>
          </cell>
          <cell r="J138">
            <v>895200</v>
          </cell>
          <cell r="K138">
            <v>180341.05</v>
          </cell>
          <cell r="L138">
            <v>600000</v>
          </cell>
          <cell r="M138">
            <v>110000</v>
          </cell>
          <cell r="N138">
            <v>1569551.24</v>
          </cell>
          <cell r="O138">
            <v>34483.85</v>
          </cell>
          <cell r="P138">
            <v>1051707.92</v>
          </cell>
          <cell r="Q138">
            <v>674580</v>
          </cell>
          <cell r="R138">
            <v>1039000</v>
          </cell>
          <cell r="S138">
            <v>2439000</v>
          </cell>
          <cell r="T138">
            <v>875980</v>
          </cell>
          <cell r="U138">
            <v>9469844.06</v>
          </cell>
          <cell r="V138">
            <v>183644.426692701</v>
          </cell>
        </row>
        <row r="140">
          <cell r="A140" t="str">
            <v>涉诉类</v>
          </cell>
        </row>
        <row r="141">
          <cell r="A141" t="str">
            <v>供应商代码</v>
          </cell>
          <cell r="B141" t="str">
            <v>供应商名称</v>
          </cell>
          <cell r="C141" t="str">
            <v>模块</v>
          </cell>
          <cell r="D141" t="str">
            <v>供货状态</v>
          </cell>
          <cell r="E141" t="str">
            <v>类别</v>
          </cell>
          <cell r="F141" t="str">
            <v>资金类别区分</v>
          </cell>
          <cell r="G141" t="str">
            <v>2024年1-4月</v>
          </cell>
        </row>
        <row r="141">
          <cell r="J141" t="str">
            <v>1月</v>
          </cell>
        </row>
        <row r="141">
          <cell r="O141" t="str">
            <v>2月</v>
          </cell>
        </row>
        <row r="141">
          <cell r="R141" t="str">
            <v>3月</v>
          </cell>
          <cell r="S141" t="str">
            <v>4月</v>
          </cell>
        </row>
        <row r="141">
          <cell r="U141" t="str">
            <v>2024年1-4月</v>
          </cell>
        </row>
        <row r="142">
          <cell r="G142" t="str">
            <v>按半年平均数应付</v>
          </cell>
          <cell r="H142" t="str">
            <v>付款原则比例</v>
          </cell>
          <cell r="I142" t="str">
            <v>按原则应付</v>
          </cell>
          <cell r="J142" t="str">
            <v>1.24支付</v>
          </cell>
          <cell r="K142" t="str">
            <v>1.29支付</v>
          </cell>
          <cell r="L142" t="str">
            <v>1.31支付</v>
          </cell>
          <cell r="M142" t="str">
            <v>2.1支付</v>
          </cell>
          <cell r="N142" t="str">
            <v>2.6支付</v>
          </cell>
          <cell r="O142" t="str">
            <v>2.21支付</v>
          </cell>
          <cell r="P142" t="str">
            <v>2.29支付</v>
          </cell>
          <cell r="Q142" t="str">
            <v>3.1支付</v>
          </cell>
          <cell r="R142" t="str">
            <v>3.14支付</v>
          </cell>
          <cell r="S142" t="str">
            <v>4.27支付</v>
          </cell>
          <cell r="T142" t="str">
            <v>5.23前支付</v>
          </cell>
          <cell r="U142" t="str">
            <v>合计支付</v>
          </cell>
          <cell r="V142" t="str">
            <v>支付比例</v>
          </cell>
        </row>
        <row r="143">
          <cell r="A143" t="str">
            <v>S413082</v>
          </cell>
          <cell r="B143" t="str">
            <v>深州市卓伦橡塑磨具有限公司</v>
          </cell>
          <cell r="C143" t="str">
            <v>金属件</v>
          </cell>
          <cell r="D143" t="str">
            <v>涉诉</v>
          </cell>
          <cell r="E143" t="str">
            <v>零部件</v>
          </cell>
          <cell r="F143" t="str">
            <v>涉诉类</v>
          </cell>
          <cell r="G143">
            <v>712043.269333333</v>
          </cell>
          <cell r="H143">
            <v>0.8</v>
          </cell>
          <cell r="I143">
            <v>569634.615466667</v>
          </cell>
          <cell r="J143">
            <v>200000</v>
          </cell>
          <cell r="K143">
            <v>0</v>
          </cell>
          <cell r="L143">
            <v>300000</v>
          </cell>
          <cell r="M143">
            <v>0</v>
          </cell>
        </row>
        <row r="143">
          <cell r="R143">
            <v>100000</v>
          </cell>
        </row>
        <row r="143">
          <cell r="U143">
            <v>600000</v>
          </cell>
          <cell r="V143">
            <v>1.05330677544667</v>
          </cell>
        </row>
        <row r="144">
          <cell r="A144" t="str">
            <v>S432010</v>
          </cell>
          <cell r="B144" t="str">
            <v>常州华阳万联汽车附件有限公司</v>
          </cell>
          <cell r="C144" t="str">
            <v>金属件</v>
          </cell>
          <cell r="D144" t="str">
            <v>诉讼</v>
          </cell>
          <cell r="E144" t="str">
            <v>零部件</v>
          </cell>
          <cell r="F144" t="str">
            <v>涉诉类</v>
          </cell>
          <cell r="G144">
            <v>0</v>
          </cell>
          <cell r="H144">
            <v>0.8</v>
          </cell>
          <cell r="I144">
            <v>0</v>
          </cell>
        </row>
        <row r="144">
          <cell r="U144">
            <v>0</v>
          </cell>
          <cell r="V144" t="str">
            <v>100%</v>
          </cell>
        </row>
        <row r="145">
          <cell r="A145" t="str">
            <v>S437023</v>
          </cell>
          <cell r="B145" t="str">
            <v>高唐强盛机械有限公司</v>
          </cell>
          <cell r="C145" t="str">
            <v>金属件</v>
          </cell>
          <cell r="D145" t="str">
            <v>涉诉</v>
          </cell>
          <cell r="E145" t="str">
            <v>零部件</v>
          </cell>
          <cell r="F145" t="str">
            <v>涉诉类</v>
          </cell>
          <cell r="G145">
            <v>9003.48533333333</v>
          </cell>
          <cell r="H145">
            <v>0.8</v>
          </cell>
          <cell r="I145">
            <v>7202.78826666667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30000</v>
          </cell>
        </row>
        <row r="145">
          <cell r="S145">
            <v>40000</v>
          </cell>
        </row>
        <row r="145">
          <cell r="U145">
            <v>70000</v>
          </cell>
          <cell r="V145">
            <v>9.71845865912075</v>
          </cell>
        </row>
        <row r="146">
          <cell r="A146" t="str">
            <v>S433027</v>
          </cell>
          <cell r="B146" t="str">
            <v>浙江泰极信汽车部件有限公司</v>
          </cell>
          <cell r="C146" t="str">
            <v>金属件</v>
          </cell>
          <cell r="D146" t="str">
            <v>涉诉</v>
          </cell>
          <cell r="E146" t="str">
            <v>零部件</v>
          </cell>
          <cell r="F146" t="str">
            <v>涉诉类</v>
          </cell>
          <cell r="G146">
            <v>0</v>
          </cell>
          <cell r="H146">
            <v>0.8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6">
          <cell r="S146">
            <v>20000</v>
          </cell>
        </row>
        <row r="146">
          <cell r="U146">
            <v>20000</v>
          </cell>
          <cell r="V146" t="str">
            <v>100%</v>
          </cell>
        </row>
        <row r="147">
          <cell r="A147" t="str">
            <v>S432021</v>
          </cell>
          <cell r="B147" t="str">
            <v>江苏艾文德悦达汽车内饰有限责任公司</v>
          </cell>
          <cell r="C147" t="str">
            <v>座椅</v>
          </cell>
          <cell r="D147" t="str">
            <v>诉讼</v>
          </cell>
          <cell r="E147" t="str">
            <v>零部件</v>
          </cell>
          <cell r="F147" t="str">
            <v>涉诉类</v>
          </cell>
          <cell r="G147">
            <v>0</v>
          </cell>
          <cell r="H147">
            <v>0.8</v>
          </cell>
          <cell r="I147">
            <v>0</v>
          </cell>
        </row>
        <row r="147">
          <cell r="U147">
            <v>0</v>
          </cell>
          <cell r="V147" t="str">
            <v>100%</v>
          </cell>
        </row>
        <row r="148">
          <cell r="A148" t="str">
            <v>S511032</v>
          </cell>
          <cell r="B148" t="str">
            <v>中机科（北京）车辆检测工程研究院有限公司</v>
          </cell>
          <cell r="C148" t="str">
            <v>座椅</v>
          </cell>
          <cell r="D148" t="str">
            <v>老账</v>
          </cell>
          <cell r="E148" t="str">
            <v>实验费</v>
          </cell>
          <cell r="F148" t="str">
            <v>涉诉类</v>
          </cell>
          <cell r="G148">
            <v>277949.4</v>
          </cell>
          <cell r="H148">
            <v>0.8</v>
          </cell>
          <cell r="I148">
            <v>222359.52</v>
          </cell>
        </row>
        <row r="148">
          <cell r="S148">
            <v>30000</v>
          </cell>
        </row>
        <row r="148">
          <cell r="U148">
            <v>30000</v>
          </cell>
          <cell r="V148">
            <v>0.134916643101226</v>
          </cell>
        </row>
        <row r="149">
          <cell r="A149" t="str">
            <v>S412017</v>
          </cell>
          <cell r="B149" t="str">
            <v>天津博容包装制品有限公司</v>
          </cell>
          <cell r="C149" t="str">
            <v>座椅</v>
          </cell>
          <cell r="D149" t="str">
            <v>诉讼</v>
          </cell>
          <cell r="E149" t="str">
            <v>零部件</v>
          </cell>
          <cell r="F149" t="str">
            <v>涉诉类</v>
          </cell>
          <cell r="G149">
            <v>0</v>
          </cell>
          <cell r="H149">
            <v>0.8</v>
          </cell>
          <cell r="I149">
            <v>0</v>
          </cell>
        </row>
        <row r="149">
          <cell r="U149">
            <v>0</v>
          </cell>
          <cell r="V149" t="str">
            <v>100%</v>
          </cell>
        </row>
        <row r="150">
          <cell r="G150">
            <v>998996.154666667</v>
          </cell>
        </row>
        <row r="150">
          <cell r="I150">
            <v>799196.923733333</v>
          </cell>
          <cell r="J150">
            <v>200000</v>
          </cell>
          <cell r="K150">
            <v>0</v>
          </cell>
          <cell r="L150">
            <v>300000</v>
          </cell>
          <cell r="M150">
            <v>0</v>
          </cell>
          <cell r="N150">
            <v>30000</v>
          </cell>
          <cell r="O150">
            <v>0</v>
          </cell>
          <cell r="P150">
            <v>0</v>
          </cell>
          <cell r="Q150">
            <v>0</v>
          </cell>
          <cell r="R150">
            <v>100000</v>
          </cell>
          <cell r="S150">
            <v>90000</v>
          </cell>
          <cell r="T150">
            <v>0</v>
          </cell>
          <cell r="U150">
            <v>720000</v>
          </cell>
          <cell r="V150">
            <v>10.9066820776686</v>
          </cell>
        </row>
        <row r="153">
          <cell r="A153" t="str">
            <v>原材料</v>
          </cell>
        </row>
        <row r="154">
          <cell r="A154" t="str">
            <v>供应商代码</v>
          </cell>
          <cell r="B154" t="str">
            <v>供应商名称</v>
          </cell>
          <cell r="C154" t="str">
            <v>模块</v>
          </cell>
          <cell r="D154" t="str">
            <v>供货状态</v>
          </cell>
          <cell r="E154" t="str">
            <v>类别</v>
          </cell>
          <cell r="F154" t="str">
            <v>资金类别区分</v>
          </cell>
          <cell r="G154" t="str">
            <v>2024年1-4月</v>
          </cell>
        </row>
        <row r="154">
          <cell r="J154" t="str">
            <v>1月</v>
          </cell>
        </row>
        <row r="154">
          <cell r="O154" t="str">
            <v>2月</v>
          </cell>
        </row>
        <row r="154">
          <cell r="R154" t="str">
            <v>3月</v>
          </cell>
          <cell r="S154" t="str">
            <v>4月</v>
          </cell>
        </row>
        <row r="154">
          <cell r="U154" t="str">
            <v>2024年1-4月</v>
          </cell>
        </row>
        <row r="155">
          <cell r="G155" t="str">
            <v>按半年平均数应付</v>
          </cell>
          <cell r="H155" t="str">
            <v>付款原则比例</v>
          </cell>
          <cell r="I155" t="str">
            <v>按原则应付</v>
          </cell>
          <cell r="J155" t="str">
            <v>1.24支付</v>
          </cell>
          <cell r="K155" t="str">
            <v>1.29支付</v>
          </cell>
          <cell r="L155" t="str">
            <v>1.31支付</v>
          </cell>
          <cell r="M155" t="str">
            <v>2.1支付</v>
          </cell>
          <cell r="N155" t="str">
            <v>2.6支付</v>
          </cell>
          <cell r="O155" t="str">
            <v>2.21支付</v>
          </cell>
          <cell r="P155" t="str">
            <v>2.29支付</v>
          </cell>
          <cell r="Q155" t="str">
            <v>3.1支付</v>
          </cell>
          <cell r="R155" t="str">
            <v>3.14支付</v>
          </cell>
          <cell r="S155" t="str">
            <v>4.27支付</v>
          </cell>
          <cell r="T155" t="str">
            <v>5.23前支付</v>
          </cell>
          <cell r="U155" t="str">
            <v>合计支付</v>
          </cell>
          <cell r="V155" t="str">
            <v>支付比例</v>
          </cell>
        </row>
        <row r="156">
          <cell r="A156" t="str">
            <v>S412009</v>
          </cell>
          <cell r="B156" t="str">
            <v>天津市元辉昌钢铁贸易有限公司</v>
          </cell>
          <cell r="C156" t="str">
            <v>金属件</v>
          </cell>
          <cell r="D156" t="str">
            <v>大宗物料</v>
          </cell>
          <cell r="E156" t="str">
            <v>原材料</v>
          </cell>
          <cell r="F156" t="str">
            <v>原材料</v>
          </cell>
          <cell r="G156">
            <v>12565.7033333333</v>
          </cell>
          <cell r="H156">
            <v>1</v>
          </cell>
          <cell r="I156">
            <v>12565.7033333333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70000</v>
          </cell>
        </row>
        <row r="156">
          <cell r="T156">
            <v>170782.89</v>
          </cell>
          <cell r="U156">
            <v>240782.89</v>
          </cell>
          <cell r="V156">
            <v>19.1619110854917</v>
          </cell>
        </row>
        <row r="157">
          <cell r="A157" t="str">
            <v>S413065</v>
          </cell>
          <cell r="B157" t="str">
            <v>河北锦泽丰泰国际贸易有限公司</v>
          </cell>
          <cell r="C157" t="str">
            <v>金属件</v>
          </cell>
          <cell r="D157" t="str">
            <v>大宗物料</v>
          </cell>
          <cell r="E157" t="str">
            <v>原材料</v>
          </cell>
          <cell r="F157" t="str">
            <v>原材料</v>
          </cell>
          <cell r="G157">
            <v>87330.4166666667</v>
          </cell>
          <cell r="H157">
            <v>1</v>
          </cell>
          <cell r="I157">
            <v>87330.4166666667</v>
          </cell>
          <cell r="J157">
            <v>0</v>
          </cell>
          <cell r="K157">
            <v>0</v>
          </cell>
          <cell r="L157">
            <v>540000</v>
          </cell>
          <cell r="M157">
            <v>0</v>
          </cell>
        </row>
        <row r="157">
          <cell r="P157">
            <v>600000</v>
          </cell>
        </row>
        <row r="157">
          <cell r="R157">
            <v>600000</v>
          </cell>
          <cell r="S157">
            <v>500000</v>
          </cell>
        </row>
        <row r="157">
          <cell r="U157">
            <v>2240000</v>
          </cell>
          <cell r="V157">
            <v>25.6497115838792</v>
          </cell>
        </row>
        <row r="158">
          <cell r="A158" t="str">
            <v>S413042</v>
          </cell>
          <cell r="B158" t="str">
            <v>黄骅市祯祥金属制品有限责任公司</v>
          </cell>
          <cell r="C158" t="str">
            <v>金属件</v>
          </cell>
          <cell r="D158" t="str">
            <v>大宗物料</v>
          </cell>
          <cell r="E158" t="str">
            <v>原材料</v>
          </cell>
          <cell r="F158" t="str">
            <v>原材料</v>
          </cell>
          <cell r="G158">
            <v>4162.27333333333</v>
          </cell>
          <cell r="H158">
            <v>1</v>
          </cell>
          <cell r="I158">
            <v>4162.27333333333</v>
          </cell>
          <cell r="J158">
            <v>300000</v>
          </cell>
          <cell r="K158">
            <v>0</v>
          </cell>
          <cell r="L158">
            <v>0</v>
          </cell>
          <cell r="M158">
            <v>0</v>
          </cell>
        </row>
        <row r="158">
          <cell r="P158">
            <v>300000</v>
          </cell>
        </row>
        <row r="158">
          <cell r="S158">
            <v>300000</v>
          </cell>
        </row>
        <row r="158">
          <cell r="U158">
            <v>900000</v>
          </cell>
          <cell r="V158">
            <v>216.227990793493</v>
          </cell>
        </row>
        <row r="159">
          <cell r="A159" t="str">
            <v>S413014</v>
          </cell>
          <cell r="B159" t="str">
            <v>沧州市奥睿机械设备有限公司</v>
          </cell>
          <cell r="C159" t="str">
            <v>金属件</v>
          </cell>
          <cell r="D159" t="str">
            <v>大宗物料</v>
          </cell>
          <cell r="E159" t="str">
            <v>原材料</v>
          </cell>
          <cell r="F159" t="str">
            <v>原材料</v>
          </cell>
          <cell r="G159">
            <v>2856</v>
          </cell>
          <cell r="H159">
            <v>1</v>
          </cell>
          <cell r="I159">
            <v>2856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59">
          <cell r="T159">
            <v>42068</v>
          </cell>
          <cell r="U159">
            <v>42068</v>
          </cell>
          <cell r="V159">
            <v>14.7296918767507</v>
          </cell>
        </row>
        <row r="160">
          <cell r="A160" t="str">
            <v>S413110</v>
          </cell>
          <cell r="B160" t="str">
            <v>黄骅市金宝成钢材经销有限公司</v>
          </cell>
          <cell r="C160" t="str">
            <v>金属件</v>
          </cell>
          <cell r="D160" t="str">
            <v>大宗物料</v>
          </cell>
          <cell r="E160" t="str">
            <v>原材料</v>
          </cell>
          <cell r="F160" t="str">
            <v>原材料</v>
          </cell>
          <cell r="G160">
            <v>6567.16666666667</v>
          </cell>
          <cell r="H160">
            <v>1</v>
          </cell>
          <cell r="I160">
            <v>6567.16666666667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0">
          <cell r="O160">
            <v>17275.2</v>
          </cell>
        </row>
        <row r="160">
          <cell r="U160">
            <v>17275.2</v>
          </cell>
          <cell r="V160">
            <v>2.63054082176484</v>
          </cell>
        </row>
        <row r="161">
          <cell r="A161" t="str">
            <v>S513004</v>
          </cell>
          <cell r="B161" t="str">
            <v>任丘市焊材厂</v>
          </cell>
          <cell r="C161" t="str">
            <v>金属件</v>
          </cell>
          <cell r="D161" t="str">
            <v>大宗物料</v>
          </cell>
          <cell r="E161" t="str">
            <v>原材料</v>
          </cell>
          <cell r="F161" t="str">
            <v>原材料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1">
          <cell r="S161">
            <v>39000</v>
          </cell>
        </row>
        <row r="161">
          <cell r="U161">
            <v>39000</v>
          </cell>
          <cell r="V161" t="str">
            <v>100%</v>
          </cell>
        </row>
        <row r="162">
          <cell r="A162" t="str">
            <v>S412030</v>
          </cell>
          <cell r="B162" t="str">
            <v>天津市丰鑫科技发展有限公司</v>
          </cell>
          <cell r="C162" t="str">
            <v>金属件</v>
          </cell>
          <cell r="D162" t="str">
            <v>大宗物料</v>
          </cell>
          <cell r="E162" t="str">
            <v>原材料</v>
          </cell>
          <cell r="F162" t="str">
            <v>原材料</v>
          </cell>
          <cell r="G162">
            <v>0</v>
          </cell>
          <cell r="H162">
            <v>1</v>
          </cell>
          <cell r="I162">
            <v>0</v>
          </cell>
        </row>
        <row r="162">
          <cell r="U162">
            <v>0</v>
          </cell>
          <cell r="V162" t="str">
            <v>100%</v>
          </cell>
        </row>
        <row r="163">
          <cell r="A163" t="str">
            <v>S413002</v>
          </cell>
          <cell r="B163" t="str">
            <v>唐山市丰润区报喜坨扁钢厂</v>
          </cell>
          <cell r="C163" t="str">
            <v>金属件</v>
          </cell>
          <cell r="D163" t="str">
            <v>大宗物料</v>
          </cell>
          <cell r="E163" t="str">
            <v>原材料</v>
          </cell>
          <cell r="F163" t="str">
            <v>原材料</v>
          </cell>
          <cell r="G163">
            <v>0</v>
          </cell>
          <cell r="H163">
            <v>1</v>
          </cell>
          <cell r="I163">
            <v>0</v>
          </cell>
        </row>
        <row r="163">
          <cell r="U163">
            <v>0</v>
          </cell>
          <cell r="V163" t="str">
            <v>100%</v>
          </cell>
        </row>
        <row r="164">
          <cell r="A164" t="str">
            <v>S413164</v>
          </cell>
          <cell r="B164" t="str">
            <v>黄骅市国贸物资有限公司</v>
          </cell>
          <cell r="C164" t="str">
            <v>金属件</v>
          </cell>
          <cell r="D164" t="str">
            <v>大宗物料</v>
          </cell>
          <cell r="E164" t="str">
            <v>原材料</v>
          </cell>
          <cell r="F164" t="str">
            <v>原材料</v>
          </cell>
          <cell r="G164">
            <v>0</v>
          </cell>
          <cell r="H164">
            <v>1</v>
          </cell>
          <cell r="I164">
            <v>0</v>
          </cell>
        </row>
        <row r="164">
          <cell r="U164">
            <v>0</v>
          </cell>
          <cell r="V164" t="str">
            <v>100%</v>
          </cell>
        </row>
        <row r="165">
          <cell r="A165" t="str">
            <v>S413166</v>
          </cell>
          <cell r="B165" t="str">
            <v>盐山县大华五金销售有限公司</v>
          </cell>
          <cell r="C165" t="str">
            <v>金属件</v>
          </cell>
          <cell r="D165" t="str">
            <v>大宗物料</v>
          </cell>
          <cell r="E165" t="str">
            <v>原材料</v>
          </cell>
          <cell r="F165" t="str">
            <v>原材料</v>
          </cell>
          <cell r="G165">
            <v>0</v>
          </cell>
          <cell r="H165">
            <v>1</v>
          </cell>
          <cell r="I165">
            <v>0</v>
          </cell>
        </row>
        <row r="165">
          <cell r="U165">
            <v>0</v>
          </cell>
          <cell r="V165" t="str">
            <v>100%</v>
          </cell>
        </row>
        <row r="166">
          <cell r="A166" t="str">
            <v>S412035</v>
          </cell>
          <cell r="B166" t="str">
            <v>天津海纳钢铁有限公司</v>
          </cell>
          <cell r="C166" t="str">
            <v>金属件</v>
          </cell>
          <cell r="D166" t="str">
            <v>大宗物料</v>
          </cell>
          <cell r="E166" t="str">
            <v>原材料</v>
          </cell>
          <cell r="F166" t="str">
            <v>原材料</v>
          </cell>
          <cell r="G166">
            <v>0</v>
          </cell>
          <cell r="H166">
            <v>1</v>
          </cell>
          <cell r="I166">
            <v>0</v>
          </cell>
        </row>
        <row r="166">
          <cell r="U166">
            <v>0</v>
          </cell>
          <cell r="V166" t="str">
            <v>100%</v>
          </cell>
        </row>
        <row r="167">
          <cell r="A167" t="str">
            <v>S412034</v>
          </cell>
          <cell r="B167" t="str">
            <v>天津市鑫晟亨通商贸有限公司</v>
          </cell>
          <cell r="C167" t="str">
            <v>金属件</v>
          </cell>
          <cell r="D167" t="str">
            <v>大宗物料</v>
          </cell>
          <cell r="E167" t="str">
            <v>原材料</v>
          </cell>
          <cell r="F167" t="str">
            <v>原材料</v>
          </cell>
          <cell r="G167">
            <v>0</v>
          </cell>
          <cell r="H167">
            <v>1</v>
          </cell>
          <cell r="I167">
            <v>0</v>
          </cell>
        </row>
        <row r="167">
          <cell r="U167">
            <v>0</v>
          </cell>
          <cell r="V167" t="str">
            <v>100%</v>
          </cell>
        </row>
        <row r="168">
          <cell r="A168" t="str">
            <v>S413176</v>
          </cell>
          <cell r="B168" t="str">
            <v>黄骅市华盛五金机电有限公司</v>
          </cell>
          <cell r="C168" t="str">
            <v>金属件</v>
          </cell>
          <cell r="D168" t="str">
            <v>大宗物料</v>
          </cell>
          <cell r="E168" t="str">
            <v>原材料</v>
          </cell>
          <cell r="F168" t="str">
            <v>原材料</v>
          </cell>
          <cell r="G168">
            <v>0</v>
          </cell>
          <cell r="H168">
            <v>1</v>
          </cell>
          <cell r="I168">
            <v>0</v>
          </cell>
        </row>
        <row r="168">
          <cell r="U168">
            <v>0</v>
          </cell>
          <cell r="V168" t="str">
            <v>100%</v>
          </cell>
        </row>
        <row r="169">
          <cell r="A169" t="str">
            <v>S431032</v>
          </cell>
          <cell r="B169" t="str">
            <v>上海商发金属材料有限公司</v>
          </cell>
          <cell r="C169" t="str">
            <v>金属件</v>
          </cell>
          <cell r="D169" t="str">
            <v>大宗物料</v>
          </cell>
          <cell r="E169" t="str">
            <v>原材料</v>
          </cell>
          <cell r="F169" t="str">
            <v>原材料</v>
          </cell>
          <cell r="G169">
            <v>0</v>
          </cell>
          <cell r="H169">
            <v>1</v>
          </cell>
          <cell r="I169">
            <v>0</v>
          </cell>
        </row>
        <row r="169">
          <cell r="U169">
            <v>0</v>
          </cell>
          <cell r="V169" t="str">
            <v>100%</v>
          </cell>
        </row>
        <row r="170">
          <cell r="A170" t="str">
            <v>S512030</v>
          </cell>
          <cell r="B170" t="str">
            <v>天津德润达金属材料销售有限公司</v>
          </cell>
          <cell r="C170" t="str">
            <v>金属件</v>
          </cell>
          <cell r="D170" t="str">
            <v>大宗物料</v>
          </cell>
          <cell r="E170" t="str">
            <v>原材料</v>
          </cell>
          <cell r="F170" t="str">
            <v>原材料</v>
          </cell>
          <cell r="G170">
            <v>112726.566666667</v>
          </cell>
          <cell r="H170">
            <v>1</v>
          </cell>
          <cell r="I170">
            <v>112726.566666667</v>
          </cell>
          <cell r="J170">
            <v>150000</v>
          </cell>
          <cell r="K170">
            <v>0</v>
          </cell>
          <cell r="L170">
            <v>0</v>
          </cell>
          <cell r="M170">
            <v>150000</v>
          </cell>
        </row>
        <row r="170">
          <cell r="P170">
            <v>150000</v>
          </cell>
          <cell r="Q170">
            <v>200000</v>
          </cell>
        </row>
        <row r="170">
          <cell r="S170">
            <v>100000</v>
          </cell>
        </row>
        <row r="170">
          <cell r="U170">
            <v>750000</v>
          </cell>
          <cell r="V170">
            <v>6.65326747879899</v>
          </cell>
        </row>
        <row r="171">
          <cell r="A171" t="str">
            <v>S413048</v>
          </cell>
          <cell r="B171" t="str">
            <v>黄骅市聚兴制管有限公司</v>
          </cell>
          <cell r="C171" t="str">
            <v>金属件</v>
          </cell>
          <cell r="D171" t="str">
            <v>大宗物料</v>
          </cell>
          <cell r="E171" t="str">
            <v>原材料</v>
          </cell>
          <cell r="F171" t="str">
            <v>原材料</v>
          </cell>
          <cell r="G171">
            <v>0</v>
          </cell>
          <cell r="H171">
            <v>1</v>
          </cell>
          <cell r="I171">
            <v>0</v>
          </cell>
        </row>
        <row r="171">
          <cell r="O171">
            <v>51500</v>
          </cell>
        </row>
        <row r="171">
          <cell r="U171">
            <v>51500</v>
          </cell>
          <cell r="V171" t="str">
            <v>100%</v>
          </cell>
        </row>
        <row r="172">
          <cell r="A172" t="str">
            <v>S421002</v>
          </cell>
          <cell r="B172" t="str">
            <v>大连浩煜新材料科技有限公司</v>
          </cell>
          <cell r="C172" t="str">
            <v>座椅</v>
          </cell>
          <cell r="D172" t="str">
            <v>大宗物料</v>
          </cell>
          <cell r="E172" t="str">
            <v>原材料</v>
          </cell>
          <cell r="F172" t="str">
            <v>原材料</v>
          </cell>
          <cell r="G172">
            <v>1637873.21333333</v>
          </cell>
          <cell r="H172">
            <v>1</v>
          </cell>
          <cell r="I172">
            <v>1637873.21333333</v>
          </cell>
        </row>
        <row r="172">
          <cell r="O172">
            <v>200000</v>
          </cell>
        </row>
        <row r="172">
          <cell r="R172">
            <v>500000</v>
          </cell>
          <cell r="S172">
            <v>500000</v>
          </cell>
          <cell r="T172">
            <v>320000</v>
          </cell>
          <cell r="U172">
            <v>1520000</v>
          </cell>
          <cell r="V172">
            <v>0.928032760793833</v>
          </cell>
        </row>
        <row r="173">
          <cell r="A173" t="str">
            <v>S412003</v>
          </cell>
          <cell r="B173" t="str">
            <v>天津市远丰化工产品贸易有限公司</v>
          </cell>
          <cell r="C173" t="str">
            <v>座椅</v>
          </cell>
          <cell r="D173" t="str">
            <v>大宗物料</v>
          </cell>
          <cell r="E173" t="str">
            <v>原材料</v>
          </cell>
          <cell r="F173" t="str">
            <v>原材料</v>
          </cell>
          <cell r="G173">
            <v>14057.5083333333</v>
          </cell>
          <cell r="H173">
            <v>1</v>
          </cell>
          <cell r="I173">
            <v>14057.5083333333</v>
          </cell>
        </row>
        <row r="173">
          <cell r="S173">
            <v>500000</v>
          </cell>
        </row>
        <row r="173">
          <cell r="U173">
            <v>500000</v>
          </cell>
          <cell r="V173">
            <v>35.5681809424501</v>
          </cell>
        </row>
        <row r="174">
          <cell r="A174" t="str">
            <v>S435001</v>
          </cell>
          <cell r="B174" t="str">
            <v>厦门凯平化工有限公司</v>
          </cell>
          <cell r="C174" t="str">
            <v>座椅</v>
          </cell>
          <cell r="D174" t="str">
            <v>大宗物料</v>
          </cell>
          <cell r="E174" t="str">
            <v>原材料</v>
          </cell>
          <cell r="F174" t="str">
            <v>原材料</v>
          </cell>
          <cell r="G174">
            <v>365200.8</v>
          </cell>
          <cell r="H174">
            <v>1</v>
          </cell>
          <cell r="I174">
            <v>365200.8</v>
          </cell>
        </row>
        <row r="174">
          <cell r="N174">
            <v>300000</v>
          </cell>
        </row>
        <row r="174">
          <cell r="U174">
            <v>300000</v>
          </cell>
          <cell r="V174">
            <v>0.821465889450406</v>
          </cell>
        </row>
        <row r="175">
          <cell r="A175" t="str">
            <v>S411006</v>
          </cell>
          <cell r="B175" t="str">
            <v>北京中万盛贸易有限责任公司</v>
          </cell>
          <cell r="C175" t="str">
            <v>座椅</v>
          </cell>
          <cell r="D175" t="str">
            <v>大宗物料</v>
          </cell>
          <cell r="E175" t="str">
            <v>原材料</v>
          </cell>
          <cell r="F175" t="str">
            <v>原材料</v>
          </cell>
          <cell r="G175">
            <v>95891.895</v>
          </cell>
          <cell r="H175">
            <v>1</v>
          </cell>
          <cell r="I175">
            <v>95891.895</v>
          </cell>
        </row>
        <row r="175">
          <cell r="T175">
            <v>100000</v>
          </cell>
          <cell r="U175">
            <v>100000</v>
          </cell>
          <cell r="V175">
            <v>1.04284100340284</v>
          </cell>
        </row>
        <row r="176">
          <cell r="A176" t="str">
            <v>S437039</v>
          </cell>
          <cell r="B176" t="str">
            <v>山东慧源精细化工有限公司</v>
          </cell>
          <cell r="C176" t="str">
            <v>金属件</v>
          </cell>
          <cell r="D176" t="str">
            <v>正常供货</v>
          </cell>
          <cell r="E176" t="str">
            <v>原材料</v>
          </cell>
          <cell r="F176" t="str">
            <v>原材料</v>
          </cell>
          <cell r="G176">
            <v>2137.96266666667</v>
          </cell>
          <cell r="H176">
            <v>0.8</v>
          </cell>
          <cell r="I176">
            <v>1710.37013333333</v>
          </cell>
        </row>
        <row r="176">
          <cell r="U176">
            <v>0</v>
          </cell>
          <cell r="V176">
            <v>0</v>
          </cell>
        </row>
        <row r="177">
          <cell r="A177" t="str">
            <v>S432052</v>
          </cell>
          <cell r="B177" t="str">
            <v>昆山圣精特金属制品有限公司</v>
          </cell>
          <cell r="C177" t="str">
            <v>金属件</v>
          </cell>
          <cell r="D177" t="str">
            <v>正常供货</v>
          </cell>
          <cell r="E177" t="str">
            <v>零部件</v>
          </cell>
          <cell r="F177" t="str">
            <v>原材料</v>
          </cell>
          <cell r="G177">
            <v>0</v>
          </cell>
          <cell r="H177">
            <v>1</v>
          </cell>
          <cell r="I177">
            <v>0</v>
          </cell>
        </row>
        <row r="177">
          <cell r="U177">
            <v>0</v>
          </cell>
          <cell r="V177" t="str">
            <v>100%</v>
          </cell>
        </row>
        <row r="178">
          <cell r="A178" t="str">
            <v>S413061</v>
          </cell>
          <cell r="B178" t="str">
            <v>黄骅市氦普气体销售有限公司</v>
          </cell>
          <cell r="C178" t="str">
            <v>金属件</v>
          </cell>
          <cell r="D178" t="str">
            <v>正常供货</v>
          </cell>
          <cell r="E178" t="str">
            <v>原材料</v>
          </cell>
          <cell r="F178" t="str">
            <v>原材料</v>
          </cell>
          <cell r="G178">
            <v>248733.892</v>
          </cell>
          <cell r="H178">
            <v>0.8</v>
          </cell>
          <cell r="I178">
            <v>198987.1136</v>
          </cell>
          <cell r="J178">
            <v>50000</v>
          </cell>
          <cell r="K178">
            <v>0</v>
          </cell>
          <cell r="L178">
            <v>0</v>
          </cell>
          <cell r="M178">
            <v>0</v>
          </cell>
          <cell r="N178">
            <v>50000</v>
          </cell>
        </row>
        <row r="178">
          <cell r="P178">
            <v>50000</v>
          </cell>
        </row>
        <row r="178">
          <cell r="R178">
            <v>50000</v>
          </cell>
        </row>
        <row r="178">
          <cell r="T178">
            <v>80000</v>
          </cell>
          <cell r="U178">
            <v>280000</v>
          </cell>
          <cell r="V178">
            <v>1.40712629543866</v>
          </cell>
        </row>
        <row r="179">
          <cell r="A179" t="str">
            <v>S431024</v>
          </cell>
          <cell r="B179" t="str">
            <v>上海霏济科技有限公司</v>
          </cell>
          <cell r="C179" t="str">
            <v>金属件</v>
          </cell>
          <cell r="D179" t="str">
            <v>电泳漆</v>
          </cell>
          <cell r="E179" t="str">
            <v>原材料</v>
          </cell>
          <cell r="F179" t="str">
            <v>原材料</v>
          </cell>
          <cell r="G179">
            <v>48850.3066666667</v>
          </cell>
          <cell r="H179">
            <v>0.8</v>
          </cell>
          <cell r="I179">
            <v>39080.2453333333</v>
          </cell>
        </row>
        <row r="179">
          <cell r="U179">
            <v>0</v>
          </cell>
          <cell r="V179">
            <v>0</v>
          </cell>
        </row>
        <row r="180">
          <cell r="G180">
            <v>2638953.70466667</v>
          </cell>
          <cell r="H180">
            <v>23.4</v>
          </cell>
          <cell r="I180">
            <v>2579009.2724</v>
          </cell>
          <cell r="J180">
            <v>500000</v>
          </cell>
          <cell r="K180">
            <v>0</v>
          </cell>
          <cell r="L180">
            <v>540000</v>
          </cell>
          <cell r="M180">
            <v>150000</v>
          </cell>
          <cell r="N180">
            <v>420000</v>
          </cell>
          <cell r="O180">
            <v>268775.2</v>
          </cell>
          <cell r="P180">
            <v>1100000</v>
          </cell>
          <cell r="Q180">
            <v>200000</v>
          </cell>
          <cell r="R180">
            <v>1150000</v>
          </cell>
          <cell r="S180">
            <v>1939000</v>
          </cell>
          <cell r="T180">
            <v>712850.89</v>
          </cell>
          <cell r="U180">
            <v>6980626.09</v>
          </cell>
          <cell r="V180">
            <v>324.820760531714</v>
          </cell>
        </row>
        <row r="184">
          <cell r="A184" t="str">
            <v>临采类</v>
          </cell>
        </row>
        <row r="185">
          <cell r="A185" t="str">
            <v>供应商代码</v>
          </cell>
          <cell r="B185" t="str">
            <v>供应商名称</v>
          </cell>
          <cell r="C185" t="str">
            <v>模块</v>
          </cell>
          <cell r="D185" t="str">
            <v>供货状态</v>
          </cell>
          <cell r="E185" t="str">
            <v>类别</v>
          </cell>
          <cell r="F185" t="str">
            <v>资金类别区分</v>
          </cell>
          <cell r="G185" t="str">
            <v>2024年1-4月</v>
          </cell>
        </row>
        <row r="185">
          <cell r="J185" t="str">
            <v>1月</v>
          </cell>
        </row>
        <row r="185">
          <cell r="O185" t="str">
            <v>2月</v>
          </cell>
        </row>
        <row r="185">
          <cell r="R185" t="str">
            <v>3月</v>
          </cell>
          <cell r="S185" t="str">
            <v>4月</v>
          </cell>
        </row>
        <row r="185">
          <cell r="U185" t="str">
            <v>2024年1-4月</v>
          </cell>
        </row>
        <row r="186">
          <cell r="G186" t="str">
            <v>按半年平均数应付</v>
          </cell>
          <cell r="H186" t="str">
            <v>付款原则比例</v>
          </cell>
          <cell r="I186" t="str">
            <v>按原则应付</v>
          </cell>
          <cell r="J186" t="str">
            <v>1.24支付</v>
          </cell>
          <cell r="K186" t="str">
            <v>1.29支付</v>
          </cell>
          <cell r="L186" t="str">
            <v>1.31支付</v>
          </cell>
          <cell r="M186" t="str">
            <v>2.1支付</v>
          </cell>
          <cell r="N186" t="str">
            <v>2.6支付</v>
          </cell>
          <cell r="O186" t="str">
            <v>2.21支付</v>
          </cell>
          <cell r="P186" t="str">
            <v>2.29支付</v>
          </cell>
          <cell r="Q186" t="str">
            <v>3.1支付</v>
          </cell>
          <cell r="R186" t="str">
            <v>3.14支付</v>
          </cell>
          <cell r="S186" t="str">
            <v>4.27支付</v>
          </cell>
          <cell r="T186" t="str">
            <v>5.23前支付</v>
          </cell>
          <cell r="U186" t="str">
            <v>合计支付</v>
          </cell>
          <cell r="V186" t="str">
            <v>支付比例</v>
          </cell>
        </row>
        <row r="187">
          <cell r="A187" t="str">
            <v>S513007</v>
          </cell>
          <cell r="B187" t="str">
            <v>人民电器集团黄骅销售有限公司</v>
          </cell>
          <cell r="C187" t="str">
            <v>金属件</v>
          </cell>
          <cell r="D187" t="str">
            <v>零采</v>
          </cell>
          <cell r="E187" t="str">
            <v>临采</v>
          </cell>
          <cell r="F187" t="str">
            <v>临采类</v>
          </cell>
          <cell r="G187">
            <v>12110.6666666667</v>
          </cell>
          <cell r="H187">
            <v>1</v>
          </cell>
          <cell r="I187">
            <v>12110.6666666667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</row>
        <row r="187">
          <cell r="U187">
            <v>0</v>
          </cell>
          <cell r="V187">
            <v>0</v>
          </cell>
        </row>
        <row r="188">
          <cell r="A188" t="str">
            <v>S513005</v>
          </cell>
          <cell r="B188" t="str">
            <v>黄骅市通乐贸易有限公司</v>
          </cell>
          <cell r="C188" t="str">
            <v>金属件/座椅/后视镜</v>
          </cell>
          <cell r="D188" t="str">
            <v>零采</v>
          </cell>
          <cell r="E188" t="str">
            <v>临采</v>
          </cell>
          <cell r="F188" t="str">
            <v>临采类</v>
          </cell>
          <cell r="G188">
            <v>24630.6</v>
          </cell>
          <cell r="H188">
            <v>1</v>
          </cell>
          <cell r="I188">
            <v>24630.6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8">
          <cell r="T188">
            <v>30000</v>
          </cell>
          <cell r="U188">
            <v>30000</v>
          </cell>
          <cell r="V188">
            <v>1.21799712552678</v>
          </cell>
        </row>
        <row r="189">
          <cell r="A189" t="str">
            <v>S513011</v>
          </cell>
          <cell r="B189" t="str">
            <v>黄骅市宏信五金机电经营部</v>
          </cell>
          <cell r="C189" t="str">
            <v>金属件</v>
          </cell>
          <cell r="D189" t="str">
            <v>零采</v>
          </cell>
          <cell r="E189" t="str">
            <v>临采</v>
          </cell>
          <cell r="F189" t="str">
            <v>临采类</v>
          </cell>
          <cell r="G189">
            <v>19983.3</v>
          </cell>
          <cell r="H189">
            <v>1</v>
          </cell>
          <cell r="I189">
            <v>19983.3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89">
          <cell r="U189">
            <v>0</v>
          </cell>
          <cell r="V189">
            <v>0</v>
          </cell>
        </row>
        <row r="190">
          <cell r="A190" t="str">
            <v>S413169</v>
          </cell>
          <cell r="B190" t="str">
            <v>黄骅市鑫翔五金产品经销处</v>
          </cell>
          <cell r="C190" t="str">
            <v>金属件</v>
          </cell>
          <cell r="D190" t="str">
            <v>正常供货</v>
          </cell>
          <cell r="E190" t="str">
            <v>临采</v>
          </cell>
          <cell r="F190" t="str">
            <v>临采类</v>
          </cell>
          <cell r="G190">
            <v>2.66666666666667</v>
          </cell>
          <cell r="H190">
            <v>1</v>
          </cell>
          <cell r="I190">
            <v>2.66666666666667</v>
          </cell>
        </row>
        <row r="190">
          <cell r="Q190">
            <v>5500</v>
          </cell>
        </row>
        <row r="190">
          <cell r="U190">
            <v>5500</v>
          </cell>
          <cell r="V190">
            <v>2062.5</v>
          </cell>
        </row>
        <row r="191">
          <cell r="A191" t="str">
            <v>S513160</v>
          </cell>
          <cell r="B191" t="str">
            <v>黄骅市宏宸汽车配件有限公司</v>
          </cell>
          <cell r="C191" t="str">
            <v>金属件</v>
          </cell>
          <cell r="D191" t="str">
            <v>一单一议（委外加工）</v>
          </cell>
          <cell r="E191" t="str">
            <v>临采</v>
          </cell>
          <cell r="F191" t="str">
            <v>临采类</v>
          </cell>
          <cell r="G191">
            <v>2634.90666666667</v>
          </cell>
          <cell r="H191">
            <v>1</v>
          </cell>
          <cell r="I191">
            <v>2634.90666666667</v>
          </cell>
        </row>
        <row r="191">
          <cell r="N191">
            <v>10000</v>
          </cell>
        </row>
        <row r="191">
          <cell r="U191">
            <v>10000</v>
          </cell>
          <cell r="V191">
            <v>3.79520084202856</v>
          </cell>
        </row>
        <row r="192">
          <cell r="A192" t="str">
            <v>S413012</v>
          </cell>
          <cell r="B192" t="str">
            <v>沧州市任沧机电有限公司</v>
          </cell>
          <cell r="C192" t="str">
            <v>金属件</v>
          </cell>
        </row>
        <row r="192">
          <cell r="E192" t="str">
            <v>临采</v>
          </cell>
          <cell r="F192" t="str">
            <v>临采类</v>
          </cell>
          <cell r="G192">
            <v>0</v>
          </cell>
          <cell r="H192">
            <v>1</v>
          </cell>
          <cell r="I192">
            <v>0</v>
          </cell>
          <cell r="J192">
            <v>0</v>
          </cell>
          <cell r="K192">
            <v>24922</v>
          </cell>
          <cell r="L192">
            <v>0</v>
          </cell>
          <cell r="M192">
            <v>0</v>
          </cell>
        </row>
        <row r="192">
          <cell r="U192">
            <v>24922</v>
          </cell>
          <cell r="V192" t="str">
            <v>100%</v>
          </cell>
        </row>
        <row r="193">
          <cell r="A193" t="str">
            <v>S513008</v>
          </cell>
          <cell r="B193" t="str">
            <v>黄骅市三江商贸有限公司</v>
          </cell>
          <cell r="C193" t="str">
            <v>金属件</v>
          </cell>
          <cell r="D193" t="str">
            <v>零采</v>
          </cell>
          <cell r="E193" t="str">
            <v>临采</v>
          </cell>
          <cell r="F193" t="str">
            <v>临采类</v>
          </cell>
          <cell r="G193">
            <v>0</v>
          </cell>
          <cell r="H193">
            <v>1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3">
          <cell r="U193">
            <v>0</v>
          </cell>
          <cell r="V193" t="str">
            <v>100%</v>
          </cell>
        </row>
        <row r="194">
          <cell r="A194" t="str">
            <v>S513013</v>
          </cell>
          <cell r="B194" t="str">
            <v>黄骅市龙腾五金机电门市部</v>
          </cell>
          <cell r="C194" t="str">
            <v>金属件</v>
          </cell>
          <cell r="D194" t="str">
            <v>零采</v>
          </cell>
          <cell r="E194" t="str">
            <v>临采</v>
          </cell>
          <cell r="F194" t="str">
            <v>临采类</v>
          </cell>
          <cell r="G194">
            <v>0</v>
          </cell>
          <cell r="H194">
            <v>1</v>
          </cell>
          <cell r="I194">
            <v>0</v>
          </cell>
        </row>
        <row r="194">
          <cell r="U194">
            <v>0</v>
          </cell>
          <cell r="V194" t="str">
            <v>100%</v>
          </cell>
        </row>
        <row r="195">
          <cell r="A195" t="str">
            <v>S513146</v>
          </cell>
          <cell r="B195" t="str">
            <v>黄骅市腾双五金门市部</v>
          </cell>
          <cell r="C195" t="str">
            <v>金属件</v>
          </cell>
        </row>
        <row r="195">
          <cell r="E195" t="str">
            <v>临采</v>
          </cell>
          <cell r="F195" t="str">
            <v>临采类</v>
          </cell>
          <cell r="G195">
            <v>0</v>
          </cell>
          <cell r="H195">
            <v>1</v>
          </cell>
          <cell r="I195">
            <v>0</v>
          </cell>
        </row>
        <row r="195">
          <cell r="R195">
            <v>20000</v>
          </cell>
        </row>
        <row r="195">
          <cell r="U195">
            <v>20000</v>
          </cell>
          <cell r="V195" t="str">
            <v>100%</v>
          </cell>
        </row>
        <row r="196">
          <cell r="A196" t="str">
            <v>S543001</v>
          </cell>
          <cell r="B196" t="str">
            <v>湖南精正设备制造有限公司</v>
          </cell>
          <cell r="C196" t="str">
            <v>座椅</v>
          </cell>
          <cell r="D196" t="str">
            <v>固定资产</v>
          </cell>
          <cell r="E196" t="str">
            <v>临采</v>
          </cell>
          <cell r="F196" t="str">
            <v>临采类</v>
          </cell>
          <cell r="G196">
            <v>0</v>
          </cell>
          <cell r="H196">
            <v>1</v>
          </cell>
          <cell r="I196">
            <v>0</v>
          </cell>
        </row>
        <row r="196">
          <cell r="U196">
            <v>0</v>
          </cell>
          <cell r="V196" t="str">
            <v>100%</v>
          </cell>
        </row>
        <row r="197">
          <cell r="A197" t="str">
            <v>S413203</v>
          </cell>
          <cell r="B197" t="str">
            <v>黄骅市沃孚源包装制品有限公司</v>
          </cell>
          <cell r="C197" t="str">
            <v>金属件</v>
          </cell>
          <cell r="D197" t="str">
            <v>临采</v>
          </cell>
          <cell r="E197" t="str">
            <v>临采</v>
          </cell>
          <cell r="F197" t="str">
            <v>临采类</v>
          </cell>
          <cell r="G197">
            <v>16206.6666666667</v>
          </cell>
          <cell r="H197">
            <v>1</v>
          </cell>
          <cell r="I197">
            <v>16206.6666666667</v>
          </cell>
        </row>
        <row r="197">
          <cell r="N197">
            <v>40000</v>
          </cell>
        </row>
        <row r="197">
          <cell r="U197">
            <v>40000</v>
          </cell>
          <cell r="V197">
            <v>2.46812011517894</v>
          </cell>
        </row>
        <row r="198">
          <cell r="G198">
            <v>75568.8066666667</v>
          </cell>
        </row>
        <row r="198">
          <cell r="I198">
            <v>75568.8066666667</v>
          </cell>
          <cell r="J198">
            <v>0</v>
          </cell>
          <cell r="K198">
            <v>24922</v>
          </cell>
          <cell r="L198">
            <v>0</v>
          </cell>
          <cell r="M198">
            <v>0</v>
          </cell>
          <cell r="N198">
            <v>50000</v>
          </cell>
          <cell r="O198">
            <v>0</v>
          </cell>
          <cell r="P198">
            <v>0</v>
          </cell>
          <cell r="Q198">
            <v>5500</v>
          </cell>
          <cell r="R198">
            <v>20000</v>
          </cell>
          <cell r="S198">
            <v>0</v>
          </cell>
          <cell r="T198">
            <v>30000</v>
          </cell>
          <cell r="U198">
            <v>130422</v>
          </cell>
          <cell r="V198">
            <v>2069.98131808273</v>
          </cell>
        </row>
        <row r="200">
          <cell r="A200" t="str">
            <v>销售</v>
          </cell>
        </row>
        <row r="201">
          <cell r="A201" t="str">
            <v>供应商代码</v>
          </cell>
          <cell r="B201" t="str">
            <v>供应商名称</v>
          </cell>
          <cell r="C201" t="str">
            <v>模块</v>
          </cell>
          <cell r="D201" t="str">
            <v>供货状态</v>
          </cell>
          <cell r="E201" t="str">
            <v>类别</v>
          </cell>
          <cell r="F201" t="str">
            <v>资金类别区分</v>
          </cell>
          <cell r="G201" t="str">
            <v>2024年1-4月</v>
          </cell>
        </row>
        <row r="201">
          <cell r="J201" t="str">
            <v>1月</v>
          </cell>
        </row>
        <row r="201">
          <cell r="O201" t="str">
            <v>2月</v>
          </cell>
        </row>
        <row r="201">
          <cell r="R201" t="str">
            <v>3月</v>
          </cell>
          <cell r="S201" t="str">
            <v>4月</v>
          </cell>
        </row>
        <row r="201">
          <cell r="U201" t="str">
            <v>2024年1-4月</v>
          </cell>
        </row>
        <row r="202">
          <cell r="G202" t="str">
            <v>按半年平均数应付</v>
          </cell>
          <cell r="H202" t="str">
            <v>付款原则比例</v>
          </cell>
          <cell r="I202" t="str">
            <v>按原则应付</v>
          </cell>
          <cell r="J202" t="str">
            <v>1.24支付</v>
          </cell>
          <cell r="K202" t="str">
            <v>1.29支付</v>
          </cell>
          <cell r="L202" t="str">
            <v>1.31支付</v>
          </cell>
          <cell r="M202" t="str">
            <v>2.1支付</v>
          </cell>
          <cell r="N202" t="str">
            <v>2.6支付</v>
          </cell>
          <cell r="O202" t="str">
            <v>2.21支付</v>
          </cell>
          <cell r="P202" t="str">
            <v>2.29支付</v>
          </cell>
          <cell r="Q202" t="str">
            <v>3.1支付</v>
          </cell>
          <cell r="R202" t="str">
            <v>3.14支付</v>
          </cell>
          <cell r="S202" t="str">
            <v>4.27支付</v>
          </cell>
          <cell r="T202" t="str">
            <v>5.23前支付</v>
          </cell>
          <cell r="U202" t="str">
            <v>合计支付</v>
          </cell>
          <cell r="V202" t="str">
            <v>支付比例</v>
          </cell>
        </row>
        <row r="203">
          <cell r="A203" t="str">
            <v>S513014</v>
          </cell>
          <cell r="B203" t="str">
            <v>邓景亮</v>
          </cell>
          <cell r="C203" t="str">
            <v>金属件/座椅/后视镜</v>
          </cell>
          <cell r="D203" t="str">
            <v>运输</v>
          </cell>
          <cell r="E203" t="str">
            <v>销售</v>
          </cell>
          <cell r="F203" t="str">
            <v>销售类</v>
          </cell>
          <cell r="G203">
            <v>1297826.52666667</v>
          </cell>
          <cell r="H203">
            <v>1</v>
          </cell>
          <cell r="I203">
            <v>1297826.52666667</v>
          </cell>
        </row>
        <row r="203">
          <cell r="U203">
            <v>0</v>
          </cell>
          <cell r="V203">
            <v>0</v>
          </cell>
        </row>
        <row r="204">
          <cell r="A204" t="str">
            <v>S413107</v>
          </cell>
          <cell r="B204" t="str">
            <v>黄骅市赵福增运输队</v>
          </cell>
          <cell r="C204" t="str">
            <v>金属件/座椅/后视镜</v>
          </cell>
          <cell r="D204" t="str">
            <v>运输</v>
          </cell>
          <cell r="E204" t="str">
            <v>销售</v>
          </cell>
          <cell r="F204" t="str">
            <v>销售类</v>
          </cell>
          <cell r="G204">
            <v>895312.648</v>
          </cell>
          <cell r="H204">
            <v>1</v>
          </cell>
          <cell r="I204">
            <v>895312.648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200000</v>
          </cell>
        </row>
        <row r="204">
          <cell r="S204">
            <v>350000</v>
          </cell>
        </row>
        <row r="204">
          <cell r="U204">
            <v>550000</v>
          </cell>
          <cell r="V204">
            <v>0.614310544175402</v>
          </cell>
        </row>
        <row r="205">
          <cell r="A205" t="str">
            <v>S537016</v>
          </cell>
          <cell r="B205" t="str">
            <v>山东新联大物流股份有限公司</v>
          </cell>
          <cell r="C205" t="str">
            <v>座椅</v>
          </cell>
          <cell r="D205" t="str">
            <v>销售（三方库）</v>
          </cell>
          <cell r="E205" t="str">
            <v>销售</v>
          </cell>
          <cell r="F205" t="str">
            <v>销售类</v>
          </cell>
          <cell r="G205">
            <v>0</v>
          </cell>
          <cell r="H205">
            <v>0.8</v>
          </cell>
          <cell r="I205">
            <v>0</v>
          </cell>
        </row>
        <row r="205">
          <cell r="U205">
            <v>0</v>
          </cell>
          <cell r="V205" t="str">
            <v>100%</v>
          </cell>
        </row>
        <row r="206">
          <cell r="A206" t="str">
            <v>S513081</v>
          </cell>
          <cell r="B206" t="str">
            <v>石家庄跨越物流有限公司</v>
          </cell>
          <cell r="C206" t="str">
            <v>金属件/座椅/后视镜</v>
          </cell>
          <cell r="D206" t="str">
            <v>销售（运输）</v>
          </cell>
          <cell r="E206" t="str">
            <v>销售</v>
          </cell>
          <cell r="F206" t="str">
            <v>销售类</v>
          </cell>
          <cell r="G206">
            <v>0</v>
          </cell>
          <cell r="H206">
            <v>0.8</v>
          </cell>
          <cell r="I206">
            <v>0</v>
          </cell>
        </row>
        <row r="206">
          <cell r="U206">
            <v>0</v>
          </cell>
          <cell r="V206" t="str">
            <v>100%</v>
          </cell>
        </row>
        <row r="207">
          <cell r="A207" t="str">
            <v>S537029</v>
          </cell>
          <cell r="B207" t="str">
            <v>青岛华瑞利工贸有限公司</v>
          </cell>
          <cell r="C207" t="str">
            <v>座椅</v>
          </cell>
          <cell r="D207" t="str">
            <v>销售（三方库）</v>
          </cell>
          <cell r="E207" t="str">
            <v>销售</v>
          </cell>
          <cell r="F207" t="str">
            <v>销售类</v>
          </cell>
          <cell r="G207">
            <v>37186.2266666667</v>
          </cell>
          <cell r="H207">
            <v>0.8</v>
          </cell>
          <cell r="I207">
            <v>29748.9813333333</v>
          </cell>
        </row>
        <row r="207">
          <cell r="U207">
            <v>0</v>
          </cell>
          <cell r="V207">
            <v>0</v>
          </cell>
        </row>
        <row r="208">
          <cell r="A208" t="str">
            <v>S543006</v>
          </cell>
          <cell r="B208" t="str">
            <v>北京普田物流有限公司长沙分公司</v>
          </cell>
          <cell r="C208" t="str">
            <v>座椅</v>
          </cell>
          <cell r="D208" t="str">
            <v>销售（已支付）</v>
          </cell>
          <cell r="E208" t="str">
            <v>销售</v>
          </cell>
          <cell r="F208" t="str">
            <v>销售类</v>
          </cell>
          <cell r="G208">
            <v>0</v>
          </cell>
          <cell r="H208">
            <v>0.8</v>
          </cell>
          <cell r="I208">
            <v>0</v>
          </cell>
        </row>
        <row r="208">
          <cell r="U208">
            <v>0</v>
          </cell>
          <cell r="V208" t="str">
            <v>100%</v>
          </cell>
        </row>
        <row r="209">
          <cell r="A209" t="str">
            <v>S537004</v>
          </cell>
          <cell r="B209" t="str">
            <v>诸城市仁德物流有限公司</v>
          </cell>
          <cell r="C209" t="str">
            <v>座椅</v>
          </cell>
          <cell r="D209" t="str">
            <v>销售（三方库）</v>
          </cell>
          <cell r="E209" t="str">
            <v>销售</v>
          </cell>
          <cell r="F209" t="str">
            <v>销售类</v>
          </cell>
          <cell r="G209">
            <v>0</v>
          </cell>
          <cell r="H209">
            <v>0.8</v>
          </cell>
          <cell r="I209">
            <v>0</v>
          </cell>
        </row>
        <row r="209">
          <cell r="U209">
            <v>0</v>
          </cell>
          <cell r="V209" t="str">
            <v>100%</v>
          </cell>
        </row>
        <row r="210">
          <cell r="G210">
            <v>2230325.40133333</v>
          </cell>
        </row>
        <row r="210">
          <cell r="I210">
            <v>2222888.156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200000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350000</v>
          </cell>
          <cell r="T210">
            <v>0</v>
          </cell>
          <cell r="U210">
            <v>550000</v>
          </cell>
          <cell r="V210">
            <v>0.614310544175402</v>
          </cell>
        </row>
        <row r="213">
          <cell r="A213" t="str">
            <v>固定资产</v>
          </cell>
        </row>
        <row r="214">
          <cell r="A214" t="str">
            <v>供应商代码</v>
          </cell>
          <cell r="B214" t="str">
            <v>供应商名称</v>
          </cell>
          <cell r="C214" t="str">
            <v>模块</v>
          </cell>
          <cell r="D214" t="str">
            <v>供货状态</v>
          </cell>
          <cell r="E214" t="str">
            <v>类别</v>
          </cell>
          <cell r="F214" t="str">
            <v>资金类别区分</v>
          </cell>
          <cell r="G214" t="str">
            <v>2024年1-4月</v>
          </cell>
        </row>
        <row r="214">
          <cell r="J214" t="str">
            <v>1月</v>
          </cell>
        </row>
        <row r="214">
          <cell r="O214" t="str">
            <v>2月</v>
          </cell>
        </row>
        <row r="214">
          <cell r="R214" t="str">
            <v>3月</v>
          </cell>
          <cell r="S214" t="str">
            <v>4月</v>
          </cell>
        </row>
        <row r="214">
          <cell r="U214" t="str">
            <v>2024年1-4月</v>
          </cell>
        </row>
        <row r="215">
          <cell r="G215" t="str">
            <v>按半年平均数应付</v>
          </cell>
          <cell r="H215" t="str">
            <v>付款原则比例</v>
          </cell>
          <cell r="I215" t="str">
            <v>按原则应付</v>
          </cell>
          <cell r="J215" t="str">
            <v>1.24支付</v>
          </cell>
          <cell r="K215" t="str">
            <v>1.29支付</v>
          </cell>
          <cell r="L215" t="str">
            <v>1.31支付</v>
          </cell>
          <cell r="M215" t="str">
            <v>2.1支付</v>
          </cell>
          <cell r="N215" t="str">
            <v>2.6支付</v>
          </cell>
          <cell r="O215" t="str">
            <v>2.21支付</v>
          </cell>
          <cell r="P215" t="str">
            <v>2.29支付</v>
          </cell>
          <cell r="Q215" t="str">
            <v>3.1支付</v>
          </cell>
          <cell r="R215" t="str">
            <v>3.14支付</v>
          </cell>
          <cell r="S215" t="str">
            <v>4.27支付</v>
          </cell>
          <cell r="T215" t="str">
            <v>5.23前支付</v>
          </cell>
          <cell r="U215" t="str">
            <v>合计支付</v>
          </cell>
          <cell r="V215" t="str">
            <v>支付比例</v>
          </cell>
        </row>
        <row r="216">
          <cell r="A216" t="str">
            <v>S411021</v>
          </cell>
          <cell r="B216" t="str">
            <v>北京鹏宇兴业精密模具制造有限公司</v>
          </cell>
          <cell r="C216" t="str">
            <v>座椅/金属件/后视镜</v>
          </cell>
          <cell r="D216" t="str">
            <v>固定资产-老账</v>
          </cell>
          <cell r="E216" t="str">
            <v>固定资产</v>
          </cell>
          <cell r="F216" t="str">
            <v>固定资产类</v>
          </cell>
          <cell r="G216">
            <v>21578.6613333333</v>
          </cell>
          <cell r="H216">
            <v>1</v>
          </cell>
          <cell r="I216">
            <v>21578.6613333333</v>
          </cell>
        </row>
        <row r="216">
          <cell r="U216">
            <v>0</v>
          </cell>
          <cell r="V216">
            <v>0</v>
          </cell>
        </row>
        <row r="217">
          <cell r="A217" t="str">
            <v>S513148</v>
          </cell>
          <cell r="B217" t="str">
            <v>泊头市新峰模具有限公司</v>
          </cell>
          <cell r="C217" t="str">
            <v>金属件</v>
          </cell>
          <cell r="D217" t="str">
            <v>固定资产</v>
          </cell>
          <cell r="E217" t="str">
            <v>固定资产</v>
          </cell>
          <cell r="F217" t="str">
            <v>固定资产类</v>
          </cell>
          <cell r="G217">
            <v>0</v>
          </cell>
          <cell r="H217">
            <v>1</v>
          </cell>
          <cell r="I217">
            <v>0</v>
          </cell>
        </row>
        <row r="217">
          <cell r="U217">
            <v>0</v>
          </cell>
          <cell r="V217" t="str">
            <v>100%</v>
          </cell>
        </row>
        <row r="218">
          <cell r="A218" t="str">
            <v>S412005</v>
          </cell>
          <cell r="B218" t="str">
            <v>天津市国际铁工焊接装备有限公司</v>
          </cell>
          <cell r="C218" t="str">
            <v>金属件</v>
          </cell>
          <cell r="D218" t="str">
            <v>固定资产-老账</v>
          </cell>
          <cell r="E218" t="str">
            <v>固定资产</v>
          </cell>
          <cell r="F218" t="str">
            <v>固定资产类</v>
          </cell>
          <cell r="G218">
            <v>0</v>
          </cell>
          <cell r="H218">
            <v>1</v>
          </cell>
          <cell r="I218">
            <v>0</v>
          </cell>
        </row>
        <row r="218">
          <cell r="U218">
            <v>0</v>
          </cell>
          <cell r="V218" t="str">
            <v>100%</v>
          </cell>
        </row>
        <row r="219">
          <cell r="A219" t="str">
            <v>S512012</v>
          </cell>
          <cell r="B219" t="str">
            <v>天津市科特迪科技发展有限公司</v>
          </cell>
          <cell r="C219" t="str">
            <v>金属件</v>
          </cell>
          <cell r="D219" t="str">
            <v>固定资产</v>
          </cell>
          <cell r="E219" t="str">
            <v>固定资产</v>
          </cell>
          <cell r="F219" t="str">
            <v>固定资产类</v>
          </cell>
          <cell r="G219">
            <v>6000</v>
          </cell>
          <cell r="H219">
            <v>1</v>
          </cell>
          <cell r="I219">
            <v>6000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</row>
        <row r="219">
          <cell r="U219">
            <v>0</v>
          </cell>
          <cell r="V219">
            <v>0</v>
          </cell>
        </row>
        <row r="220">
          <cell r="A220" t="str">
            <v>S513149</v>
          </cell>
          <cell r="B220" t="str">
            <v>黄骅市旭鑫模具制造有限公司</v>
          </cell>
          <cell r="C220" t="str">
            <v>金属件</v>
          </cell>
          <cell r="D220" t="str">
            <v>固定资产</v>
          </cell>
          <cell r="E220" t="str">
            <v>固定资产</v>
          </cell>
          <cell r="F220" t="str">
            <v>固定资产类</v>
          </cell>
          <cell r="G220">
            <v>41280</v>
          </cell>
          <cell r="H220">
            <v>1</v>
          </cell>
          <cell r="I220">
            <v>41280</v>
          </cell>
        </row>
        <row r="220">
          <cell r="U220">
            <v>0</v>
          </cell>
          <cell r="V220">
            <v>0</v>
          </cell>
        </row>
        <row r="221">
          <cell r="A221" t="str">
            <v>S411013</v>
          </cell>
          <cell r="B221" t="str">
            <v>北京瑞隆祥模具有限公司</v>
          </cell>
          <cell r="C221" t="str">
            <v>金属件/座椅/后视镜</v>
          </cell>
          <cell r="D221" t="str">
            <v>正常供货</v>
          </cell>
          <cell r="E221" t="str">
            <v>固定资产</v>
          </cell>
          <cell r="F221" t="str">
            <v>固定资产类</v>
          </cell>
          <cell r="G221">
            <v>200372.968333333</v>
          </cell>
          <cell r="H221">
            <v>1</v>
          </cell>
          <cell r="I221">
            <v>200372.968333333</v>
          </cell>
        </row>
        <row r="221">
          <cell r="U221">
            <v>0</v>
          </cell>
          <cell r="V221">
            <v>0</v>
          </cell>
        </row>
        <row r="222">
          <cell r="A222" t="str">
            <v>S413136</v>
          </cell>
          <cell r="B222" t="str">
            <v>黄骅市鼎祥五金制品有限公司</v>
          </cell>
          <cell r="C222" t="str">
            <v>金属件/座椅</v>
          </cell>
          <cell r="D222" t="str">
            <v>固定资产-老账</v>
          </cell>
          <cell r="E222" t="str">
            <v>固定资产</v>
          </cell>
          <cell r="F222" t="str">
            <v>固定资产类</v>
          </cell>
          <cell r="G222">
            <v>0</v>
          </cell>
          <cell r="H222">
            <v>1</v>
          </cell>
          <cell r="I222">
            <v>0</v>
          </cell>
        </row>
        <row r="222">
          <cell r="U222">
            <v>0</v>
          </cell>
          <cell r="V222" t="str">
            <v>100%</v>
          </cell>
        </row>
        <row r="223">
          <cell r="A223" t="str">
            <v>S512004</v>
          </cell>
          <cell r="B223" t="str">
            <v>天津优普达特科技有限公司</v>
          </cell>
          <cell r="C223" t="str">
            <v>金属件/座椅/后视镜</v>
          </cell>
          <cell r="D223" t="str">
            <v>固定资产-老账</v>
          </cell>
          <cell r="E223" t="str">
            <v>固定资产</v>
          </cell>
          <cell r="F223" t="str">
            <v>固定资产类</v>
          </cell>
          <cell r="G223">
            <v>10446.6666666667</v>
          </cell>
          <cell r="H223">
            <v>1</v>
          </cell>
          <cell r="I223">
            <v>10446.6666666667</v>
          </cell>
        </row>
        <row r="223">
          <cell r="U223">
            <v>0</v>
          </cell>
          <cell r="V223">
            <v>0</v>
          </cell>
        </row>
        <row r="224">
          <cell r="A224" t="str">
            <v>S432017</v>
          </cell>
          <cell r="B224" t="str">
            <v>苏州市荣威模具有限公司</v>
          </cell>
          <cell r="C224" t="str">
            <v>金属件</v>
          </cell>
          <cell r="D224" t="str">
            <v>固定资产</v>
          </cell>
          <cell r="E224" t="str">
            <v>固定资产</v>
          </cell>
          <cell r="F224" t="str">
            <v>固定资产类</v>
          </cell>
          <cell r="G224">
            <v>1108113.33333333</v>
          </cell>
          <cell r="H224">
            <v>1</v>
          </cell>
          <cell r="I224">
            <v>1108113.33333333</v>
          </cell>
        </row>
        <row r="224">
          <cell r="N224">
            <v>60000</v>
          </cell>
        </row>
        <row r="224">
          <cell r="U224">
            <v>60000</v>
          </cell>
          <cell r="V224">
            <v>0.0541460861404068</v>
          </cell>
        </row>
        <row r="225">
          <cell r="A225" t="str">
            <v>S444003</v>
          </cell>
          <cell r="B225" t="str">
            <v>广州熙锐自动化设备有限公司</v>
          </cell>
          <cell r="C225" t="str">
            <v>金属件</v>
          </cell>
        </row>
        <row r="225">
          <cell r="E225" t="str">
            <v>固定资产</v>
          </cell>
          <cell r="F225" t="str">
            <v>固定资产类</v>
          </cell>
          <cell r="G225">
            <v>0</v>
          </cell>
          <cell r="H225">
            <v>1</v>
          </cell>
          <cell r="I225">
            <v>0</v>
          </cell>
        </row>
        <row r="225">
          <cell r="U225">
            <v>0</v>
          </cell>
          <cell r="V225" t="str">
            <v>100%</v>
          </cell>
        </row>
        <row r="226">
          <cell r="A226" t="str">
            <v>S412004</v>
          </cell>
          <cell r="B226" t="str">
            <v>天津市朗力机械设备有限公司</v>
          </cell>
          <cell r="C226" t="str">
            <v>金属件</v>
          </cell>
        </row>
        <row r="226">
          <cell r="E226" t="str">
            <v>固定资产</v>
          </cell>
          <cell r="F226" t="str">
            <v>固定资产类</v>
          </cell>
          <cell r="G226">
            <v>0</v>
          </cell>
          <cell r="H226">
            <v>1</v>
          </cell>
          <cell r="I226">
            <v>0</v>
          </cell>
        </row>
        <row r="226">
          <cell r="S226">
            <v>20000</v>
          </cell>
        </row>
        <row r="226">
          <cell r="U226">
            <v>20000</v>
          </cell>
          <cell r="V226" t="str">
            <v>100%</v>
          </cell>
        </row>
        <row r="227">
          <cell r="A227" t="str">
            <v>S432018</v>
          </cell>
          <cell r="B227" t="str">
            <v>苏州安嘉自动化设备有限公司</v>
          </cell>
          <cell r="C227" t="str">
            <v>金属件</v>
          </cell>
        </row>
        <row r="227">
          <cell r="E227" t="str">
            <v>固定资产</v>
          </cell>
          <cell r="F227" t="str">
            <v>固定资产类</v>
          </cell>
          <cell r="G227">
            <v>0</v>
          </cell>
          <cell r="H227">
            <v>1</v>
          </cell>
          <cell r="I227">
            <v>0</v>
          </cell>
        </row>
        <row r="227">
          <cell r="U227">
            <v>0</v>
          </cell>
          <cell r="V227" t="str">
            <v>100%</v>
          </cell>
        </row>
        <row r="228">
          <cell r="A228" t="str">
            <v>S434007</v>
          </cell>
          <cell r="B228" t="str">
            <v>滁州岳众汽车零部件有限公司</v>
          </cell>
          <cell r="C228" t="str">
            <v>金属件</v>
          </cell>
        </row>
        <row r="228">
          <cell r="E228" t="str">
            <v>固定资产</v>
          </cell>
          <cell r="F228" t="str">
            <v>固定资产类</v>
          </cell>
          <cell r="G228">
            <v>0</v>
          </cell>
          <cell r="H228">
            <v>1</v>
          </cell>
          <cell r="I228">
            <v>0</v>
          </cell>
        </row>
        <row r="228">
          <cell r="U228">
            <v>0</v>
          </cell>
          <cell r="V228" t="str">
            <v>100%</v>
          </cell>
        </row>
        <row r="229">
          <cell r="A229" t="str">
            <v>S513152</v>
          </cell>
          <cell r="B229" t="str">
            <v>黄骅市源宏模具厂</v>
          </cell>
          <cell r="C229" t="str">
            <v>金属件</v>
          </cell>
          <cell r="D229" t="str">
            <v>固定资产</v>
          </cell>
          <cell r="E229" t="str">
            <v>固定资产</v>
          </cell>
          <cell r="F229" t="str">
            <v>固定资产类</v>
          </cell>
          <cell r="G229">
            <v>0</v>
          </cell>
          <cell r="H229">
            <v>1</v>
          </cell>
          <cell r="I229">
            <v>0</v>
          </cell>
        </row>
        <row r="229">
          <cell r="U229">
            <v>0</v>
          </cell>
          <cell r="V229" t="str">
            <v>100%</v>
          </cell>
        </row>
        <row r="230">
          <cell r="A230" t="str">
            <v>S431040</v>
          </cell>
          <cell r="B230" t="str">
            <v>上海通实机器人制造有限公司</v>
          </cell>
          <cell r="C230" t="str">
            <v>金属件</v>
          </cell>
          <cell r="D230" t="str">
            <v>固定资产</v>
          </cell>
          <cell r="E230" t="str">
            <v>固定资产</v>
          </cell>
          <cell r="F230" t="str">
            <v>固定资产类</v>
          </cell>
          <cell r="G230">
            <v>0</v>
          </cell>
          <cell r="H230">
            <v>1</v>
          </cell>
          <cell r="I230">
            <v>0</v>
          </cell>
        </row>
        <row r="230">
          <cell r="U230">
            <v>0</v>
          </cell>
          <cell r="V230" t="str">
            <v>100%</v>
          </cell>
        </row>
        <row r="231">
          <cell r="A231" t="str">
            <v>S423001</v>
          </cell>
          <cell r="B231" t="str">
            <v>哈尔滨三迪工控工程有限公司</v>
          </cell>
          <cell r="C231" t="str">
            <v>座椅</v>
          </cell>
          <cell r="D231" t="str">
            <v>固定资产-老账</v>
          </cell>
          <cell r="E231" t="str">
            <v>固定资产</v>
          </cell>
          <cell r="F231" t="str">
            <v>固定资产类</v>
          </cell>
          <cell r="G231">
            <v>0</v>
          </cell>
          <cell r="H231">
            <v>1</v>
          </cell>
          <cell r="I231">
            <v>0</v>
          </cell>
        </row>
        <row r="231">
          <cell r="U231">
            <v>0</v>
          </cell>
          <cell r="V231" t="str">
            <v>100%</v>
          </cell>
        </row>
        <row r="232">
          <cell r="A232" t="str">
            <v>S432006</v>
          </cell>
          <cell r="B232" t="str">
            <v>江阴长青工艺品有限公司</v>
          </cell>
          <cell r="C232" t="str">
            <v>座椅</v>
          </cell>
          <cell r="D232" t="str">
            <v>固定资产-老账</v>
          </cell>
          <cell r="E232" t="str">
            <v>固定资产</v>
          </cell>
          <cell r="F232" t="str">
            <v>固定资产类</v>
          </cell>
          <cell r="G232">
            <v>85833.3333333333</v>
          </cell>
          <cell r="H232">
            <v>1</v>
          </cell>
          <cell r="I232">
            <v>85833.3333333333</v>
          </cell>
        </row>
        <row r="232">
          <cell r="U232">
            <v>0</v>
          </cell>
          <cell r="V232">
            <v>0</v>
          </cell>
        </row>
        <row r="233">
          <cell r="A233" t="str">
            <v>S535001</v>
          </cell>
          <cell r="B233" t="str">
            <v>厦门市三友和机械有限公司</v>
          </cell>
          <cell r="C233" t="str">
            <v>座椅</v>
          </cell>
          <cell r="D233" t="str">
            <v>固定资产-老账</v>
          </cell>
          <cell r="E233" t="str">
            <v>固定资产</v>
          </cell>
          <cell r="F233" t="str">
            <v>固定资产类</v>
          </cell>
          <cell r="G233">
            <v>0</v>
          </cell>
          <cell r="H233">
            <v>1</v>
          </cell>
          <cell r="I233">
            <v>0</v>
          </cell>
        </row>
        <row r="233">
          <cell r="S233">
            <v>20000</v>
          </cell>
        </row>
        <row r="233">
          <cell r="U233">
            <v>20000</v>
          </cell>
          <cell r="V233" t="str">
            <v>100%</v>
          </cell>
        </row>
        <row r="234">
          <cell r="A234" t="str">
            <v>S432007</v>
          </cell>
          <cell r="B234" t="str">
            <v>江阴市信佳科贸有限公司</v>
          </cell>
          <cell r="C234" t="str">
            <v>座椅</v>
          </cell>
          <cell r="D234" t="str">
            <v>诉讼-7月底付清货款</v>
          </cell>
          <cell r="E234" t="str">
            <v>固定资产</v>
          </cell>
          <cell r="F234" t="str">
            <v>固定资产类</v>
          </cell>
          <cell r="G234">
            <v>0</v>
          </cell>
          <cell r="H234">
            <v>1</v>
          </cell>
          <cell r="I234">
            <v>0</v>
          </cell>
        </row>
        <row r="234">
          <cell r="U234">
            <v>0</v>
          </cell>
          <cell r="V234" t="str">
            <v>100%</v>
          </cell>
        </row>
        <row r="235">
          <cell r="A235" t="str">
            <v>S431017</v>
          </cell>
          <cell r="B235" t="str">
            <v>上海典亚模具有限公司</v>
          </cell>
          <cell r="C235" t="str">
            <v>座椅</v>
          </cell>
          <cell r="D235" t="str">
            <v>老账</v>
          </cell>
          <cell r="E235" t="str">
            <v>固定资产</v>
          </cell>
          <cell r="F235" t="str">
            <v>固定资产类</v>
          </cell>
          <cell r="G235">
            <v>17600</v>
          </cell>
          <cell r="H235">
            <v>1</v>
          </cell>
          <cell r="I235">
            <v>17600</v>
          </cell>
        </row>
        <row r="235">
          <cell r="U235">
            <v>0</v>
          </cell>
          <cell r="V235">
            <v>0</v>
          </cell>
        </row>
        <row r="236">
          <cell r="A236" t="str">
            <v>S431007</v>
          </cell>
          <cell r="B236" t="str">
            <v>上海庆利机械设备有限公司</v>
          </cell>
          <cell r="C236" t="str">
            <v>座椅</v>
          </cell>
          <cell r="D236" t="str">
            <v>固定资产-老账</v>
          </cell>
          <cell r="E236" t="str">
            <v>固定资产</v>
          </cell>
          <cell r="F236" t="str">
            <v>固定资产类</v>
          </cell>
          <cell r="G236">
            <v>0</v>
          </cell>
          <cell r="H236">
            <v>1</v>
          </cell>
          <cell r="I236">
            <v>0</v>
          </cell>
        </row>
        <row r="236">
          <cell r="U236">
            <v>0</v>
          </cell>
          <cell r="V236" t="str">
            <v>100%</v>
          </cell>
        </row>
        <row r="237">
          <cell r="A237" t="str">
            <v>S412027</v>
          </cell>
          <cell r="B237" t="str">
            <v>天津信嘉机械设备租赁有限公司</v>
          </cell>
          <cell r="C237" t="str">
            <v>座椅/后视镜</v>
          </cell>
          <cell r="D237" t="str">
            <v>叉车租赁</v>
          </cell>
          <cell r="E237" t="str">
            <v>固定资产</v>
          </cell>
          <cell r="F237" t="str">
            <v>固定资产类</v>
          </cell>
          <cell r="G237">
            <v>13680</v>
          </cell>
          <cell r="H237">
            <v>1</v>
          </cell>
          <cell r="I237">
            <v>13680</v>
          </cell>
        </row>
        <row r="237">
          <cell r="U237">
            <v>0</v>
          </cell>
          <cell r="V237">
            <v>0</v>
          </cell>
        </row>
        <row r="238">
          <cell r="A238" t="str">
            <v>S513019</v>
          </cell>
          <cell r="B238" t="str">
            <v>沧州其源盛环保设备有限公司</v>
          </cell>
          <cell r="C238" t="str">
            <v>座椅</v>
          </cell>
          <cell r="D238" t="str">
            <v>固定资产-老账</v>
          </cell>
          <cell r="E238" t="str">
            <v>固定资产</v>
          </cell>
          <cell r="F238" t="str">
            <v>固定资产类</v>
          </cell>
          <cell r="G238">
            <v>0</v>
          </cell>
          <cell r="H238">
            <v>1</v>
          </cell>
          <cell r="I238">
            <v>0</v>
          </cell>
        </row>
        <row r="238">
          <cell r="U238">
            <v>0</v>
          </cell>
          <cell r="V238" t="str">
            <v>100%</v>
          </cell>
        </row>
        <row r="239">
          <cell r="G239">
            <v>1504904.963</v>
          </cell>
        </row>
        <row r="239">
          <cell r="I239">
            <v>1504904.963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60000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40000</v>
          </cell>
          <cell r="T239">
            <v>0</v>
          </cell>
          <cell r="U239">
            <v>100000</v>
          </cell>
          <cell r="V239">
            <v>0.0541460861404068</v>
          </cell>
        </row>
        <row r="244">
          <cell r="A244" t="str">
            <v>老账</v>
          </cell>
        </row>
        <row r="245">
          <cell r="A245" t="str">
            <v>供应商代码</v>
          </cell>
          <cell r="B245" t="str">
            <v>供应商名称</v>
          </cell>
          <cell r="C245" t="str">
            <v>模块</v>
          </cell>
          <cell r="D245" t="str">
            <v>供货状态</v>
          </cell>
          <cell r="E245" t="str">
            <v>类别</v>
          </cell>
          <cell r="F245" t="str">
            <v>资金类别区分</v>
          </cell>
          <cell r="G245" t="str">
            <v>2024年1-4月</v>
          </cell>
        </row>
        <row r="245">
          <cell r="J245" t="str">
            <v>1月</v>
          </cell>
        </row>
        <row r="245">
          <cell r="O245" t="str">
            <v>2月</v>
          </cell>
        </row>
        <row r="245">
          <cell r="R245" t="str">
            <v>3月</v>
          </cell>
          <cell r="S245" t="str">
            <v>4月</v>
          </cell>
        </row>
        <row r="245">
          <cell r="U245" t="str">
            <v>2024年1-4月</v>
          </cell>
        </row>
        <row r="246">
          <cell r="G246" t="str">
            <v>按半年平均数应付</v>
          </cell>
          <cell r="H246" t="str">
            <v>付款原则比例</v>
          </cell>
          <cell r="I246" t="str">
            <v>按原则应付</v>
          </cell>
          <cell r="J246" t="str">
            <v>1.24支付</v>
          </cell>
          <cell r="K246" t="str">
            <v>1.29支付</v>
          </cell>
          <cell r="L246" t="str">
            <v>1.31支付</v>
          </cell>
          <cell r="M246" t="str">
            <v>2.1支付</v>
          </cell>
          <cell r="N246" t="str">
            <v>2.6支付</v>
          </cell>
          <cell r="O246" t="str">
            <v>2.21支付</v>
          </cell>
          <cell r="P246" t="str">
            <v>2.29支付</v>
          </cell>
          <cell r="Q246" t="str">
            <v>3.1支付</v>
          </cell>
          <cell r="R246" t="str">
            <v>3.14支付</v>
          </cell>
          <cell r="S246" t="str">
            <v>4.27支付</v>
          </cell>
          <cell r="T246" t="str">
            <v>5.23前支付</v>
          </cell>
          <cell r="U246" t="str">
            <v>合计支付</v>
          </cell>
          <cell r="V246" t="str">
            <v>支付比例</v>
          </cell>
        </row>
        <row r="247">
          <cell r="A247" t="str">
            <v>S412015</v>
          </cell>
          <cell r="B247" t="str">
            <v>天津亚铁科技有限公司</v>
          </cell>
          <cell r="C247" t="str">
            <v>金属件</v>
          </cell>
          <cell r="D247" t="str">
            <v>老账</v>
          </cell>
          <cell r="E247" t="str">
            <v>原材料</v>
          </cell>
          <cell r="F247" t="str">
            <v>老账类</v>
          </cell>
          <cell r="G247">
            <v>0</v>
          </cell>
          <cell r="H247">
            <v>0.8</v>
          </cell>
          <cell r="I247">
            <v>0</v>
          </cell>
        </row>
        <row r="247">
          <cell r="S247">
            <v>30000</v>
          </cell>
        </row>
        <row r="247">
          <cell r="U247">
            <v>30000</v>
          </cell>
          <cell r="V247" t="str">
            <v>100%</v>
          </cell>
        </row>
        <row r="248">
          <cell r="A248" t="str">
            <v>S413049</v>
          </cell>
          <cell r="B248" t="str">
            <v>黄骅市天丰汽车配件有限公司</v>
          </cell>
          <cell r="C248" t="str">
            <v>金属件</v>
          </cell>
          <cell r="D248" t="str">
            <v>涉诉</v>
          </cell>
          <cell r="E248" t="str">
            <v>零部件</v>
          </cell>
          <cell r="F248" t="str">
            <v>老账类</v>
          </cell>
          <cell r="G248">
            <v>115055.864</v>
          </cell>
          <cell r="H248">
            <v>0.8</v>
          </cell>
          <cell r="I248">
            <v>92044.6912</v>
          </cell>
        </row>
        <row r="248">
          <cell r="U248">
            <v>0</v>
          </cell>
          <cell r="V248">
            <v>0</v>
          </cell>
        </row>
        <row r="249">
          <cell r="A249" t="str">
            <v>S413090</v>
          </cell>
          <cell r="B249" t="str">
            <v>黄骅市津华汽车部件有限公司</v>
          </cell>
          <cell r="C249" t="str">
            <v>金属件/座椅</v>
          </cell>
          <cell r="D249" t="str">
            <v>更名创合</v>
          </cell>
          <cell r="E249" t="str">
            <v>零部件</v>
          </cell>
          <cell r="F249" t="str">
            <v>老账类</v>
          </cell>
          <cell r="G249">
            <v>0</v>
          </cell>
          <cell r="H249">
            <v>0.8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</row>
        <row r="249">
          <cell r="U249">
            <v>0</v>
          </cell>
          <cell r="V249" t="str">
            <v>100%</v>
          </cell>
        </row>
        <row r="250">
          <cell r="A250" t="str">
            <v>S513016</v>
          </cell>
          <cell r="B250" t="str">
            <v>黄骅市辉煌建筑队</v>
          </cell>
          <cell r="C250" t="str">
            <v>金属件/座椅/后视镜</v>
          </cell>
          <cell r="D250" t="str">
            <v>基建维修-老账</v>
          </cell>
          <cell r="E250" t="str">
            <v>临采</v>
          </cell>
          <cell r="F250" t="str">
            <v>老账类</v>
          </cell>
          <cell r="G250">
            <v>51764.8</v>
          </cell>
          <cell r="H250">
            <v>1</v>
          </cell>
          <cell r="I250">
            <v>51764.8</v>
          </cell>
        </row>
        <row r="250">
          <cell r="S250">
            <v>30000</v>
          </cell>
        </row>
        <row r="250">
          <cell r="U250">
            <v>30000</v>
          </cell>
          <cell r="V250">
            <v>0.579544400828362</v>
          </cell>
        </row>
        <row r="251">
          <cell r="A251" t="str">
            <v>S413027</v>
          </cell>
          <cell r="B251" t="str">
            <v>沧州裕金达汽车部件有限公司</v>
          </cell>
          <cell r="C251" t="str">
            <v>金属件</v>
          </cell>
          <cell r="D251" t="str">
            <v>老账</v>
          </cell>
          <cell r="E251" t="str">
            <v>零部件</v>
          </cell>
          <cell r="F251" t="str">
            <v>老账类</v>
          </cell>
          <cell r="G251">
            <v>0</v>
          </cell>
          <cell r="H251">
            <v>0.8</v>
          </cell>
          <cell r="I251">
            <v>0</v>
          </cell>
        </row>
        <row r="251">
          <cell r="U251">
            <v>0</v>
          </cell>
          <cell r="V251" t="str">
            <v>100%</v>
          </cell>
        </row>
        <row r="252">
          <cell r="A252" t="str">
            <v>S411024</v>
          </cell>
          <cell r="B252" t="str">
            <v>北京德实汽车饰件有限公司</v>
          </cell>
          <cell r="C252" t="str">
            <v>金属件/座椅</v>
          </cell>
          <cell r="D252" t="str">
            <v>老账</v>
          </cell>
          <cell r="E252" t="str">
            <v>零部件</v>
          </cell>
          <cell r="F252" t="str">
            <v>老账类</v>
          </cell>
          <cell r="G252">
            <v>0</v>
          </cell>
          <cell r="H252">
            <v>0.8</v>
          </cell>
          <cell r="I252">
            <v>0</v>
          </cell>
        </row>
        <row r="252">
          <cell r="U252">
            <v>0</v>
          </cell>
          <cell r="V252" t="str">
            <v>100%</v>
          </cell>
        </row>
        <row r="253">
          <cell r="A253" t="str">
            <v>S413030</v>
          </cell>
          <cell r="B253" t="str">
            <v>黄骅市盛荣汽车零部件有限公司</v>
          </cell>
          <cell r="C253" t="str">
            <v>金属件</v>
          </cell>
          <cell r="D253" t="str">
            <v>老账</v>
          </cell>
          <cell r="E253" t="str">
            <v>零部件</v>
          </cell>
          <cell r="F253" t="str">
            <v>老账类</v>
          </cell>
          <cell r="G253">
            <v>1570.72</v>
          </cell>
          <cell r="H253">
            <v>1</v>
          </cell>
          <cell r="I253">
            <v>1570.72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10000</v>
          </cell>
        </row>
        <row r="253">
          <cell r="U253">
            <v>10000</v>
          </cell>
          <cell r="V253">
            <v>6.36650707955587</v>
          </cell>
        </row>
        <row r="254">
          <cell r="A254" t="str">
            <v>S413096</v>
          </cell>
          <cell r="B254" t="str">
            <v>河北联庆五金制品有限公司</v>
          </cell>
          <cell r="C254" t="str">
            <v>金属件</v>
          </cell>
          <cell r="D254" t="str">
            <v>老账</v>
          </cell>
          <cell r="E254" t="str">
            <v>零部件</v>
          </cell>
          <cell r="F254" t="str">
            <v>老账类</v>
          </cell>
          <cell r="G254">
            <v>0</v>
          </cell>
          <cell r="H254">
            <v>1</v>
          </cell>
          <cell r="I254">
            <v>0</v>
          </cell>
        </row>
        <row r="254">
          <cell r="U254">
            <v>0</v>
          </cell>
          <cell r="V254" t="str">
            <v>100%</v>
          </cell>
        </row>
        <row r="255">
          <cell r="A255" t="str">
            <v>S412006</v>
          </cell>
          <cell r="B255" t="str">
            <v>天津市天龙得冷成型部品有限公司</v>
          </cell>
          <cell r="C255" t="str">
            <v>座椅/金属件</v>
          </cell>
          <cell r="D255" t="str">
            <v>老账</v>
          </cell>
          <cell r="E255" t="str">
            <v>零部件</v>
          </cell>
          <cell r="F255" t="str">
            <v>老账类</v>
          </cell>
          <cell r="G255">
            <v>3154.58666666667</v>
          </cell>
          <cell r="H255">
            <v>1</v>
          </cell>
          <cell r="I255">
            <v>3154.58666666667</v>
          </cell>
        </row>
        <row r="255">
          <cell r="U255">
            <v>0</v>
          </cell>
          <cell r="V255">
            <v>0</v>
          </cell>
        </row>
        <row r="256">
          <cell r="A256" t="str">
            <v>S413040</v>
          </cell>
          <cell r="B256" t="str">
            <v>河北辰丰制管有限公司</v>
          </cell>
          <cell r="C256" t="str">
            <v>金属件</v>
          </cell>
          <cell r="D256" t="str">
            <v>老账</v>
          </cell>
          <cell r="E256" t="str">
            <v>原材料</v>
          </cell>
          <cell r="F256" t="str">
            <v>老账类</v>
          </cell>
          <cell r="G256">
            <v>0</v>
          </cell>
          <cell r="H256">
            <v>0.8</v>
          </cell>
          <cell r="I256">
            <v>0</v>
          </cell>
        </row>
        <row r="256">
          <cell r="U256">
            <v>0</v>
          </cell>
          <cell r="V256" t="str">
            <v>100%</v>
          </cell>
        </row>
        <row r="257">
          <cell r="A257" t="str">
            <v>S433023</v>
          </cell>
          <cell r="B257" t="str">
            <v>浙江万里安全器材制造有限公司</v>
          </cell>
          <cell r="C257" t="str">
            <v>座椅</v>
          </cell>
          <cell r="D257" t="str">
            <v>老账</v>
          </cell>
          <cell r="E257" t="str">
            <v>零部件</v>
          </cell>
          <cell r="F257" t="str">
            <v>老账类</v>
          </cell>
          <cell r="G257">
            <v>90594.6613333333</v>
          </cell>
          <cell r="H257">
            <v>0.8</v>
          </cell>
          <cell r="I257">
            <v>72475.7290666667</v>
          </cell>
        </row>
        <row r="257">
          <cell r="U257">
            <v>0</v>
          </cell>
          <cell r="V257">
            <v>0</v>
          </cell>
        </row>
        <row r="258">
          <cell r="A258" t="str">
            <v>S421003</v>
          </cell>
          <cell r="B258" t="str">
            <v>辽宁德威纤维制品有限公司</v>
          </cell>
          <cell r="C258" t="str">
            <v>座椅</v>
          </cell>
          <cell r="D258" t="str">
            <v>老账</v>
          </cell>
          <cell r="E258" t="str">
            <v>零部件</v>
          </cell>
          <cell r="F258" t="str">
            <v>老账类</v>
          </cell>
          <cell r="G258">
            <v>0</v>
          </cell>
          <cell r="H258">
            <v>0.8</v>
          </cell>
          <cell r="I258">
            <v>0</v>
          </cell>
        </row>
        <row r="258">
          <cell r="U258">
            <v>0</v>
          </cell>
          <cell r="V258" t="str">
            <v>100%</v>
          </cell>
        </row>
        <row r="259">
          <cell r="A259" t="str">
            <v>S432012</v>
          </cell>
          <cell r="B259" t="str">
            <v>常州市武进创新模具注塑有限公司</v>
          </cell>
          <cell r="C259" t="str">
            <v>座椅</v>
          </cell>
          <cell r="D259" t="str">
            <v>老账</v>
          </cell>
          <cell r="E259" t="str">
            <v>零部件</v>
          </cell>
          <cell r="F259" t="str">
            <v>老账类</v>
          </cell>
          <cell r="G259">
            <v>0</v>
          </cell>
          <cell r="H259">
            <v>0.8</v>
          </cell>
          <cell r="I259">
            <v>0</v>
          </cell>
        </row>
        <row r="259">
          <cell r="U259">
            <v>0</v>
          </cell>
          <cell r="V259" t="str">
            <v>100%</v>
          </cell>
        </row>
        <row r="260">
          <cell r="A260" t="str">
            <v>S437022</v>
          </cell>
          <cell r="B260" t="str">
            <v>德州志鹏海绵制品有限公司</v>
          </cell>
          <cell r="C260" t="str">
            <v>座椅</v>
          </cell>
          <cell r="D260" t="str">
            <v>老账</v>
          </cell>
          <cell r="E260" t="str">
            <v>零部件</v>
          </cell>
          <cell r="F260" t="str">
            <v>老账类</v>
          </cell>
          <cell r="G260">
            <v>0</v>
          </cell>
          <cell r="H260">
            <v>0.8</v>
          </cell>
          <cell r="I260">
            <v>0</v>
          </cell>
        </row>
        <row r="260">
          <cell r="U260">
            <v>0</v>
          </cell>
          <cell r="V260" t="str">
            <v>100%</v>
          </cell>
        </row>
        <row r="261">
          <cell r="A261" t="str">
            <v>S412029</v>
          </cell>
          <cell r="B261" t="str">
            <v>天津金庄新材料科技有限公司</v>
          </cell>
          <cell r="C261" t="str">
            <v>座椅</v>
          </cell>
          <cell r="D261" t="str">
            <v>老账</v>
          </cell>
          <cell r="E261" t="str">
            <v>零部件</v>
          </cell>
          <cell r="F261" t="str">
            <v>老账类</v>
          </cell>
          <cell r="G261">
            <v>0</v>
          </cell>
          <cell r="H261">
            <v>0.8</v>
          </cell>
          <cell r="I261">
            <v>0</v>
          </cell>
        </row>
        <row r="261">
          <cell r="U261">
            <v>0</v>
          </cell>
          <cell r="V261" t="str">
            <v>100%</v>
          </cell>
        </row>
        <row r="262">
          <cell r="A262" t="str">
            <v>S413003</v>
          </cell>
          <cell r="B262" t="str">
            <v>秦皇岛卓泰包装制品制造有限公司</v>
          </cell>
          <cell r="C262" t="str">
            <v>座椅</v>
          </cell>
          <cell r="D262" t="str">
            <v>老账</v>
          </cell>
          <cell r="E262" t="str">
            <v>零部件</v>
          </cell>
          <cell r="F262" t="str">
            <v>老账类</v>
          </cell>
          <cell r="G262">
            <v>0</v>
          </cell>
          <cell r="H262">
            <v>0.8</v>
          </cell>
          <cell r="I262">
            <v>0</v>
          </cell>
        </row>
        <row r="262">
          <cell r="U262">
            <v>0</v>
          </cell>
          <cell r="V262" t="str">
            <v>100%</v>
          </cell>
        </row>
        <row r="263">
          <cell r="A263" t="str">
            <v>S412021</v>
          </cell>
          <cell r="B263" t="str">
            <v>天津市宝驰汽车部件有限公司</v>
          </cell>
          <cell r="C263" t="str">
            <v>座椅</v>
          </cell>
          <cell r="D263" t="str">
            <v>老账</v>
          </cell>
          <cell r="E263" t="str">
            <v>零部件</v>
          </cell>
          <cell r="F263" t="str">
            <v>老账类</v>
          </cell>
          <cell r="G263">
            <v>0</v>
          </cell>
          <cell r="H263">
            <v>0.8</v>
          </cell>
          <cell r="I263">
            <v>0</v>
          </cell>
        </row>
        <row r="263">
          <cell r="U263">
            <v>0</v>
          </cell>
          <cell r="V263" t="str">
            <v>100%</v>
          </cell>
        </row>
        <row r="264">
          <cell r="A264" t="str">
            <v>S413144</v>
          </cell>
          <cell r="B264" t="str">
            <v>黄骅市隆润汽车配件有限公司</v>
          </cell>
          <cell r="C264" t="str">
            <v>座椅/后视镜</v>
          </cell>
          <cell r="D264" t="str">
            <v>老账</v>
          </cell>
          <cell r="E264" t="str">
            <v>零部件</v>
          </cell>
          <cell r="F264" t="str">
            <v>老账类</v>
          </cell>
          <cell r="G264">
            <v>0</v>
          </cell>
          <cell r="H264">
            <v>0.8</v>
          </cell>
          <cell r="I264">
            <v>0</v>
          </cell>
        </row>
        <row r="264">
          <cell r="U264">
            <v>0</v>
          </cell>
          <cell r="V264" t="str">
            <v>100%</v>
          </cell>
        </row>
        <row r="265">
          <cell r="A265" t="str">
            <v>S443001</v>
          </cell>
          <cell r="B265" t="str">
            <v>衡阳县标准件厂株洲销售处</v>
          </cell>
          <cell r="C265" t="str">
            <v>座椅</v>
          </cell>
          <cell r="D265" t="str">
            <v>老账</v>
          </cell>
          <cell r="E265" t="str">
            <v>零部件</v>
          </cell>
          <cell r="F265" t="str">
            <v>老账类</v>
          </cell>
          <cell r="G265">
            <v>0</v>
          </cell>
          <cell r="H265">
            <v>0.8</v>
          </cell>
          <cell r="I265">
            <v>0</v>
          </cell>
        </row>
        <row r="265">
          <cell r="U265">
            <v>0</v>
          </cell>
          <cell r="V265" t="str">
            <v>100%</v>
          </cell>
        </row>
        <row r="266">
          <cell r="A266" t="str">
            <v>S433012</v>
          </cell>
          <cell r="B266" t="str">
            <v>浙江全盛无纺制品有限公司</v>
          </cell>
          <cell r="C266" t="str">
            <v>座椅</v>
          </cell>
          <cell r="D266" t="str">
            <v>老账</v>
          </cell>
          <cell r="E266" t="str">
            <v>零部件</v>
          </cell>
          <cell r="F266" t="str">
            <v>老账类</v>
          </cell>
          <cell r="G266">
            <v>0</v>
          </cell>
          <cell r="H266">
            <v>0.8</v>
          </cell>
          <cell r="I266">
            <v>0</v>
          </cell>
        </row>
        <row r="266">
          <cell r="U266">
            <v>0</v>
          </cell>
          <cell r="V266" t="str">
            <v>100%</v>
          </cell>
        </row>
        <row r="267">
          <cell r="A267" t="str">
            <v>S413093</v>
          </cell>
          <cell r="B267" t="str">
            <v>黄骅市兴田弹簧有限公司</v>
          </cell>
          <cell r="C267" t="str">
            <v>座椅</v>
          </cell>
          <cell r="D267" t="str">
            <v>清户（顶酒）</v>
          </cell>
          <cell r="E267" t="str">
            <v>零部件</v>
          </cell>
          <cell r="F267" t="str">
            <v>老账类</v>
          </cell>
          <cell r="G267">
            <v>0</v>
          </cell>
          <cell r="H267">
            <v>0.8</v>
          </cell>
          <cell r="I267">
            <v>0</v>
          </cell>
        </row>
        <row r="267">
          <cell r="U267">
            <v>0</v>
          </cell>
          <cell r="V267" t="str">
            <v>100%</v>
          </cell>
        </row>
        <row r="268">
          <cell r="A268" t="str">
            <v>S432024</v>
          </cell>
          <cell r="B268" t="str">
            <v>江阴市达安汽车零部件有限公司</v>
          </cell>
          <cell r="C268" t="str">
            <v>座椅</v>
          </cell>
          <cell r="D268" t="str">
            <v>老账</v>
          </cell>
          <cell r="E268" t="str">
            <v>零部件</v>
          </cell>
          <cell r="F268" t="str">
            <v>老账类</v>
          </cell>
          <cell r="G268">
            <v>0</v>
          </cell>
          <cell r="H268">
            <v>0.8</v>
          </cell>
          <cell r="I268">
            <v>0</v>
          </cell>
        </row>
        <row r="268">
          <cell r="U268">
            <v>0</v>
          </cell>
          <cell r="V268" t="str">
            <v>100%</v>
          </cell>
        </row>
        <row r="269">
          <cell r="A269" t="str">
            <v>S413094</v>
          </cell>
          <cell r="B269" t="str">
            <v>霸州市宏海塑料制品有限公司</v>
          </cell>
          <cell r="C269" t="str">
            <v>座椅</v>
          </cell>
          <cell r="D269" t="str">
            <v>老账</v>
          </cell>
          <cell r="E269" t="str">
            <v>零部件</v>
          </cell>
          <cell r="F269" t="str">
            <v>老账类</v>
          </cell>
          <cell r="G269">
            <v>0</v>
          </cell>
          <cell r="H269">
            <v>0.8</v>
          </cell>
          <cell r="I269">
            <v>0</v>
          </cell>
        </row>
        <row r="269">
          <cell r="U269">
            <v>0</v>
          </cell>
          <cell r="V269" t="str">
            <v>100%</v>
          </cell>
        </row>
        <row r="270">
          <cell r="A270" t="str">
            <v>S413159</v>
          </cell>
          <cell r="B270" t="str">
            <v>沧州志鹏聚氨酯制品有限公司</v>
          </cell>
          <cell r="C270" t="str">
            <v>座椅</v>
          </cell>
          <cell r="D270" t="str">
            <v>老账</v>
          </cell>
          <cell r="E270" t="str">
            <v>零部件</v>
          </cell>
          <cell r="F270" t="str">
            <v>老账类</v>
          </cell>
          <cell r="G270">
            <v>0</v>
          </cell>
          <cell r="H270">
            <v>0.8</v>
          </cell>
          <cell r="I270">
            <v>0</v>
          </cell>
        </row>
        <row r="270">
          <cell r="U270">
            <v>0</v>
          </cell>
          <cell r="V270" t="str">
            <v>100%</v>
          </cell>
        </row>
        <row r="271">
          <cell r="A271" t="str">
            <v>S413008</v>
          </cell>
          <cell r="B271" t="str">
            <v>高碑店市晨奥汽车部件有限公司</v>
          </cell>
          <cell r="C271" t="str">
            <v>座椅</v>
          </cell>
          <cell r="D271" t="str">
            <v>老账</v>
          </cell>
          <cell r="E271" t="str">
            <v>零部件</v>
          </cell>
          <cell r="F271" t="str">
            <v>老账类</v>
          </cell>
          <cell r="G271">
            <v>0</v>
          </cell>
          <cell r="H271">
            <v>0.8</v>
          </cell>
          <cell r="I271">
            <v>0</v>
          </cell>
        </row>
        <row r="271">
          <cell r="U271">
            <v>0</v>
          </cell>
          <cell r="V271" t="str">
            <v>100%</v>
          </cell>
        </row>
        <row r="272">
          <cell r="A272" t="str">
            <v>S431011</v>
          </cell>
          <cell r="B272" t="str">
            <v>杜倍汽车技术(上海)有限公司</v>
          </cell>
          <cell r="C272" t="str">
            <v>座椅</v>
          </cell>
          <cell r="D272" t="str">
            <v>老账</v>
          </cell>
          <cell r="E272" t="str">
            <v>零部件</v>
          </cell>
          <cell r="F272" t="str">
            <v>老账类</v>
          </cell>
          <cell r="G272">
            <v>0</v>
          </cell>
          <cell r="H272">
            <v>0.8</v>
          </cell>
          <cell r="I272">
            <v>0</v>
          </cell>
        </row>
        <row r="272">
          <cell r="U272">
            <v>0</v>
          </cell>
          <cell r="V272" t="str">
            <v>100%</v>
          </cell>
        </row>
        <row r="273">
          <cell r="A273" t="str">
            <v>S437011</v>
          </cell>
          <cell r="B273" t="str">
            <v>诸城市黄海剑杆织布厂</v>
          </cell>
          <cell r="C273" t="str">
            <v>座椅</v>
          </cell>
          <cell r="D273" t="str">
            <v>老账</v>
          </cell>
          <cell r="E273" t="str">
            <v>零部件</v>
          </cell>
          <cell r="F273" t="str">
            <v>老账类</v>
          </cell>
          <cell r="G273">
            <v>0</v>
          </cell>
          <cell r="H273">
            <v>0.8</v>
          </cell>
          <cell r="I273">
            <v>0</v>
          </cell>
        </row>
        <row r="273">
          <cell r="U273">
            <v>0</v>
          </cell>
          <cell r="V273" t="str">
            <v>100%</v>
          </cell>
        </row>
        <row r="274">
          <cell r="A274" t="str">
            <v>S411012</v>
          </cell>
          <cell r="B274" t="str">
            <v>北京旺博林包装材料有限公司</v>
          </cell>
          <cell r="C274" t="str">
            <v>座椅</v>
          </cell>
          <cell r="D274" t="str">
            <v>老账</v>
          </cell>
          <cell r="E274" t="str">
            <v>零部件</v>
          </cell>
          <cell r="F274" t="str">
            <v>老账类</v>
          </cell>
          <cell r="G274">
            <v>0</v>
          </cell>
          <cell r="H274">
            <v>0.8</v>
          </cell>
          <cell r="I274">
            <v>0</v>
          </cell>
        </row>
        <row r="274">
          <cell r="U274">
            <v>0</v>
          </cell>
          <cell r="V274" t="str">
            <v>100%</v>
          </cell>
        </row>
        <row r="275">
          <cell r="A275" t="str">
            <v>S413059</v>
          </cell>
          <cell r="B275" t="str">
            <v>黄骅市荣邦汽车部件有限公司</v>
          </cell>
          <cell r="C275" t="str">
            <v>座椅</v>
          </cell>
          <cell r="D275" t="str">
            <v>老账</v>
          </cell>
          <cell r="E275" t="str">
            <v>零部件</v>
          </cell>
          <cell r="F275" t="str">
            <v>老账类</v>
          </cell>
          <cell r="G275">
            <v>0</v>
          </cell>
          <cell r="H275">
            <v>0.8</v>
          </cell>
          <cell r="I275">
            <v>0</v>
          </cell>
        </row>
        <row r="275">
          <cell r="U275">
            <v>0</v>
          </cell>
          <cell r="V275" t="str">
            <v>100%</v>
          </cell>
        </row>
        <row r="276">
          <cell r="A276" t="str">
            <v>S437034</v>
          </cell>
          <cell r="B276" t="str">
            <v>潍坊振晟汽车零部件有限公司</v>
          </cell>
          <cell r="C276" t="str">
            <v>座椅</v>
          </cell>
          <cell r="D276" t="str">
            <v>老账</v>
          </cell>
          <cell r="E276" t="str">
            <v>零部件</v>
          </cell>
          <cell r="F276" t="str">
            <v>老账类</v>
          </cell>
          <cell r="G276">
            <v>37469.644</v>
          </cell>
          <cell r="H276">
            <v>0.8</v>
          </cell>
          <cell r="I276">
            <v>29975.7152</v>
          </cell>
        </row>
        <row r="276">
          <cell r="N276">
            <v>10000</v>
          </cell>
        </row>
        <row r="276">
          <cell r="S276">
            <v>10000</v>
          </cell>
        </row>
        <row r="276">
          <cell r="U276">
            <v>20000</v>
          </cell>
          <cell r="V276">
            <v>0.667206766095776</v>
          </cell>
        </row>
        <row r="277">
          <cell r="A277" t="str">
            <v>S413154</v>
          </cell>
          <cell r="B277" t="str">
            <v>文安县众盛塑料制品厂</v>
          </cell>
          <cell r="C277" t="str">
            <v>座椅</v>
          </cell>
          <cell r="D277" t="str">
            <v>老账</v>
          </cell>
          <cell r="E277" t="str">
            <v>零部件</v>
          </cell>
          <cell r="F277" t="str">
            <v>老账类</v>
          </cell>
          <cell r="G277">
            <v>0</v>
          </cell>
          <cell r="H277">
            <v>0.8</v>
          </cell>
          <cell r="I277">
            <v>0</v>
          </cell>
        </row>
        <row r="277">
          <cell r="U277">
            <v>0</v>
          </cell>
          <cell r="V277" t="str">
            <v>100%</v>
          </cell>
        </row>
        <row r="278">
          <cell r="A278" t="str">
            <v>S437024</v>
          </cell>
          <cell r="B278" t="str">
            <v>佳化化学（滨州）有限公司</v>
          </cell>
          <cell r="C278" t="str">
            <v>座椅</v>
          </cell>
          <cell r="D278" t="str">
            <v>老账</v>
          </cell>
          <cell r="E278" t="str">
            <v>原材料</v>
          </cell>
          <cell r="F278" t="str">
            <v>老账类</v>
          </cell>
          <cell r="G278">
            <v>0</v>
          </cell>
          <cell r="H278">
            <v>1</v>
          </cell>
          <cell r="I278">
            <v>0</v>
          </cell>
        </row>
        <row r="278">
          <cell r="U278">
            <v>0</v>
          </cell>
          <cell r="V278" t="str">
            <v>100%</v>
          </cell>
        </row>
        <row r="279">
          <cell r="A279" t="str">
            <v>S442003</v>
          </cell>
          <cell r="B279" t="str">
            <v>襄阳杰创化工新材料有限公司</v>
          </cell>
          <cell r="C279" t="str">
            <v>座椅</v>
          </cell>
          <cell r="D279" t="str">
            <v>老账</v>
          </cell>
          <cell r="E279" t="str">
            <v>原材料</v>
          </cell>
          <cell r="F279" t="str">
            <v>老账类</v>
          </cell>
          <cell r="G279">
            <v>0</v>
          </cell>
          <cell r="H279">
            <v>1</v>
          </cell>
          <cell r="I279">
            <v>0</v>
          </cell>
        </row>
        <row r="279">
          <cell r="U279">
            <v>0</v>
          </cell>
          <cell r="V279" t="str">
            <v>100%</v>
          </cell>
        </row>
        <row r="280">
          <cell r="A280" t="str">
            <v>S413063</v>
          </cell>
          <cell r="B280" t="str">
            <v>黄骅市洁霸汽车零部件制造有限公司</v>
          </cell>
          <cell r="C280" t="str">
            <v>金属件/座椅</v>
          </cell>
          <cell r="D280" t="str">
            <v>老账</v>
          </cell>
          <cell r="E280" t="str">
            <v>零部件</v>
          </cell>
          <cell r="F280" t="str">
            <v>老账类</v>
          </cell>
          <cell r="G280">
            <v>0</v>
          </cell>
          <cell r="H280">
            <v>0.8</v>
          </cell>
          <cell r="I280">
            <v>0</v>
          </cell>
        </row>
        <row r="280">
          <cell r="U280">
            <v>0</v>
          </cell>
          <cell r="V280" t="str">
            <v>100%</v>
          </cell>
        </row>
        <row r="281">
          <cell r="A281" t="str">
            <v>S413069</v>
          </cell>
          <cell r="B281" t="str">
            <v>黄骅市峰霞科技有限公司</v>
          </cell>
          <cell r="C281" t="str">
            <v>金属件</v>
          </cell>
          <cell r="D281" t="str">
            <v>老账</v>
          </cell>
          <cell r="E281" t="str">
            <v>零部件</v>
          </cell>
          <cell r="F281" t="str">
            <v>老账类</v>
          </cell>
          <cell r="G281">
            <v>0</v>
          </cell>
          <cell r="H281">
            <v>0.8</v>
          </cell>
          <cell r="I281">
            <v>0</v>
          </cell>
        </row>
        <row r="281">
          <cell r="U281">
            <v>0</v>
          </cell>
          <cell r="V281" t="str">
            <v>100%</v>
          </cell>
        </row>
        <row r="282">
          <cell r="A282" t="str">
            <v>S413087</v>
          </cell>
          <cell r="B282" t="str">
            <v>东光县汽车减震器厂</v>
          </cell>
          <cell r="C282" t="str">
            <v>金属件</v>
          </cell>
          <cell r="D282" t="str">
            <v>老账</v>
          </cell>
          <cell r="E282" t="str">
            <v>零部件</v>
          </cell>
          <cell r="F282" t="str">
            <v>老账类</v>
          </cell>
          <cell r="G282">
            <v>0</v>
          </cell>
          <cell r="H282">
            <v>1</v>
          </cell>
          <cell r="I282">
            <v>0</v>
          </cell>
        </row>
        <row r="282">
          <cell r="U282">
            <v>0</v>
          </cell>
          <cell r="V282" t="str">
            <v>100%</v>
          </cell>
        </row>
        <row r="283">
          <cell r="A283" t="str">
            <v>S413133</v>
          </cell>
          <cell r="B283" t="str">
            <v>深州市晶立泰机械配件有限公司</v>
          </cell>
          <cell r="C283" t="str">
            <v>金属件/座椅/后视镜</v>
          </cell>
          <cell r="D283" t="str">
            <v>老账</v>
          </cell>
          <cell r="E283" t="str">
            <v>零部件</v>
          </cell>
          <cell r="F283" t="str">
            <v>老账类</v>
          </cell>
          <cell r="G283">
            <v>0</v>
          </cell>
          <cell r="H283">
            <v>0.8</v>
          </cell>
          <cell r="I283">
            <v>0</v>
          </cell>
        </row>
        <row r="283">
          <cell r="U283">
            <v>0</v>
          </cell>
          <cell r="V283" t="str">
            <v>100%</v>
          </cell>
        </row>
        <row r="284">
          <cell r="A284" t="str">
            <v>S433007</v>
          </cell>
          <cell r="B284" t="str">
            <v>瑞安市精艺标准件有限公司</v>
          </cell>
          <cell r="C284" t="str">
            <v>金属件/座椅</v>
          </cell>
          <cell r="D284" t="str">
            <v>老账</v>
          </cell>
          <cell r="E284" t="str">
            <v>零部件</v>
          </cell>
          <cell r="F284" t="str">
            <v>老账类</v>
          </cell>
          <cell r="G284">
            <v>3123.616</v>
          </cell>
          <cell r="H284">
            <v>0.8</v>
          </cell>
          <cell r="I284">
            <v>2498.8928</v>
          </cell>
        </row>
        <row r="284">
          <cell r="U284">
            <v>0</v>
          </cell>
          <cell r="V284">
            <v>0</v>
          </cell>
        </row>
        <row r="285">
          <cell r="A285" t="str">
            <v>S413028</v>
          </cell>
          <cell r="B285" t="str">
            <v>泊头市鑫洪金属制品有限公司</v>
          </cell>
          <cell r="C285" t="str">
            <v>金属件/后视镜</v>
          </cell>
          <cell r="D285" t="str">
            <v>老账</v>
          </cell>
          <cell r="E285" t="str">
            <v>零部件</v>
          </cell>
          <cell r="F285" t="str">
            <v>老账类</v>
          </cell>
          <cell r="G285">
            <v>11687.3693333333</v>
          </cell>
          <cell r="H285">
            <v>0.8</v>
          </cell>
          <cell r="I285">
            <v>9349.89546666667</v>
          </cell>
        </row>
        <row r="285">
          <cell r="U285">
            <v>0</v>
          </cell>
          <cell r="V285">
            <v>0</v>
          </cell>
        </row>
        <row r="286">
          <cell r="A286" t="str">
            <v>S413060</v>
          </cell>
          <cell r="B286" t="str">
            <v>黄骅市正祥车辆部件有限公司</v>
          </cell>
          <cell r="C286" t="str">
            <v>金属件</v>
          </cell>
          <cell r="D286" t="str">
            <v>老账</v>
          </cell>
          <cell r="E286" t="str">
            <v>零部件</v>
          </cell>
          <cell r="F286" t="str">
            <v>老账类</v>
          </cell>
          <cell r="G286">
            <v>196011.52</v>
          </cell>
          <cell r="H286">
            <v>0.8</v>
          </cell>
          <cell r="I286">
            <v>156809.216</v>
          </cell>
        </row>
        <row r="286">
          <cell r="U286">
            <v>0</v>
          </cell>
          <cell r="V286">
            <v>0</v>
          </cell>
        </row>
        <row r="287">
          <cell r="A287" t="str">
            <v>S413038</v>
          </cell>
          <cell r="B287" t="str">
            <v>黄骅市万昌五金制品有限公司</v>
          </cell>
          <cell r="C287" t="str">
            <v>金属件</v>
          </cell>
          <cell r="D287" t="str">
            <v>老账</v>
          </cell>
          <cell r="E287" t="str">
            <v>零部件</v>
          </cell>
          <cell r="F287" t="str">
            <v>老账类</v>
          </cell>
          <cell r="G287">
            <v>0</v>
          </cell>
          <cell r="H287">
            <v>0.8</v>
          </cell>
          <cell r="I287">
            <v>0</v>
          </cell>
        </row>
        <row r="287">
          <cell r="U287">
            <v>0</v>
          </cell>
          <cell r="V287" t="str">
            <v>100%</v>
          </cell>
        </row>
        <row r="288">
          <cell r="A288" t="str">
            <v>S413072</v>
          </cell>
          <cell r="B288" t="str">
            <v>黄骅市润晨五金制品有限公司</v>
          </cell>
          <cell r="C288" t="str">
            <v>金属件</v>
          </cell>
          <cell r="D288" t="str">
            <v>老账</v>
          </cell>
          <cell r="E288" t="str">
            <v>零部件</v>
          </cell>
          <cell r="F288" t="str">
            <v>老账类</v>
          </cell>
          <cell r="G288">
            <v>11240.2106666667</v>
          </cell>
          <cell r="H288">
            <v>0.8</v>
          </cell>
          <cell r="I288">
            <v>8992.16853333334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20000</v>
          </cell>
        </row>
        <row r="288">
          <cell r="S288">
            <v>10000</v>
          </cell>
        </row>
        <row r="288">
          <cell r="U288">
            <v>30000</v>
          </cell>
          <cell r="V288">
            <v>3.33623640268664</v>
          </cell>
        </row>
        <row r="289">
          <cell r="A289" t="str">
            <v>S432019</v>
          </cell>
          <cell r="B289" t="str">
            <v>苏州苏宁标准件有限公司</v>
          </cell>
          <cell r="C289" t="str">
            <v>金属件/座椅/后视镜</v>
          </cell>
          <cell r="D289" t="str">
            <v>老账</v>
          </cell>
          <cell r="E289" t="str">
            <v>零部件</v>
          </cell>
          <cell r="F289" t="str">
            <v>老账类</v>
          </cell>
          <cell r="G289">
            <v>0</v>
          </cell>
          <cell r="H289">
            <v>1</v>
          </cell>
          <cell r="I289">
            <v>0</v>
          </cell>
        </row>
        <row r="289">
          <cell r="U289">
            <v>0</v>
          </cell>
          <cell r="V289" t="str">
            <v>100%</v>
          </cell>
        </row>
        <row r="290">
          <cell r="A290" t="str">
            <v>S434003</v>
          </cell>
          <cell r="B290" t="str">
            <v>芜湖市卓人汽车配件有限责任公司</v>
          </cell>
          <cell r="C290" t="str">
            <v>座椅/后视镜</v>
          </cell>
          <cell r="D290" t="str">
            <v>老账</v>
          </cell>
          <cell r="E290" t="str">
            <v>零部件</v>
          </cell>
          <cell r="F290" t="str">
            <v>老账类</v>
          </cell>
          <cell r="G290">
            <v>11271.456</v>
          </cell>
          <cell r="H290">
            <v>0.8</v>
          </cell>
          <cell r="I290">
            <v>9017.1648</v>
          </cell>
        </row>
        <row r="290">
          <cell r="U290">
            <v>0</v>
          </cell>
          <cell r="V290">
            <v>0</v>
          </cell>
        </row>
        <row r="291">
          <cell r="A291" t="str">
            <v>S413005</v>
          </cell>
          <cell r="B291" t="str">
            <v>保定市京苑汽车装饰配件厂</v>
          </cell>
          <cell r="C291" t="str">
            <v>座椅</v>
          </cell>
          <cell r="D291" t="str">
            <v>老账</v>
          </cell>
          <cell r="E291" t="str">
            <v>零部件</v>
          </cell>
          <cell r="F291" t="str">
            <v>老账类</v>
          </cell>
          <cell r="G291">
            <v>0</v>
          </cell>
          <cell r="H291">
            <v>0.8</v>
          </cell>
          <cell r="I291">
            <v>0</v>
          </cell>
        </row>
        <row r="291">
          <cell r="U291">
            <v>0</v>
          </cell>
          <cell r="V291" t="str">
            <v>100%</v>
          </cell>
        </row>
        <row r="292">
          <cell r="A292" t="str">
            <v>S437033</v>
          </cell>
          <cell r="B292" t="str">
            <v>日照联成工程机械有限公司</v>
          </cell>
          <cell r="C292" t="str">
            <v>座椅</v>
          </cell>
          <cell r="D292" t="str">
            <v>正常供货</v>
          </cell>
          <cell r="E292" t="str">
            <v>零部件</v>
          </cell>
          <cell r="F292" t="str">
            <v>老账类</v>
          </cell>
          <cell r="G292">
            <v>0</v>
          </cell>
          <cell r="H292">
            <v>0.8</v>
          </cell>
          <cell r="I292">
            <v>0</v>
          </cell>
        </row>
        <row r="292">
          <cell r="N292">
            <v>100000</v>
          </cell>
        </row>
        <row r="292">
          <cell r="U292">
            <v>100000</v>
          </cell>
          <cell r="V292" t="str">
            <v>100%</v>
          </cell>
        </row>
        <row r="293">
          <cell r="A293" t="str">
            <v>S411003</v>
          </cell>
          <cell r="B293" t="str">
            <v>北京市京宁通海经贸有限公司</v>
          </cell>
          <cell r="C293" t="str">
            <v>座椅</v>
          </cell>
          <cell r="D293" t="str">
            <v>老账</v>
          </cell>
          <cell r="E293" t="str">
            <v>零部件</v>
          </cell>
          <cell r="F293" t="str">
            <v>老账类</v>
          </cell>
          <cell r="G293">
            <v>0</v>
          </cell>
          <cell r="H293">
            <v>0.8</v>
          </cell>
          <cell r="I293">
            <v>0</v>
          </cell>
        </row>
        <row r="293">
          <cell r="Q293">
            <v>5520</v>
          </cell>
        </row>
        <row r="293">
          <cell r="U293">
            <v>5520</v>
          </cell>
          <cell r="V293" t="str">
            <v>100%</v>
          </cell>
        </row>
        <row r="294">
          <cell r="A294" t="str">
            <v>S413202</v>
          </cell>
          <cell r="B294" t="str">
            <v>黄骅市荣昌祥纸制品有限公司</v>
          </cell>
          <cell r="C294" t="str">
            <v>座椅</v>
          </cell>
          <cell r="D294" t="str">
            <v>老账</v>
          </cell>
          <cell r="E294" t="str">
            <v>零部件</v>
          </cell>
          <cell r="F294" t="str">
            <v>老账类</v>
          </cell>
          <cell r="G294">
            <v>32854.9733333333</v>
          </cell>
          <cell r="H294">
            <v>1</v>
          </cell>
          <cell r="I294">
            <v>32854.9733333333</v>
          </cell>
        </row>
        <row r="294">
          <cell r="N294">
            <v>40000</v>
          </cell>
        </row>
        <row r="294">
          <cell r="U294">
            <v>40000</v>
          </cell>
          <cell r="V294">
            <v>1.21747169276858</v>
          </cell>
        </row>
        <row r="295">
          <cell r="A295" t="str">
            <v>S437010</v>
          </cell>
          <cell r="B295" t="str">
            <v>昌乐天齐色织布有限公司</v>
          </cell>
          <cell r="C295" t="str">
            <v>座椅</v>
          </cell>
          <cell r="D295" t="str">
            <v>老账</v>
          </cell>
          <cell r="E295" t="str">
            <v>零部件</v>
          </cell>
          <cell r="F295" t="str">
            <v>老账类</v>
          </cell>
          <cell r="G295">
            <v>5536</v>
          </cell>
          <cell r="H295">
            <v>0.8</v>
          </cell>
          <cell r="I295">
            <v>4428.8</v>
          </cell>
        </row>
        <row r="295">
          <cell r="U295">
            <v>0</v>
          </cell>
          <cell r="V295">
            <v>0</v>
          </cell>
        </row>
        <row r="296">
          <cell r="A296" t="str">
            <v>S412010</v>
          </cell>
          <cell r="B296" t="str">
            <v>天津欧尔派斯环保科技发展有限公司</v>
          </cell>
          <cell r="C296" t="str">
            <v>金属件</v>
          </cell>
          <cell r="D296" t="str">
            <v>老账</v>
          </cell>
          <cell r="E296" t="str">
            <v>原材料</v>
          </cell>
          <cell r="F296" t="str">
            <v>老账类</v>
          </cell>
          <cell r="G296">
            <v>0</v>
          </cell>
          <cell r="H296">
            <v>0.8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</row>
        <row r="296">
          <cell r="U296">
            <v>0</v>
          </cell>
          <cell r="V296" t="str">
            <v>100%</v>
          </cell>
        </row>
        <row r="297">
          <cell r="A297" t="str">
            <v>S437035</v>
          </cell>
          <cell r="B297" t="str">
            <v>诸城市弘和源商贸有限公司</v>
          </cell>
          <cell r="C297" t="str">
            <v>座椅</v>
          </cell>
          <cell r="D297" t="str">
            <v>老账</v>
          </cell>
          <cell r="E297" t="str">
            <v>零部件</v>
          </cell>
          <cell r="F297" t="str">
            <v>老账类</v>
          </cell>
          <cell r="G297">
            <v>0.245333333333333</v>
          </cell>
          <cell r="H297">
            <v>0.8</v>
          </cell>
          <cell r="I297">
            <v>0.196266666666667</v>
          </cell>
        </row>
        <row r="297">
          <cell r="U297">
            <v>0</v>
          </cell>
          <cell r="V297">
            <v>0</v>
          </cell>
        </row>
        <row r="298">
          <cell r="G298">
            <v>571335.666666667</v>
          </cell>
        </row>
        <row r="298">
          <cell r="I298">
            <v>474937.549333333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180000</v>
          </cell>
          <cell r="O298">
            <v>0</v>
          </cell>
          <cell r="P298">
            <v>0</v>
          </cell>
          <cell r="Q298">
            <v>5520</v>
          </cell>
          <cell r="R298">
            <v>0</v>
          </cell>
          <cell r="S298">
            <v>80000</v>
          </cell>
          <cell r="T298">
            <v>0</v>
          </cell>
          <cell r="U298">
            <v>265520</v>
          </cell>
          <cell r="V298">
            <v>12.1669663419352</v>
          </cell>
        </row>
      </sheetData>
      <sheetData sheetId="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4.22批量付款"/>
      <sheetName val="Sheet1"/>
      <sheetName val="Sheet1 (2)"/>
      <sheetName val="5.21"/>
      <sheetName val="5.23"/>
      <sheetName val="5.30"/>
      <sheetName val="5.30 (2)"/>
      <sheetName val="Sheet2"/>
      <sheetName val="5月1日后支付"/>
      <sheetName val="4.3批量付款 -涉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C4" t="str">
            <v>S435001</v>
          </cell>
          <cell r="D4" t="str">
            <v>厦门凯平化工有限公司</v>
          </cell>
          <cell r="E4" t="str">
            <v>极高</v>
          </cell>
          <cell r="F4" t="str">
            <v>座椅</v>
          </cell>
          <cell r="G4" t="str">
            <v>原材料</v>
          </cell>
          <cell r="H4">
            <v>365200.8</v>
          </cell>
          <cell r="I4">
            <v>1</v>
          </cell>
          <cell r="J4">
            <v>365200.8</v>
          </cell>
          <cell r="K4">
            <v>300000</v>
          </cell>
          <cell r="L4">
            <v>65200.8</v>
          </cell>
          <cell r="M4">
            <v>1046641.15</v>
          </cell>
          <cell r="N4">
            <v>152645.426666667</v>
          </cell>
          <cell r="O4">
            <v>152645.426666667</v>
          </cell>
          <cell r="P4">
            <v>217846.226666667</v>
          </cell>
          <cell r="Q4">
            <v>200000</v>
          </cell>
          <cell r="R4">
            <v>200000</v>
          </cell>
          <cell r="S4">
            <v>0.918078789154454</v>
          </cell>
          <cell r="T4">
            <v>0.0103220389527259</v>
          </cell>
          <cell r="U4">
            <v>118703.447956348</v>
          </cell>
          <cell r="V4">
            <v>180000</v>
          </cell>
        </row>
        <row r="5">
          <cell r="C5" t="str">
            <v>S421002</v>
          </cell>
          <cell r="D5" t="str">
            <v>大连浩煜新材料科技有限公司</v>
          </cell>
          <cell r="E5" t="str">
            <v>中高</v>
          </cell>
          <cell r="F5" t="str">
            <v>座椅</v>
          </cell>
          <cell r="G5" t="str">
            <v>原材料</v>
          </cell>
          <cell r="H5">
            <v>1637873.21333333</v>
          </cell>
          <cell r="I5">
            <v>1</v>
          </cell>
          <cell r="J5">
            <v>1637873.21333333</v>
          </cell>
          <cell r="K5">
            <v>1520000</v>
          </cell>
          <cell r="L5">
            <v>117873.213333333</v>
          </cell>
          <cell r="M5">
            <v>2810209.82</v>
          </cell>
          <cell r="N5">
            <v>773768.303333333</v>
          </cell>
          <cell r="O5">
            <v>773768.303333333</v>
          </cell>
          <cell r="P5">
            <v>891641.516666667</v>
          </cell>
          <cell r="Q5">
            <v>500000</v>
          </cell>
          <cell r="R5">
            <v>500000</v>
          </cell>
          <cell r="S5">
            <v>0.560763480226012</v>
          </cell>
          <cell r="T5">
            <v>0.0258050973818147</v>
          </cell>
          <cell r="U5">
            <v>296758.619890869</v>
          </cell>
          <cell r="V5">
            <v>400000</v>
          </cell>
        </row>
        <row r="6">
          <cell r="C6" t="str">
            <v>S412042</v>
          </cell>
          <cell r="D6" t="str">
            <v>天津锦程新材料科技有限公司</v>
          </cell>
          <cell r="E6" t="str">
            <v>极高</v>
          </cell>
          <cell r="F6" t="str">
            <v>座椅</v>
          </cell>
          <cell r="G6" t="str">
            <v>原材料</v>
          </cell>
        </row>
        <row r="6">
          <cell r="M6">
            <v>13953.24</v>
          </cell>
        </row>
        <row r="6">
          <cell r="P6">
            <v>13953.24</v>
          </cell>
          <cell r="Q6">
            <v>13953.24</v>
          </cell>
          <cell r="R6">
            <v>13953.24</v>
          </cell>
          <cell r="S6">
            <v>1</v>
          </cell>
          <cell r="T6">
            <v>0.000720129433983665</v>
          </cell>
          <cell r="U6">
            <v>8281.48849081215</v>
          </cell>
          <cell r="V6">
            <v>13953.24</v>
          </cell>
        </row>
        <row r="7">
          <cell r="C7" t="str">
            <v>S412003</v>
          </cell>
          <cell r="D7" t="str">
            <v>天津市远丰化工产品贸易有限公司</v>
          </cell>
          <cell r="E7" t="str">
            <v>中高</v>
          </cell>
          <cell r="F7" t="str">
            <v>座椅</v>
          </cell>
          <cell r="G7" t="str">
            <v>原材料</v>
          </cell>
          <cell r="H7">
            <v>14057.5083333333</v>
          </cell>
          <cell r="I7">
            <v>1</v>
          </cell>
          <cell r="J7">
            <v>14057.5083333333</v>
          </cell>
          <cell r="K7">
            <v>500000</v>
          </cell>
          <cell r="L7">
            <v>-485942.491666667</v>
          </cell>
          <cell r="M7">
            <v>1118177.05</v>
          </cell>
          <cell r="N7">
            <v>186362.841666667</v>
          </cell>
          <cell r="O7">
            <v>186362.841666667</v>
          </cell>
          <cell r="P7">
            <v>-299579.65</v>
          </cell>
          <cell r="Q7">
            <v>600000</v>
          </cell>
          <cell r="R7">
            <v>600000</v>
          </cell>
          <cell r="S7">
            <v>-2.00280626537884</v>
          </cell>
          <cell r="T7">
            <v>0.0309661168581777</v>
          </cell>
          <cell r="U7">
            <v>356110.343869043</v>
          </cell>
          <cell r="V7">
            <v>500000</v>
          </cell>
        </row>
        <row r="8">
          <cell r="C8" t="str">
            <v>S413065</v>
          </cell>
          <cell r="D8" t="str">
            <v>河北锦泽丰泰国际贸易有限公司</v>
          </cell>
          <cell r="E8" t="str">
            <v>极高</v>
          </cell>
          <cell r="F8" t="str">
            <v>座椅</v>
          </cell>
          <cell r="G8" t="str">
            <v>原材料</v>
          </cell>
          <cell r="H8">
            <v>87330.4166666667</v>
          </cell>
          <cell r="I8">
            <v>1</v>
          </cell>
          <cell r="J8">
            <v>87330.4166666667</v>
          </cell>
          <cell r="K8">
            <v>2240000</v>
          </cell>
          <cell r="L8">
            <v>-2152669.58333333</v>
          </cell>
          <cell r="M8">
            <v>523982.5</v>
          </cell>
          <cell r="N8">
            <v>87330.4166666667</v>
          </cell>
          <cell r="O8">
            <v>87330.4166666667</v>
          </cell>
          <cell r="P8">
            <v>-2065339.16666667</v>
          </cell>
          <cell r="Q8">
            <v>500000</v>
          </cell>
          <cell r="R8">
            <v>500000</v>
          </cell>
          <cell r="S8">
            <v>-0.242090988284007</v>
          </cell>
          <cell r="T8">
            <v>0.0258050973818147</v>
          </cell>
          <cell r="U8">
            <v>296758.619890869</v>
          </cell>
          <cell r="V8">
            <v>400000</v>
          </cell>
        </row>
        <row r="9">
          <cell r="C9" t="str">
            <v>S413042</v>
          </cell>
          <cell r="D9" t="str">
            <v>黄骅市祯祥金属制品有限责任公司</v>
          </cell>
          <cell r="E9" t="str">
            <v>极高</v>
          </cell>
          <cell r="F9" t="str">
            <v>座椅</v>
          </cell>
          <cell r="G9" t="str">
            <v>原材料</v>
          </cell>
          <cell r="H9">
            <v>4162.27333333333</v>
          </cell>
          <cell r="I9">
            <v>1</v>
          </cell>
          <cell r="J9">
            <v>4162.27333333333</v>
          </cell>
          <cell r="K9">
            <v>900000</v>
          </cell>
          <cell r="L9">
            <v>-895837.726666667</v>
          </cell>
          <cell r="M9">
            <v>391746.47</v>
          </cell>
          <cell r="N9">
            <v>65291.0783333333</v>
          </cell>
          <cell r="O9">
            <v>65291.0783333333</v>
          </cell>
          <cell r="P9">
            <v>-830546.648333333</v>
          </cell>
          <cell r="Q9">
            <v>300000</v>
          </cell>
          <cell r="R9">
            <v>300000</v>
          </cell>
          <cell r="S9">
            <v>-0.361207887121107</v>
          </cell>
          <cell r="T9">
            <v>0.0154830584290888</v>
          </cell>
          <cell r="U9">
            <v>178055.171934522</v>
          </cell>
          <cell r="V9">
            <v>250000</v>
          </cell>
        </row>
        <row r="10">
          <cell r="C10" t="str">
            <v>S512030</v>
          </cell>
          <cell r="D10" t="str">
            <v>天津德润达金属材料销售有限公司</v>
          </cell>
          <cell r="E10" t="str">
            <v>中高</v>
          </cell>
          <cell r="F10" t="str">
            <v>金属件</v>
          </cell>
          <cell r="G10" t="str">
            <v>原材料</v>
          </cell>
          <cell r="H10">
            <v>112726.566666667</v>
          </cell>
          <cell r="I10">
            <v>1</v>
          </cell>
          <cell r="J10">
            <v>112726.566666667</v>
          </cell>
          <cell r="K10">
            <v>750000</v>
          </cell>
          <cell r="L10">
            <v>-637273.433333333</v>
          </cell>
          <cell r="M10">
            <v>757565.08</v>
          </cell>
          <cell r="N10">
            <v>126260.846666667</v>
          </cell>
          <cell r="O10">
            <v>126260.846666667</v>
          </cell>
          <cell r="P10">
            <v>-511012.586666667</v>
          </cell>
          <cell r="Q10">
            <v>200000</v>
          </cell>
          <cell r="R10">
            <v>200000</v>
          </cell>
          <cell r="S10">
            <v>-0.39137979223682</v>
          </cell>
          <cell r="T10">
            <v>0.0103220389527259</v>
          </cell>
          <cell r="U10">
            <v>118703.447956348</v>
          </cell>
        </row>
        <row r="11">
          <cell r="C11" t="str">
            <v>S432005</v>
          </cell>
          <cell r="D11" t="str">
            <v>佛吉亚（无锡）座椅部件有限公司</v>
          </cell>
          <cell r="E11" t="str">
            <v>中高</v>
          </cell>
          <cell r="F11" t="str">
            <v>金属件</v>
          </cell>
          <cell r="G11" t="str">
            <v>零部件</v>
          </cell>
          <cell r="H11">
            <v>283862.816</v>
          </cell>
          <cell r="I11">
            <v>0.8</v>
          </cell>
          <cell r="J11">
            <v>227090.2528</v>
          </cell>
          <cell r="K11">
            <v>0</v>
          </cell>
          <cell r="L11">
            <v>227090.2528</v>
          </cell>
          <cell r="M11">
            <v>360107.62</v>
          </cell>
          <cell r="N11">
            <v>412186.203333333</v>
          </cell>
          <cell r="O11">
            <v>329748.962666667</v>
          </cell>
          <cell r="P11">
            <v>556839.215466667</v>
          </cell>
          <cell r="Q11">
            <v>360000</v>
          </cell>
          <cell r="R11">
            <v>360000</v>
          </cell>
          <cell r="S11">
            <v>0.646506190657382</v>
          </cell>
          <cell r="T11">
            <v>0.0185796701149066</v>
          </cell>
          <cell r="U11">
            <v>213666.206321426</v>
          </cell>
          <cell r="V11">
            <v>180000</v>
          </cell>
        </row>
        <row r="12">
          <cell r="C12" t="str">
            <v>S431024</v>
          </cell>
          <cell r="D12" t="str">
            <v>上海霏济科技有限公司</v>
          </cell>
          <cell r="E12" t="str">
            <v>极高</v>
          </cell>
          <cell r="F12" t="str">
            <v>金属件</v>
          </cell>
          <cell r="G12" t="str">
            <v>原材料</v>
          </cell>
          <cell r="H12">
            <v>48850.3066666667</v>
          </cell>
          <cell r="I12">
            <v>0.8</v>
          </cell>
          <cell r="J12">
            <v>39080.2453333333</v>
          </cell>
          <cell r="K12">
            <v>0</v>
          </cell>
          <cell r="L12">
            <v>39080.2453333333</v>
          </cell>
          <cell r="M12">
            <v>308957.65</v>
          </cell>
          <cell r="N12">
            <v>51492.9416666667</v>
          </cell>
          <cell r="O12">
            <v>41194.3533333333</v>
          </cell>
          <cell r="P12">
            <v>80274.5986666667</v>
          </cell>
          <cell r="Q12">
            <v>200000</v>
          </cell>
          <cell r="R12">
            <v>200000</v>
          </cell>
          <cell r="S12">
            <v>2.4914481457638</v>
          </cell>
          <cell r="T12">
            <v>0.0103220389527259</v>
          </cell>
          <cell r="U12">
            <v>118703.447956348</v>
          </cell>
          <cell r="V12">
            <v>200000</v>
          </cell>
        </row>
        <row r="13">
          <cell r="C13" t="str">
            <v>S413029</v>
          </cell>
          <cell r="D13" t="str">
            <v>黄骅市成卓汽车部件厂</v>
          </cell>
          <cell r="E13" t="str">
            <v>中高</v>
          </cell>
          <cell r="F13" t="str">
            <v>金属件</v>
          </cell>
          <cell r="G13" t="str">
            <v>零部件</v>
          </cell>
          <cell r="H13">
            <v>2001392.28533333</v>
          </cell>
          <cell r="I13">
            <v>1</v>
          </cell>
          <cell r="J13">
            <v>2001392.28533333</v>
          </cell>
          <cell r="K13">
            <v>1330000</v>
          </cell>
          <cell r="L13">
            <v>671392.285333333</v>
          </cell>
          <cell r="M13">
            <v>7417638.93</v>
          </cell>
          <cell r="N13">
            <v>740588.216666667</v>
          </cell>
          <cell r="O13">
            <v>740588.216666667</v>
          </cell>
          <cell r="P13">
            <v>1411980.502</v>
          </cell>
          <cell r="Q13">
            <v>500000</v>
          </cell>
          <cell r="R13">
            <v>500000</v>
          </cell>
          <cell r="S13">
            <v>0.354112538588015</v>
          </cell>
          <cell r="T13">
            <v>0.0258050973818147</v>
          </cell>
          <cell r="U13">
            <v>296758.619890869</v>
          </cell>
          <cell r="V13">
            <v>300000</v>
          </cell>
        </row>
        <row r="14">
          <cell r="C14" t="str">
            <v>S413052</v>
          </cell>
          <cell r="D14" t="str">
            <v>黄骅市鑫昌五金制品厂</v>
          </cell>
          <cell r="E14" t="str">
            <v>中高</v>
          </cell>
          <cell r="F14" t="str">
            <v>金属件</v>
          </cell>
          <cell r="G14" t="str">
            <v>零部件</v>
          </cell>
          <cell r="H14">
            <v>2032519.34</v>
          </cell>
          <cell r="I14">
            <v>1</v>
          </cell>
          <cell r="J14">
            <v>2032519.34</v>
          </cell>
          <cell r="K14">
            <v>1390000</v>
          </cell>
          <cell r="L14">
            <v>642519.34</v>
          </cell>
          <cell r="M14">
            <v>9260929.55</v>
          </cell>
          <cell r="N14">
            <v>758751.766666667</v>
          </cell>
          <cell r="O14">
            <v>758751.766666667</v>
          </cell>
          <cell r="P14">
            <v>1401271.10666667</v>
          </cell>
          <cell r="Q14">
            <v>500000</v>
          </cell>
          <cell r="R14">
            <v>500000</v>
          </cell>
          <cell r="S14">
            <v>0.356818889379227</v>
          </cell>
          <cell r="T14">
            <v>0.0258050973818147</v>
          </cell>
          <cell r="U14">
            <v>296758.619890869</v>
          </cell>
          <cell r="V14">
            <v>300000</v>
          </cell>
        </row>
        <row r="15">
          <cell r="C15" t="str">
            <v>S413022</v>
          </cell>
          <cell r="D15" t="str">
            <v>海兴中盛弹簧有限公司</v>
          </cell>
          <cell r="E15" t="str">
            <v>中高</v>
          </cell>
          <cell r="F15" t="str">
            <v>金属件/座椅/金属件</v>
          </cell>
          <cell r="G15" t="str">
            <v>零部件</v>
          </cell>
          <cell r="H15">
            <v>1815941.896</v>
          </cell>
          <cell r="I15">
            <v>0.8</v>
          </cell>
          <cell r="J15">
            <v>1452753.5168</v>
          </cell>
          <cell r="K15">
            <v>800000</v>
          </cell>
          <cell r="L15">
            <v>652753.5168</v>
          </cell>
          <cell r="M15">
            <v>6928650.62</v>
          </cell>
          <cell r="N15">
            <v>513637.476666667</v>
          </cell>
          <cell r="O15">
            <v>410909.981333333</v>
          </cell>
          <cell r="P15">
            <v>1063663.49813333</v>
          </cell>
          <cell r="Q15">
            <v>350000</v>
          </cell>
          <cell r="R15">
            <v>350000</v>
          </cell>
          <cell r="S15">
            <v>0.329051434607119</v>
          </cell>
          <cell r="T15">
            <v>0.0180635681672703</v>
          </cell>
          <cell r="U15">
            <v>207731.033923609</v>
          </cell>
          <cell r="V15">
            <v>20000</v>
          </cell>
        </row>
        <row r="16">
          <cell r="C16" t="str">
            <v>S413022</v>
          </cell>
          <cell r="D16" t="str">
            <v>海兴中盛弹簧有限公司</v>
          </cell>
          <cell r="E16" t="str">
            <v>中高</v>
          </cell>
          <cell r="F16" t="str">
            <v>金属件/座椅/金属件</v>
          </cell>
          <cell r="G16" t="str">
            <v>零部件</v>
          </cell>
          <cell r="H16">
            <v>1815941.896</v>
          </cell>
          <cell r="I16">
            <v>0.8</v>
          </cell>
          <cell r="J16">
            <v>1452753.5168</v>
          </cell>
          <cell r="K16">
            <v>800000</v>
          </cell>
          <cell r="L16">
            <v>652753.5168</v>
          </cell>
          <cell r="M16">
            <v>6928650.62</v>
          </cell>
          <cell r="N16">
            <v>513637.476666667</v>
          </cell>
          <cell r="O16">
            <v>410909.981333333</v>
          </cell>
          <cell r="P16">
            <v>1063663.49813333</v>
          </cell>
          <cell r="Q16">
            <v>350000</v>
          </cell>
          <cell r="R16">
            <v>350000</v>
          </cell>
          <cell r="S16">
            <v>0.329051434607119</v>
          </cell>
          <cell r="T16">
            <v>0.0180635681672703</v>
          </cell>
          <cell r="U16">
            <v>207731.033923609</v>
          </cell>
          <cell r="V16">
            <v>200000</v>
          </cell>
        </row>
        <row r="17">
          <cell r="C17" t="str">
            <v>S413044</v>
          </cell>
          <cell r="D17" t="str">
            <v>黄骅市长生汽车灯镜有限公司</v>
          </cell>
          <cell r="E17" t="str">
            <v>中高</v>
          </cell>
          <cell r="F17" t="str">
            <v>金属件/座椅</v>
          </cell>
          <cell r="G17" t="str">
            <v>零部件</v>
          </cell>
          <cell r="H17">
            <v>1935311.15466667</v>
          </cell>
          <cell r="I17">
            <v>0.8</v>
          </cell>
          <cell r="J17">
            <v>1548248.92373333</v>
          </cell>
          <cell r="K17">
            <v>510000</v>
          </cell>
          <cell r="L17">
            <v>1038248.92373333</v>
          </cell>
          <cell r="M17">
            <v>12809295.78</v>
          </cell>
          <cell r="N17">
            <v>594815.328333333</v>
          </cell>
          <cell r="O17">
            <v>475852.262666667</v>
          </cell>
          <cell r="P17">
            <v>1514101.1864</v>
          </cell>
          <cell r="Q17">
            <v>550000</v>
          </cell>
          <cell r="R17">
            <v>550000</v>
          </cell>
          <cell r="S17">
            <v>0.363251812322865</v>
          </cell>
          <cell r="T17">
            <v>0.0283856071199962</v>
          </cell>
          <cell r="U17">
            <v>326434.481879956</v>
          </cell>
          <cell r="V17">
            <v>300000</v>
          </cell>
        </row>
        <row r="18">
          <cell r="C18" t="str">
            <v>S413108</v>
          </cell>
          <cell r="D18" t="str">
            <v>黄骅市泰行汽车配件有限公司</v>
          </cell>
          <cell r="E18" t="str">
            <v>中高</v>
          </cell>
          <cell r="F18" t="str">
            <v>座椅</v>
          </cell>
          <cell r="G18" t="str">
            <v>零部件</v>
          </cell>
          <cell r="H18">
            <v>815762.12</v>
          </cell>
          <cell r="I18">
            <v>0.8</v>
          </cell>
          <cell r="J18">
            <v>652609.696</v>
          </cell>
          <cell r="K18">
            <v>350000</v>
          </cell>
          <cell r="L18">
            <v>302609.696</v>
          </cell>
          <cell r="M18">
            <v>4427323.54</v>
          </cell>
          <cell r="N18">
            <v>207341.816666667</v>
          </cell>
          <cell r="O18">
            <v>165873.453333333</v>
          </cell>
          <cell r="P18">
            <v>468483.149333333</v>
          </cell>
          <cell r="Q18">
            <v>170000</v>
          </cell>
          <cell r="R18">
            <v>170000</v>
          </cell>
          <cell r="S18">
            <v>0.362873243662905</v>
          </cell>
          <cell r="T18">
            <v>0.00877373310981701</v>
          </cell>
          <cell r="U18">
            <v>100897.930762896</v>
          </cell>
          <cell r="V18">
            <v>100000</v>
          </cell>
        </row>
        <row r="19">
          <cell r="C19" t="str">
            <v>S413070</v>
          </cell>
          <cell r="D19" t="str">
            <v>黄骅市创合五金制品有限公司</v>
          </cell>
          <cell r="E19" t="str">
            <v>中高</v>
          </cell>
          <cell r="F19" t="str">
            <v>金属件/座椅</v>
          </cell>
          <cell r="G19" t="str">
            <v>零部件</v>
          </cell>
          <cell r="H19">
            <v>1192043.59333333</v>
          </cell>
          <cell r="I19">
            <v>0.8</v>
          </cell>
          <cell r="J19">
            <v>953634.874666667</v>
          </cell>
          <cell r="K19">
            <v>700000</v>
          </cell>
          <cell r="L19">
            <v>253634.874666667</v>
          </cell>
          <cell r="M19">
            <v>2259727.06</v>
          </cell>
          <cell r="N19">
            <v>364431.483333333</v>
          </cell>
          <cell r="O19">
            <v>291545.186666667</v>
          </cell>
          <cell r="P19">
            <v>545180.061333333</v>
          </cell>
          <cell r="Q19">
            <v>190000</v>
          </cell>
          <cell r="R19">
            <v>190000</v>
          </cell>
          <cell r="S19">
            <v>0.348508710196264</v>
          </cell>
          <cell r="T19">
            <v>0.00980593700508959</v>
          </cell>
          <cell r="U19">
            <v>112768.27555853</v>
          </cell>
          <cell r="V19">
            <v>110000</v>
          </cell>
        </row>
        <row r="20">
          <cell r="C20" t="str">
            <v>S413055</v>
          </cell>
          <cell r="D20" t="str">
            <v>黄骅市广亿汽车部件有限公司</v>
          </cell>
          <cell r="E20" t="str">
            <v>中高</v>
          </cell>
          <cell r="F20" t="str">
            <v>金属件</v>
          </cell>
          <cell r="G20" t="str">
            <v>零部件</v>
          </cell>
          <cell r="H20">
            <v>444541.765333333</v>
          </cell>
          <cell r="I20">
            <v>0.8</v>
          </cell>
          <cell r="J20">
            <v>355633.412266667</v>
          </cell>
          <cell r="K20">
            <v>270000</v>
          </cell>
          <cell r="L20">
            <v>85633.4122666667</v>
          </cell>
          <cell r="M20">
            <v>2189892.64</v>
          </cell>
          <cell r="N20">
            <v>138663.455</v>
          </cell>
          <cell r="O20">
            <v>110930.764</v>
          </cell>
          <cell r="P20">
            <v>196564.176266667</v>
          </cell>
          <cell r="Q20">
            <v>70000</v>
          </cell>
          <cell r="R20">
            <v>70000</v>
          </cell>
          <cell r="S20">
            <v>0.356117789769766</v>
          </cell>
          <cell r="T20">
            <v>0.00361271363345406</v>
          </cell>
          <cell r="U20">
            <v>41546.2067847217</v>
          </cell>
          <cell r="V20">
            <v>40000</v>
          </cell>
        </row>
        <row r="21">
          <cell r="C21" t="str">
            <v>S413033</v>
          </cell>
          <cell r="D21" t="str">
            <v>黄骅市再兴汽车配件有限公司</v>
          </cell>
          <cell r="E21" t="str">
            <v>中高</v>
          </cell>
          <cell r="F21" t="str">
            <v>金属件</v>
          </cell>
          <cell r="G21" t="str">
            <v>零部件</v>
          </cell>
          <cell r="H21">
            <v>461680.785333333</v>
          </cell>
          <cell r="I21">
            <v>0.8</v>
          </cell>
          <cell r="J21">
            <v>369344.628266667</v>
          </cell>
          <cell r="K21">
            <v>270000</v>
          </cell>
          <cell r="L21">
            <v>99344.6282666667</v>
          </cell>
          <cell r="M21">
            <v>2096938.34</v>
          </cell>
          <cell r="N21">
            <v>153253.925</v>
          </cell>
          <cell r="O21">
            <v>122603.14</v>
          </cell>
          <cell r="P21">
            <v>221947.768266667</v>
          </cell>
          <cell r="Q21">
            <v>80000</v>
          </cell>
          <cell r="R21">
            <v>80000</v>
          </cell>
          <cell r="S21">
            <v>0.360445165206082</v>
          </cell>
          <cell r="T21">
            <v>0.00412881558109036</v>
          </cell>
          <cell r="U21">
            <v>47481.3791825391</v>
          </cell>
          <cell r="V21">
            <v>45000</v>
          </cell>
        </row>
        <row r="22">
          <cell r="C22" t="str">
            <v>S413168</v>
          </cell>
          <cell r="D22" t="str">
            <v>黄骅市旗锐塑料制品有限公司</v>
          </cell>
          <cell r="E22" t="str">
            <v>中高</v>
          </cell>
          <cell r="F22" t="str">
            <v>座椅</v>
          </cell>
          <cell r="G22" t="str">
            <v>零部件</v>
          </cell>
          <cell r="H22">
            <v>57194.6</v>
          </cell>
          <cell r="I22">
            <v>0.8</v>
          </cell>
          <cell r="J22">
            <v>45755.68</v>
          </cell>
          <cell r="K22">
            <v>20000</v>
          </cell>
          <cell r="L22">
            <v>25755.68</v>
          </cell>
          <cell r="M22">
            <v>145079.75</v>
          </cell>
          <cell r="N22">
            <v>43371.3333333333</v>
          </cell>
          <cell r="O22">
            <v>34697.0666666667</v>
          </cell>
          <cell r="P22">
            <v>60452.7466666667</v>
          </cell>
          <cell r="Q22">
            <v>22000</v>
          </cell>
          <cell r="R22">
            <v>22000</v>
          </cell>
          <cell r="S22">
            <v>0.363920602670163</v>
          </cell>
          <cell r="T22">
            <v>0.00113542428479985</v>
          </cell>
          <cell r="U22">
            <v>13057.3792751983</v>
          </cell>
          <cell r="V22">
            <v>15000</v>
          </cell>
        </row>
        <row r="23">
          <cell r="C23" t="str">
            <v>S413064</v>
          </cell>
          <cell r="D23" t="str">
            <v>黄骅市恒伟五金制品有限公司</v>
          </cell>
          <cell r="E23" t="str">
            <v>中高</v>
          </cell>
          <cell r="F23" t="str">
            <v>座椅</v>
          </cell>
          <cell r="G23" t="str">
            <v>零部件</v>
          </cell>
          <cell r="H23">
            <v>559699.653333333</v>
          </cell>
          <cell r="I23">
            <v>0.8</v>
          </cell>
          <cell r="J23">
            <v>447759.722666667</v>
          </cell>
          <cell r="K23">
            <v>30000</v>
          </cell>
          <cell r="L23">
            <v>417759.722666667</v>
          </cell>
          <cell r="M23">
            <v>1718854.47</v>
          </cell>
          <cell r="N23">
            <v>125422.328333333</v>
          </cell>
          <cell r="O23">
            <v>100337.862666667</v>
          </cell>
          <cell r="P23">
            <v>518097.585333333</v>
          </cell>
          <cell r="Q23">
            <v>80000</v>
          </cell>
          <cell r="R23">
            <v>80000</v>
          </cell>
          <cell r="S23">
            <v>0.154411065144281</v>
          </cell>
          <cell r="T23">
            <v>0.00412881558109036</v>
          </cell>
          <cell r="U23">
            <v>47481.3791825391</v>
          </cell>
        </row>
        <row r="24">
          <cell r="C24" t="str">
            <v>S413035</v>
          </cell>
          <cell r="D24" t="str">
            <v>黄骅市建昌塑料制品有限公司</v>
          </cell>
          <cell r="E24" t="str">
            <v>中高</v>
          </cell>
          <cell r="F24" t="str">
            <v>金属件</v>
          </cell>
          <cell r="G24" t="str">
            <v>零部件</v>
          </cell>
          <cell r="H24">
            <v>344639.516</v>
          </cell>
          <cell r="I24">
            <v>0.8</v>
          </cell>
          <cell r="J24">
            <v>275711.6128</v>
          </cell>
          <cell r="K24">
            <v>190000</v>
          </cell>
          <cell r="L24">
            <v>85711.6128000001</v>
          </cell>
          <cell r="M24">
            <v>2747472.29</v>
          </cell>
          <cell r="N24">
            <v>116348.83</v>
          </cell>
          <cell r="O24">
            <v>93079.064</v>
          </cell>
          <cell r="P24">
            <v>178790.6768</v>
          </cell>
          <cell r="Q24">
            <v>100000</v>
          </cell>
          <cell r="R24">
            <v>100000</v>
          </cell>
          <cell r="S24">
            <v>0.559313280702341</v>
          </cell>
          <cell r="T24">
            <v>0.00516101947636294</v>
          </cell>
          <cell r="U24">
            <v>59351.7239781739</v>
          </cell>
          <cell r="V24">
            <v>100000</v>
          </cell>
        </row>
        <row r="25">
          <cell r="C25" t="str">
            <v>S413084</v>
          </cell>
          <cell r="D25" t="str">
            <v>黄骅市常郭镇街西纸箱厂</v>
          </cell>
          <cell r="E25" t="str">
            <v>中高</v>
          </cell>
          <cell r="F25" t="str">
            <v>金属件/座椅/后视镜</v>
          </cell>
          <cell r="G25" t="str">
            <v>零部件</v>
          </cell>
          <cell r="H25">
            <v>121606.070666667</v>
          </cell>
          <cell r="I25">
            <v>0.8</v>
          </cell>
          <cell r="J25">
            <v>97284.8565333333</v>
          </cell>
          <cell r="K25">
            <v>40000</v>
          </cell>
          <cell r="L25">
            <v>57284.8565333333</v>
          </cell>
          <cell r="M25">
            <v>1566156.53</v>
          </cell>
          <cell r="N25">
            <v>45150.235</v>
          </cell>
          <cell r="O25">
            <v>36120.188</v>
          </cell>
          <cell r="P25">
            <v>93405.0445333333</v>
          </cell>
          <cell r="Q25">
            <v>30000</v>
          </cell>
          <cell r="R25">
            <v>30000</v>
          </cell>
          <cell r="S25">
            <v>0.321181796442417</v>
          </cell>
          <cell r="T25">
            <v>0.00154830584290888</v>
          </cell>
          <cell r="U25">
            <v>17805.5171934522</v>
          </cell>
          <cell r="V25">
            <v>15000</v>
          </cell>
        </row>
        <row r="26">
          <cell r="C26" t="str">
            <v>S413073</v>
          </cell>
          <cell r="D26" t="str">
            <v>黄骅市兴岳金属制品有限公司</v>
          </cell>
          <cell r="E26" t="str">
            <v>中高</v>
          </cell>
          <cell r="F26" t="str">
            <v>金属件</v>
          </cell>
          <cell r="G26" t="str">
            <v>零部件</v>
          </cell>
          <cell r="H26">
            <v>276831.988</v>
          </cell>
          <cell r="I26">
            <v>0.8</v>
          </cell>
          <cell r="J26">
            <v>221465.5904</v>
          </cell>
          <cell r="K26">
            <v>110000</v>
          </cell>
          <cell r="L26">
            <v>111465.5904</v>
          </cell>
          <cell r="M26">
            <v>590578.23</v>
          </cell>
          <cell r="N26">
            <v>103784.88</v>
          </cell>
          <cell r="O26">
            <v>83027.904</v>
          </cell>
          <cell r="P26">
            <v>194493.4944</v>
          </cell>
          <cell r="Q26">
            <v>70000</v>
          </cell>
          <cell r="R26">
            <v>70000</v>
          </cell>
          <cell r="S26">
            <v>0.359909210413158</v>
          </cell>
          <cell r="T26">
            <v>0.00361271363345406</v>
          </cell>
          <cell r="U26">
            <v>41546.2067847217</v>
          </cell>
          <cell r="V26">
            <v>20000</v>
          </cell>
        </row>
        <row r="27">
          <cell r="C27" t="str">
            <v>S413047</v>
          </cell>
          <cell r="D27" t="str">
            <v>黄骅市正大纺织机械配件厂</v>
          </cell>
          <cell r="E27" t="str">
            <v>中高</v>
          </cell>
          <cell r="F27" t="str">
            <v>金属件</v>
          </cell>
          <cell r="G27" t="str">
            <v>零部件</v>
          </cell>
          <cell r="H27">
            <v>530885.304</v>
          </cell>
          <cell r="I27">
            <v>0.8</v>
          </cell>
          <cell r="J27">
            <v>424708.2432</v>
          </cell>
          <cell r="K27">
            <v>70000</v>
          </cell>
          <cell r="L27">
            <v>354708.2432</v>
          </cell>
          <cell r="M27">
            <v>1855793.4</v>
          </cell>
          <cell r="N27">
            <v>60125.9683333333</v>
          </cell>
          <cell r="O27">
            <v>48100.7746666667</v>
          </cell>
          <cell r="P27">
            <v>402809.017866667</v>
          </cell>
          <cell r="Q27">
            <v>60000</v>
          </cell>
          <cell r="R27">
            <v>60000</v>
          </cell>
          <cell r="S27">
            <v>0.148953964133595</v>
          </cell>
          <cell r="T27">
            <v>0.00309661168581777</v>
          </cell>
          <cell r="U27">
            <v>35611.0343869043</v>
          </cell>
          <cell r="V27">
            <v>30000</v>
          </cell>
        </row>
        <row r="28">
          <cell r="C28" t="str">
            <v>S413078</v>
          </cell>
          <cell r="D28" t="str">
            <v>文安县德实汽车配件有限公司</v>
          </cell>
          <cell r="E28" t="str">
            <v>极高</v>
          </cell>
          <cell r="F28" t="str">
            <v>金属件/座椅</v>
          </cell>
          <cell r="G28" t="str">
            <v>零部件</v>
          </cell>
          <cell r="H28">
            <v>1124762.96933333</v>
          </cell>
          <cell r="I28">
            <v>0.8</v>
          </cell>
          <cell r="J28">
            <v>899810.375466667</v>
          </cell>
          <cell r="K28">
            <v>600000</v>
          </cell>
          <cell r="L28">
            <v>299810.375466667</v>
          </cell>
          <cell r="M28">
            <v>2763365.91</v>
          </cell>
          <cell r="N28">
            <v>345202.093333333</v>
          </cell>
          <cell r="O28">
            <v>276161.674666667</v>
          </cell>
          <cell r="P28">
            <v>575972.050133333</v>
          </cell>
          <cell r="Q28">
            <v>300000</v>
          </cell>
          <cell r="R28">
            <v>300000</v>
          </cell>
          <cell r="S28">
            <v>0.520858607514986</v>
          </cell>
          <cell r="T28">
            <v>0.0154830584290888</v>
          </cell>
          <cell r="U28">
            <v>178055.171934522</v>
          </cell>
          <cell r="V28">
            <v>300000</v>
          </cell>
        </row>
        <row r="29">
          <cell r="C29" t="str">
            <v>S413045</v>
          </cell>
          <cell r="D29" t="str">
            <v>黄骅市鑫祺汽车配件有限公司</v>
          </cell>
          <cell r="E29" t="str">
            <v>中高</v>
          </cell>
          <cell r="F29" t="str">
            <v>金属件/座椅</v>
          </cell>
          <cell r="G29" t="str">
            <v>零部件</v>
          </cell>
          <cell r="H29">
            <v>269543.96</v>
          </cell>
          <cell r="I29">
            <v>0.8</v>
          </cell>
          <cell r="J29">
            <v>215635.168</v>
          </cell>
          <cell r="K29">
            <v>130000</v>
          </cell>
          <cell r="L29">
            <v>85635.168</v>
          </cell>
          <cell r="M29">
            <v>1786303.39</v>
          </cell>
          <cell r="N29">
            <v>90099.955</v>
          </cell>
          <cell r="O29">
            <v>72079.964</v>
          </cell>
          <cell r="P29">
            <v>157715.132</v>
          </cell>
          <cell r="Q29">
            <v>60000</v>
          </cell>
          <cell r="R29">
            <v>60000</v>
          </cell>
          <cell r="S29">
            <v>0.38043274122866</v>
          </cell>
          <cell r="T29">
            <v>0.00309661168581777</v>
          </cell>
          <cell r="U29">
            <v>35611.0343869043</v>
          </cell>
          <cell r="V29">
            <v>40000</v>
          </cell>
        </row>
        <row r="30">
          <cell r="C30" t="str">
            <v>S413066</v>
          </cell>
          <cell r="D30" t="str">
            <v>河北新强力机械制造有限公司</v>
          </cell>
          <cell r="E30" t="str">
            <v>中高</v>
          </cell>
          <cell r="F30" t="str">
            <v>金属件</v>
          </cell>
          <cell r="G30" t="str">
            <v>零部件</v>
          </cell>
          <cell r="H30">
            <v>204383.98</v>
          </cell>
          <cell r="I30">
            <v>0.8</v>
          </cell>
          <cell r="J30">
            <v>163507.184</v>
          </cell>
          <cell r="K30">
            <v>140000</v>
          </cell>
          <cell r="L30">
            <v>23507.184</v>
          </cell>
          <cell r="M30">
            <v>1078234.1</v>
          </cell>
          <cell r="N30">
            <v>82380.2466666667</v>
          </cell>
          <cell r="O30">
            <v>65904.1973333333</v>
          </cell>
          <cell r="P30">
            <v>89411.3813333333</v>
          </cell>
          <cell r="Q30">
            <v>30000</v>
          </cell>
          <cell r="R30">
            <v>30000</v>
          </cell>
          <cell r="S30">
            <v>0.335527754438301</v>
          </cell>
          <cell r="T30">
            <v>0.00154830584290888</v>
          </cell>
          <cell r="U30">
            <v>17805.5171934522</v>
          </cell>
          <cell r="V30">
            <v>20000</v>
          </cell>
        </row>
        <row r="31">
          <cell r="C31" t="str">
            <v>S413039</v>
          </cell>
          <cell r="D31" t="str">
            <v>黄骅市佳祥五金制品有限公司</v>
          </cell>
          <cell r="E31" t="str">
            <v>中高</v>
          </cell>
          <cell r="F31" t="str">
            <v>金属件/后视镜</v>
          </cell>
          <cell r="G31" t="str">
            <v>零部件</v>
          </cell>
          <cell r="H31">
            <v>45425.5133333333</v>
          </cell>
          <cell r="I31">
            <v>0.8</v>
          </cell>
          <cell r="J31">
            <v>36340.4106666667</v>
          </cell>
          <cell r="K31">
            <v>30000</v>
          </cell>
          <cell r="L31">
            <v>6340.41066666667</v>
          </cell>
          <cell r="M31">
            <v>135347.68</v>
          </cell>
          <cell r="N31">
            <v>14652.4266666667</v>
          </cell>
          <cell r="O31">
            <v>11721.9413333333</v>
          </cell>
          <cell r="P31">
            <v>18062.352</v>
          </cell>
          <cell r="Q31">
            <v>10000</v>
          </cell>
          <cell r="R31">
            <v>10000</v>
          </cell>
          <cell r="S31">
            <v>0.553637754374402</v>
          </cell>
          <cell r="T31">
            <v>0.000516101947636294</v>
          </cell>
          <cell r="U31">
            <v>5935.17239781739</v>
          </cell>
          <cell r="V31">
            <v>10000</v>
          </cell>
        </row>
        <row r="32">
          <cell r="C32" t="str">
            <v>S413034</v>
          </cell>
          <cell r="D32" t="str">
            <v>黄骅市汇铭汽车部件有限公司</v>
          </cell>
          <cell r="E32" t="str">
            <v>中高</v>
          </cell>
          <cell r="F32" t="str">
            <v>座椅</v>
          </cell>
          <cell r="G32" t="str">
            <v>零部件</v>
          </cell>
          <cell r="H32">
            <v>560616.229333333</v>
          </cell>
          <cell r="I32">
            <v>0.8</v>
          </cell>
          <cell r="J32">
            <v>448492.983466667</v>
          </cell>
          <cell r="K32">
            <v>250000</v>
          </cell>
          <cell r="L32">
            <v>198492.983466667</v>
          </cell>
          <cell r="M32">
            <v>2367700.74</v>
          </cell>
          <cell r="N32">
            <v>78182.49</v>
          </cell>
          <cell r="O32">
            <v>62545.992</v>
          </cell>
          <cell r="P32">
            <v>261038.975466667</v>
          </cell>
          <cell r="Q32">
            <v>100000</v>
          </cell>
          <cell r="R32">
            <v>100000</v>
          </cell>
          <cell r="S32">
            <v>0.383084555941224</v>
          </cell>
          <cell r="T32">
            <v>0.00516101947636294</v>
          </cell>
          <cell r="U32">
            <v>59351.7239781739</v>
          </cell>
          <cell r="V32">
            <v>60000</v>
          </cell>
        </row>
        <row r="33">
          <cell r="C33" t="str">
            <v>S413037</v>
          </cell>
          <cell r="D33" t="str">
            <v>黄骅市雍丰塑料制品有限公司</v>
          </cell>
          <cell r="E33" t="str">
            <v>中高</v>
          </cell>
          <cell r="F33" t="str">
            <v>座椅</v>
          </cell>
          <cell r="G33" t="str">
            <v>零部件</v>
          </cell>
          <cell r="H33">
            <v>293072.562666667</v>
          </cell>
          <cell r="I33">
            <v>0.8</v>
          </cell>
          <cell r="J33">
            <v>234458.050133333</v>
          </cell>
          <cell r="K33">
            <v>170000</v>
          </cell>
          <cell r="L33">
            <v>64458.0501333334</v>
          </cell>
          <cell r="M33">
            <v>2697239.61</v>
          </cell>
          <cell r="N33">
            <v>100028.823333333</v>
          </cell>
          <cell r="O33">
            <v>80023.0586666667</v>
          </cell>
          <cell r="P33">
            <v>144481.1088</v>
          </cell>
          <cell r="Q33">
            <v>50000</v>
          </cell>
          <cell r="R33">
            <v>50000</v>
          </cell>
          <cell r="S33">
            <v>0.346066004166767</v>
          </cell>
          <cell r="T33">
            <v>0.00258050973818147</v>
          </cell>
          <cell r="U33">
            <v>29675.8619890869</v>
          </cell>
          <cell r="V33">
            <v>30000</v>
          </cell>
        </row>
        <row r="34">
          <cell r="C34" t="str">
            <v>S413031</v>
          </cell>
          <cell r="D34" t="str">
            <v>黄骅市致远摩托车配件有限公司</v>
          </cell>
          <cell r="E34" t="str">
            <v>中高</v>
          </cell>
          <cell r="F34" t="str">
            <v>座椅</v>
          </cell>
          <cell r="G34" t="str">
            <v>零部件</v>
          </cell>
          <cell r="H34">
            <v>40725.7813333333</v>
          </cell>
          <cell r="I34">
            <v>0.8</v>
          </cell>
          <cell r="J34">
            <v>32580.6250666667</v>
          </cell>
          <cell r="K34">
            <v>26022</v>
          </cell>
          <cell r="L34">
            <v>6558.62506666667</v>
          </cell>
          <cell r="M34">
            <v>148912.54</v>
          </cell>
          <cell r="N34">
            <v>13231.7666666667</v>
          </cell>
          <cell r="O34">
            <v>10585.4133333333</v>
          </cell>
          <cell r="P34">
            <v>17144.0384</v>
          </cell>
          <cell r="Q34">
            <v>10000</v>
          </cell>
          <cell r="R34">
            <v>10000</v>
          </cell>
          <cell r="S34">
            <v>0.583293140547329</v>
          </cell>
          <cell r="T34">
            <v>0.000516101947636294</v>
          </cell>
          <cell r="U34">
            <v>5935.17239781739</v>
          </cell>
          <cell r="V34">
            <v>0</v>
          </cell>
        </row>
        <row r="35">
          <cell r="C35" t="str">
            <v>S431010</v>
          </cell>
          <cell r="D35" t="str">
            <v>上海绽奇汽车部件有限公司</v>
          </cell>
          <cell r="E35" t="str">
            <v>中高</v>
          </cell>
          <cell r="F35" t="str">
            <v>座椅</v>
          </cell>
          <cell r="G35" t="str">
            <v>零部件</v>
          </cell>
          <cell r="H35">
            <v>295645.692</v>
          </cell>
          <cell r="I35">
            <v>0.8</v>
          </cell>
          <cell r="J35">
            <v>236516.5536</v>
          </cell>
          <cell r="K35">
            <v>160000</v>
          </cell>
          <cell r="L35">
            <v>76516.5536</v>
          </cell>
          <cell r="M35">
            <v>652726.79</v>
          </cell>
          <cell r="N35">
            <v>101896.593333333</v>
          </cell>
          <cell r="O35">
            <v>81517.2746666667</v>
          </cell>
          <cell r="P35">
            <v>158033.828266667</v>
          </cell>
          <cell r="Q35">
            <v>80000</v>
          </cell>
          <cell r="R35">
            <v>80000</v>
          </cell>
          <cell r="S35">
            <v>0.506220730570469</v>
          </cell>
          <cell r="T35">
            <v>0.00412881558109036</v>
          </cell>
          <cell r="U35">
            <v>47481.3791825391</v>
          </cell>
          <cell r="V35">
            <v>50000</v>
          </cell>
        </row>
        <row r="36">
          <cell r="C36" t="str">
            <v>S437060</v>
          </cell>
          <cell r="D36" t="str">
            <v>日照联成汽车部件有限公司</v>
          </cell>
          <cell r="E36" t="str">
            <v>座椅</v>
          </cell>
          <cell r="F36" t="str">
            <v>座椅</v>
          </cell>
          <cell r="G36" t="str">
            <v>零部件</v>
          </cell>
          <cell r="H36">
            <v>386428.448</v>
          </cell>
          <cell r="I36">
            <v>0.8</v>
          </cell>
          <cell r="J36">
            <v>309142.7584</v>
          </cell>
          <cell r="K36">
            <v>100000</v>
          </cell>
          <cell r="L36">
            <v>209142.7584</v>
          </cell>
          <cell r="M36">
            <v>1001718.64</v>
          </cell>
          <cell r="N36">
            <v>201260.953333333</v>
          </cell>
          <cell r="O36">
            <v>161008.762666667</v>
          </cell>
          <cell r="P36">
            <v>370151.521066667</v>
          </cell>
          <cell r="Q36">
            <v>150000</v>
          </cell>
          <cell r="R36">
            <v>150000</v>
          </cell>
          <cell r="S36">
            <v>0.405239453204851</v>
          </cell>
          <cell r="T36">
            <v>0.00774152921454442</v>
          </cell>
          <cell r="U36">
            <v>89027.5859672608</v>
          </cell>
          <cell r="V36">
            <v>120000</v>
          </cell>
        </row>
        <row r="37">
          <cell r="C37" t="str">
            <v>S413067</v>
          </cell>
          <cell r="D37" t="str">
            <v>沧州庆方汽车部件有限公司</v>
          </cell>
          <cell r="E37" t="str">
            <v>中高</v>
          </cell>
          <cell r="F37" t="str">
            <v>座椅</v>
          </cell>
          <cell r="G37" t="str">
            <v>零部件</v>
          </cell>
          <cell r="H37">
            <v>90405.6186666667</v>
          </cell>
          <cell r="I37">
            <v>0.8</v>
          </cell>
          <cell r="J37">
            <v>72324.4949333333</v>
          </cell>
          <cell r="K37">
            <v>30000</v>
          </cell>
          <cell r="L37">
            <v>42324.4949333333</v>
          </cell>
          <cell r="M37">
            <v>215718.75</v>
          </cell>
          <cell r="N37">
            <v>28867.3233333333</v>
          </cell>
          <cell r="O37">
            <v>23093.8586666667</v>
          </cell>
          <cell r="P37">
            <v>65418.3536</v>
          </cell>
          <cell r="Q37">
            <v>50000</v>
          </cell>
          <cell r="R37">
            <v>50000</v>
          </cell>
          <cell r="S37">
            <v>0.764311500496093</v>
          </cell>
          <cell r="T37">
            <v>0.00258050973818147</v>
          </cell>
          <cell r="U37">
            <v>29675.8619890869</v>
          </cell>
          <cell r="V37">
            <v>30000</v>
          </cell>
        </row>
        <row r="38">
          <cell r="C38" t="str">
            <v>S413021</v>
          </cell>
          <cell r="D38" t="str">
            <v>河北锐翰汽车零部件有限公司</v>
          </cell>
          <cell r="E38" t="str">
            <v>中高</v>
          </cell>
          <cell r="F38" t="str">
            <v>金属件</v>
          </cell>
          <cell r="G38" t="str">
            <v>零部件</v>
          </cell>
          <cell r="H38">
            <v>115846.789333333</v>
          </cell>
          <cell r="I38">
            <v>0.8</v>
          </cell>
          <cell r="J38">
            <v>92677.4314666667</v>
          </cell>
          <cell r="K38">
            <v>60000</v>
          </cell>
          <cell r="L38">
            <v>32677.4314666667</v>
          </cell>
          <cell r="M38">
            <v>582605.46</v>
          </cell>
          <cell r="N38">
            <v>34919.9383333333</v>
          </cell>
          <cell r="O38">
            <v>27935.9506666667</v>
          </cell>
          <cell r="P38">
            <v>60613.3821333333</v>
          </cell>
          <cell r="Q38">
            <v>25000</v>
          </cell>
          <cell r="R38">
            <v>25000</v>
          </cell>
          <cell r="S38">
            <v>0.412450173874255</v>
          </cell>
          <cell r="T38">
            <v>0.00129025486909074</v>
          </cell>
          <cell r="U38">
            <v>14837.9309945435</v>
          </cell>
          <cell r="V38">
            <v>20000</v>
          </cell>
        </row>
        <row r="39">
          <cell r="C39" t="str">
            <v>S433009</v>
          </cell>
          <cell r="D39" t="str">
            <v>浙江路得坦摩汽车部件股份有限公司</v>
          </cell>
          <cell r="E39" t="str">
            <v>中高</v>
          </cell>
          <cell r="F39" t="str">
            <v>金属件</v>
          </cell>
          <cell r="G39" t="str">
            <v>零部件</v>
          </cell>
          <cell r="H39">
            <v>1092399.28266667</v>
          </cell>
          <cell r="I39">
            <v>0.8</v>
          </cell>
          <cell r="J39">
            <v>873919.426133333</v>
          </cell>
          <cell r="K39">
            <v>1600000</v>
          </cell>
          <cell r="L39">
            <v>-726080.573866667</v>
          </cell>
          <cell r="M39">
            <v>2575230.16</v>
          </cell>
          <cell r="N39">
            <v>597902.233333333</v>
          </cell>
          <cell r="O39">
            <v>478321.786666667</v>
          </cell>
          <cell r="P39">
            <v>-247758.7872</v>
          </cell>
          <cell r="Q39">
            <v>300000</v>
          </cell>
          <cell r="R39">
            <v>300000</v>
          </cell>
          <cell r="S39">
            <v>-1.21085513612007</v>
          </cell>
          <cell r="T39">
            <v>0.0154830584290888</v>
          </cell>
          <cell r="U39">
            <v>178055.171934522</v>
          </cell>
          <cell r="V39">
            <v>500000</v>
          </cell>
        </row>
        <row r="40">
          <cell r="C40" t="str">
            <v>S413077</v>
          </cell>
          <cell r="D40" t="str">
            <v>文安县万达汽车配件制造有限公司</v>
          </cell>
          <cell r="E40" t="str">
            <v>中高</v>
          </cell>
          <cell r="F40" t="str">
            <v>金属件</v>
          </cell>
          <cell r="G40" t="str">
            <v>零部件</v>
          </cell>
          <cell r="H40">
            <v>559631.165333333</v>
          </cell>
          <cell r="I40">
            <v>0.8</v>
          </cell>
          <cell r="J40">
            <v>447704.932266667</v>
          </cell>
          <cell r="K40">
            <v>180000</v>
          </cell>
          <cell r="L40">
            <v>267704.932266667</v>
          </cell>
          <cell r="M40">
            <v>1329193.66</v>
          </cell>
          <cell r="N40">
            <v>209691.406666667</v>
          </cell>
          <cell r="O40">
            <v>167753.125333333</v>
          </cell>
          <cell r="P40">
            <v>435458.0576</v>
          </cell>
          <cell r="Q40">
            <v>300000</v>
          </cell>
          <cell r="R40">
            <v>300000</v>
          </cell>
          <cell r="S40">
            <v>0.688929725295316</v>
          </cell>
          <cell r="T40">
            <v>0.0154830584290888</v>
          </cell>
          <cell r="U40">
            <v>178055.171934522</v>
          </cell>
          <cell r="V40">
            <v>300000</v>
          </cell>
        </row>
        <row r="41">
          <cell r="C41" t="str">
            <v>S432009</v>
          </cell>
          <cell r="D41" t="str">
            <v>江苏力乐汽车部件股份有限公司</v>
          </cell>
          <cell r="E41" t="str">
            <v>高</v>
          </cell>
          <cell r="F41" t="str">
            <v>金属件/座椅</v>
          </cell>
          <cell r="G41" t="str">
            <v>零部件</v>
          </cell>
          <cell r="H41">
            <v>2003392.58666667</v>
          </cell>
          <cell r="I41">
            <v>0.8</v>
          </cell>
          <cell r="J41">
            <v>1602714.06933333</v>
          </cell>
          <cell r="K41">
            <v>300000</v>
          </cell>
          <cell r="L41">
            <v>1302714.06933333</v>
          </cell>
          <cell r="M41">
            <v>4727082.66</v>
          </cell>
          <cell r="N41">
            <v>1121102.13666667</v>
          </cell>
          <cell r="O41">
            <v>896881.709333333</v>
          </cell>
          <cell r="P41">
            <v>2199595.77866667</v>
          </cell>
          <cell r="Q41">
            <v>1300000</v>
          </cell>
          <cell r="R41">
            <v>1300000</v>
          </cell>
          <cell r="S41">
            <v>0.591017682707149</v>
          </cell>
          <cell r="T41">
            <v>0.0670932531927183</v>
          </cell>
          <cell r="U41">
            <v>771572.41171626</v>
          </cell>
          <cell r="V41">
            <v>300000</v>
          </cell>
        </row>
        <row r="42">
          <cell r="C42" t="str">
            <v>S432002</v>
          </cell>
          <cell r="D42" t="str">
            <v>江苏全盛座舱技术股份有限公司</v>
          </cell>
          <cell r="E42" t="str">
            <v>高</v>
          </cell>
          <cell r="F42" t="str">
            <v>金属件</v>
          </cell>
          <cell r="G42" t="str">
            <v>零部件</v>
          </cell>
          <cell r="H42">
            <v>624800.275</v>
          </cell>
          <cell r="I42">
            <v>0.8</v>
          </cell>
          <cell r="J42">
            <v>499840.22</v>
          </cell>
          <cell r="K42">
            <v>290000</v>
          </cell>
          <cell r="L42">
            <v>209840.22</v>
          </cell>
          <cell r="M42">
            <v>728642.2</v>
          </cell>
          <cell r="N42">
            <v>447506.053333333</v>
          </cell>
          <cell r="O42">
            <v>358004.842666667</v>
          </cell>
          <cell r="P42">
            <v>567845.062666667</v>
          </cell>
          <cell r="Q42">
            <v>350000</v>
          </cell>
          <cell r="R42">
            <v>350000</v>
          </cell>
          <cell r="S42">
            <v>0.616365313376785</v>
          </cell>
          <cell r="T42">
            <v>0.0180635681672703</v>
          </cell>
          <cell r="U42">
            <v>207731.033923609</v>
          </cell>
          <cell r="V42">
            <v>280000</v>
          </cell>
        </row>
        <row r="43">
          <cell r="C43" t="str">
            <v>S411046</v>
          </cell>
          <cell r="D43" t="str">
            <v>北京宇喆科技有限公司</v>
          </cell>
          <cell r="E43" t="str">
            <v>中高</v>
          </cell>
          <cell r="F43" t="str">
            <v>座椅</v>
          </cell>
          <cell r="G43" t="str">
            <v>零部件</v>
          </cell>
          <cell r="H43">
            <v>79868.784</v>
          </cell>
          <cell r="I43">
            <v>0.8</v>
          </cell>
          <cell r="J43">
            <v>63895.0272</v>
          </cell>
          <cell r="K43">
            <v>650000</v>
          </cell>
          <cell r="L43">
            <v>-586104.9728</v>
          </cell>
          <cell r="M43">
            <v>237504.17</v>
          </cell>
          <cell r="N43">
            <v>85645.845</v>
          </cell>
          <cell r="O43">
            <v>68516.676</v>
          </cell>
          <cell r="P43">
            <v>-517588.2968</v>
          </cell>
          <cell r="Q43">
            <v>230000</v>
          </cell>
          <cell r="R43">
            <v>230000</v>
          </cell>
          <cell r="S43">
            <v>-0.44436862545382</v>
          </cell>
          <cell r="T43">
            <v>0.0118703447956348</v>
          </cell>
          <cell r="U43">
            <v>136508.9651498</v>
          </cell>
          <cell r="V43">
            <v>100000</v>
          </cell>
        </row>
        <row r="44">
          <cell r="C44" t="str">
            <v>S437015</v>
          </cell>
          <cell r="D44" t="str">
            <v>山东金达汽车部件制造股份有限公司</v>
          </cell>
          <cell r="E44" t="str">
            <v>中高</v>
          </cell>
          <cell r="F44" t="str">
            <v>座椅</v>
          </cell>
          <cell r="G44" t="str">
            <v>零部件</v>
          </cell>
          <cell r="H44">
            <v>730346.144</v>
          </cell>
          <cell r="I44">
            <v>0.8</v>
          </cell>
          <cell r="J44">
            <v>584276.9152</v>
          </cell>
          <cell r="K44">
            <v>440000</v>
          </cell>
          <cell r="L44">
            <v>144276.9152</v>
          </cell>
          <cell r="M44">
            <v>1868241.73</v>
          </cell>
          <cell r="N44">
            <v>474865.698333333</v>
          </cell>
          <cell r="O44">
            <v>379892.558666667</v>
          </cell>
          <cell r="P44">
            <v>524169.473866667</v>
          </cell>
          <cell r="Q44">
            <v>400000</v>
          </cell>
          <cell r="R44">
            <v>400000</v>
          </cell>
          <cell r="S44">
            <v>0.763111970350544</v>
          </cell>
          <cell r="T44">
            <v>0.0206440779054518</v>
          </cell>
          <cell r="U44">
            <v>237406.895912695</v>
          </cell>
          <cell r="V44">
            <v>150000</v>
          </cell>
        </row>
        <row r="45">
          <cell r="C45" t="str">
            <v>S443004</v>
          </cell>
          <cell r="D45" t="str">
            <v>湘乡简美新材料科技有限公司</v>
          </cell>
          <cell r="E45" t="str">
            <v>中高</v>
          </cell>
          <cell r="F45" t="str">
            <v>金属件</v>
          </cell>
          <cell r="G45" t="str">
            <v>零部件</v>
          </cell>
          <cell r="H45">
            <v>1328000.55333333</v>
          </cell>
          <cell r="I45">
            <v>0.8</v>
          </cell>
          <cell r="J45">
            <v>1062400.44266667</v>
          </cell>
          <cell r="K45">
            <v>350000</v>
          </cell>
          <cell r="L45">
            <v>712400.442666667</v>
          </cell>
          <cell r="M45">
            <v>2892878.93</v>
          </cell>
          <cell r="N45">
            <v>445457.973333333</v>
          </cell>
          <cell r="O45">
            <v>356366.378666667</v>
          </cell>
          <cell r="P45">
            <v>1068766.82133333</v>
          </cell>
          <cell r="Q45">
            <v>300000</v>
          </cell>
          <cell r="R45">
            <v>300000</v>
          </cell>
          <cell r="S45">
            <v>0.280697336417814</v>
          </cell>
          <cell r="T45">
            <v>0.0154830584290888</v>
          </cell>
          <cell r="U45">
            <v>178055.171934522</v>
          </cell>
          <cell r="V45">
            <v>20000</v>
          </cell>
        </row>
        <row r="46">
          <cell r="C46" t="str">
            <v>S443004</v>
          </cell>
          <cell r="D46" t="str">
            <v>湘乡简美新材料科技有限公司</v>
          </cell>
          <cell r="E46" t="str">
            <v>中高</v>
          </cell>
          <cell r="F46" t="str">
            <v>金属件</v>
          </cell>
          <cell r="G46" t="str">
            <v>零部件</v>
          </cell>
          <cell r="H46">
            <v>1328000.55333333</v>
          </cell>
          <cell r="I46">
            <v>0.8</v>
          </cell>
          <cell r="J46">
            <v>1062400.44266667</v>
          </cell>
          <cell r="K46">
            <v>350000</v>
          </cell>
          <cell r="L46">
            <v>712400.442666667</v>
          </cell>
          <cell r="M46">
            <v>2892878.93</v>
          </cell>
          <cell r="N46">
            <v>445457.973333333</v>
          </cell>
          <cell r="O46">
            <v>356366.378666667</v>
          </cell>
          <cell r="P46">
            <v>1068766.82133333</v>
          </cell>
          <cell r="Q46">
            <v>300000</v>
          </cell>
          <cell r="R46">
            <v>300000</v>
          </cell>
          <cell r="S46">
            <v>0.280697336417814</v>
          </cell>
          <cell r="T46">
            <v>0.0154830584290888</v>
          </cell>
          <cell r="U46">
            <v>178055.171934522</v>
          </cell>
          <cell r="V46">
            <v>180000</v>
          </cell>
        </row>
        <row r="47">
          <cell r="C47" t="str">
            <v>S412020</v>
          </cell>
          <cell r="D47" t="str">
            <v>天津市鹏升汽车部件有限公司</v>
          </cell>
          <cell r="E47" t="str">
            <v>中高</v>
          </cell>
          <cell r="F47" t="str">
            <v>座椅</v>
          </cell>
          <cell r="G47" t="str">
            <v>零部件</v>
          </cell>
          <cell r="H47">
            <v>1233276.20933333</v>
          </cell>
          <cell r="I47">
            <v>0.8</v>
          </cell>
          <cell r="J47">
            <v>986620.967466667</v>
          </cell>
          <cell r="K47">
            <v>550000</v>
          </cell>
          <cell r="L47">
            <v>436620.967466667</v>
          </cell>
          <cell r="M47">
            <v>7230577.73</v>
          </cell>
          <cell r="N47">
            <v>327250.981666667</v>
          </cell>
          <cell r="O47">
            <v>261800.785333333</v>
          </cell>
          <cell r="P47">
            <v>698421.7528</v>
          </cell>
          <cell r="Q47">
            <v>250000</v>
          </cell>
          <cell r="R47">
            <v>250000</v>
          </cell>
          <cell r="S47">
            <v>0.357949904907372</v>
          </cell>
          <cell r="T47">
            <v>0.0129025486909074</v>
          </cell>
          <cell r="U47">
            <v>148379.309945435</v>
          </cell>
          <cell r="V47">
            <v>300000</v>
          </cell>
        </row>
        <row r="48">
          <cell r="C48" t="str">
            <v>S413132</v>
          </cell>
          <cell r="D48" t="str">
            <v>霸州市政锦五金制品有限公司</v>
          </cell>
          <cell r="E48" t="str">
            <v>中高</v>
          </cell>
          <cell r="F48" t="str">
            <v>金属件</v>
          </cell>
          <cell r="G48" t="str">
            <v>零部件</v>
          </cell>
          <cell r="H48">
            <v>567587.254666667</v>
          </cell>
          <cell r="I48">
            <v>0.8</v>
          </cell>
          <cell r="J48">
            <v>454069.803733333</v>
          </cell>
          <cell r="K48">
            <v>500000</v>
          </cell>
          <cell r="L48">
            <v>-45930.1962666667</v>
          </cell>
          <cell r="M48">
            <v>1016896.01</v>
          </cell>
          <cell r="N48">
            <v>224742.273333333</v>
          </cell>
          <cell r="O48">
            <v>179793.818666667</v>
          </cell>
          <cell r="P48">
            <v>133863.6224</v>
          </cell>
          <cell r="Q48">
            <v>350000</v>
          </cell>
          <cell r="R48">
            <v>350000</v>
          </cell>
          <cell r="S48">
            <v>2.61460129141104</v>
          </cell>
          <cell r="T48">
            <v>0.0180635681672703</v>
          </cell>
          <cell r="U48">
            <v>207731.033923609</v>
          </cell>
          <cell r="V48">
            <v>350000</v>
          </cell>
        </row>
        <row r="49">
          <cell r="C49" t="str">
            <v>S422005</v>
          </cell>
          <cell r="D49" t="str">
            <v>吉林省德邦汽车电子有限公司</v>
          </cell>
          <cell r="E49" t="str">
            <v>中高</v>
          </cell>
          <cell r="F49" t="str">
            <v>金属件</v>
          </cell>
          <cell r="G49" t="str">
            <v>零部件</v>
          </cell>
          <cell r="H49">
            <v>860256.921333333</v>
          </cell>
          <cell r="I49">
            <v>0.8</v>
          </cell>
          <cell r="J49">
            <v>688205.537066667</v>
          </cell>
          <cell r="K49">
            <v>384000</v>
          </cell>
          <cell r="L49">
            <v>304205.537066667</v>
          </cell>
          <cell r="M49">
            <v>2886378.84</v>
          </cell>
          <cell r="N49">
            <v>230325.216666667</v>
          </cell>
          <cell r="O49">
            <v>184260.173333333</v>
          </cell>
          <cell r="P49">
            <v>488465.7104</v>
          </cell>
          <cell r="Q49">
            <v>200000</v>
          </cell>
          <cell r="R49">
            <v>200000</v>
          </cell>
          <cell r="S49">
            <v>0.409445321834816</v>
          </cell>
          <cell r="T49">
            <v>0.0103220389527259</v>
          </cell>
          <cell r="U49">
            <v>118703.447956348</v>
          </cell>
          <cell r="V49">
            <v>100000</v>
          </cell>
        </row>
        <row r="50">
          <cell r="C50" t="str">
            <v>S413178</v>
          </cell>
          <cell r="D50" t="str">
            <v>廊坊市东平汽车零配件有限公司</v>
          </cell>
          <cell r="E50" t="str">
            <v>座椅</v>
          </cell>
          <cell r="F50" t="str">
            <v>座椅</v>
          </cell>
          <cell r="G50" t="str">
            <v>零部件</v>
          </cell>
          <cell r="H50">
            <v>107194.523333333</v>
          </cell>
          <cell r="I50">
            <v>1</v>
          </cell>
          <cell r="J50">
            <v>107194.523333333</v>
          </cell>
          <cell r="K50">
            <v>0</v>
          </cell>
          <cell r="L50">
            <v>107194.523333333</v>
          </cell>
          <cell r="M50">
            <v>768339.52</v>
          </cell>
          <cell r="N50">
            <v>0</v>
          </cell>
          <cell r="O50">
            <v>0</v>
          </cell>
          <cell r="P50">
            <v>107194.523333333</v>
          </cell>
          <cell r="Q50">
            <v>120000</v>
          </cell>
          <cell r="R50">
            <v>120000</v>
          </cell>
          <cell r="S50">
            <v>1.11946017640142</v>
          </cell>
          <cell r="T50">
            <v>0.00619322337163553</v>
          </cell>
          <cell r="U50">
            <v>71222.0687738086</v>
          </cell>
          <cell r="V50">
            <v>120000</v>
          </cell>
        </row>
        <row r="51">
          <cell r="C51" t="str">
            <v>S413125</v>
          </cell>
          <cell r="D51" t="str">
            <v>沧州智凯金属制品有限公司</v>
          </cell>
          <cell r="E51" t="str">
            <v>极高</v>
          </cell>
          <cell r="F51" t="str">
            <v>金属件</v>
          </cell>
          <cell r="G51" t="str">
            <v>零部件</v>
          </cell>
          <cell r="H51">
            <v>387105.944</v>
          </cell>
          <cell r="I51">
            <v>0.8</v>
          </cell>
          <cell r="J51">
            <v>309684.7552</v>
          </cell>
          <cell r="K51">
            <v>300000</v>
          </cell>
          <cell r="L51">
            <v>9684.75520000001</v>
          </cell>
          <cell r="M51">
            <v>806167.36</v>
          </cell>
          <cell r="N51">
            <v>134913.28</v>
          </cell>
          <cell r="O51">
            <v>107930.624</v>
          </cell>
          <cell r="P51">
            <v>117615.3792</v>
          </cell>
          <cell r="Q51">
            <v>250000</v>
          </cell>
          <cell r="R51">
            <v>250000</v>
          </cell>
          <cell r="S51">
            <v>2.12557236732524</v>
          </cell>
          <cell r="T51">
            <v>0.0129025486909074</v>
          </cell>
          <cell r="U51">
            <v>148379.309945435</v>
          </cell>
          <cell r="V51">
            <v>250000</v>
          </cell>
        </row>
        <row r="52">
          <cell r="C52" t="str">
            <v>S433023</v>
          </cell>
          <cell r="D52" t="str">
            <v>浙江万里安全器材制造有限公司</v>
          </cell>
          <cell r="E52" t="str">
            <v>座椅</v>
          </cell>
          <cell r="F52" t="str">
            <v>座椅</v>
          </cell>
          <cell r="G52" t="str">
            <v>零部件</v>
          </cell>
          <cell r="H52">
            <v>90594.6613333333</v>
          </cell>
          <cell r="I52">
            <v>0.8</v>
          </cell>
          <cell r="J52">
            <v>72475.7290666667</v>
          </cell>
          <cell r="K52">
            <v>0</v>
          </cell>
          <cell r="L52">
            <v>72475.7290666667</v>
          </cell>
          <cell r="M52">
            <v>234473.3</v>
          </cell>
          <cell r="N52">
            <v>40341.035</v>
          </cell>
          <cell r="O52">
            <v>32272.828</v>
          </cell>
          <cell r="P52">
            <v>104748.557066667</v>
          </cell>
          <cell r="Q52">
            <v>50000</v>
          </cell>
          <cell r="R52">
            <v>50000</v>
          </cell>
          <cell r="S52">
            <v>0.477333544252813</v>
          </cell>
          <cell r="T52">
            <v>0.00258050973818147</v>
          </cell>
          <cell r="U52">
            <v>29675.8619890869</v>
          </cell>
          <cell r="V52">
            <v>40000</v>
          </cell>
        </row>
        <row r="53">
          <cell r="C53" t="str">
            <v>S411007</v>
          </cell>
          <cell r="D53" t="str">
            <v>北京浦东三浦标准件有限公司</v>
          </cell>
          <cell r="E53" t="str">
            <v>中高</v>
          </cell>
          <cell r="F53" t="str">
            <v>金属件</v>
          </cell>
          <cell r="G53" t="str">
            <v>零部件</v>
          </cell>
          <cell r="H53">
            <v>370852.936</v>
          </cell>
          <cell r="I53">
            <v>0.8</v>
          </cell>
          <cell r="J53">
            <v>296682.3488</v>
          </cell>
          <cell r="K53">
            <v>440000</v>
          </cell>
          <cell r="L53">
            <v>-143317.6512</v>
          </cell>
          <cell r="M53">
            <v>2340890.79</v>
          </cell>
          <cell r="N53">
            <v>151038.305</v>
          </cell>
          <cell r="O53">
            <v>120830.644</v>
          </cell>
          <cell r="P53">
            <v>-22487.0072</v>
          </cell>
          <cell r="Q53">
            <v>120000</v>
          </cell>
          <cell r="R53">
            <v>120000</v>
          </cell>
          <cell r="S53">
            <v>-5.33641488761564</v>
          </cell>
          <cell r="T53">
            <v>0.00619322337163553</v>
          </cell>
          <cell r="U53">
            <v>71222.0687738086</v>
          </cell>
          <cell r="V53">
            <v>70000</v>
          </cell>
        </row>
        <row r="54">
          <cell r="C54" t="str">
            <v>S433019</v>
          </cell>
          <cell r="D54" t="str">
            <v>杭州阳晨聚氨酯制品有限公司</v>
          </cell>
          <cell r="E54" t="str">
            <v>中高</v>
          </cell>
          <cell r="F54" t="str">
            <v>金属件</v>
          </cell>
          <cell r="G54" t="str">
            <v>零部件</v>
          </cell>
          <cell r="H54">
            <v>109369.089333333</v>
          </cell>
          <cell r="I54">
            <v>0.8</v>
          </cell>
          <cell r="J54">
            <v>87495.2714666667</v>
          </cell>
          <cell r="K54">
            <v>0</v>
          </cell>
          <cell r="L54">
            <v>87495.2714666667</v>
          </cell>
          <cell r="M54">
            <v>243822.61</v>
          </cell>
          <cell r="N54">
            <v>37616.8266666667</v>
          </cell>
          <cell r="O54">
            <v>30093.4613333333</v>
          </cell>
          <cell r="P54">
            <v>117588.7328</v>
          </cell>
          <cell r="Q54">
            <v>70000</v>
          </cell>
          <cell r="R54">
            <v>70000</v>
          </cell>
          <cell r="S54">
            <v>0.595295130181044</v>
          </cell>
          <cell r="T54">
            <v>0.00361271363345406</v>
          </cell>
          <cell r="U54">
            <v>41546.2067847217</v>
          </cell>
          <cell r="V54">
            <v>30000</v>
          </cell>
        </row>
        <row r="55">
          <cell r="C55" t="str">
            <v>S413161</v>
          </cell>
          <cell r="D55" t="str">
            <v>河北利达金属制品集团有限公司</v>
          </cell>
          <cell r="E55" t="str">
            <v>中高</v>
          </cell>
          <cell r="F55" t="str">
            <v>金属件</v>
          </cell>
          <cell r="G55" t="str">
            <v>零部件</v>
          </cell>
          <cell r="H55">
            <v>1923349.536</v>
          </cell>
          <cell r="I55">
            <v>0.8</v>
          </cell>
          <cell r="J55">
            <v>1538679.6288</v>
          </cell>
          <cell r="K55">
            <v>600000</v>
          </cell>
          <cell r="L55">
            <v>938679.6288</v>
          </cell>
          <cell r="M55">
            <v>3201340.91</v>
          </cell>
          <cell r="N55">
            <v>952490.505</v>
          </cell>
          <cell r="O55">
            <v>761992.404</v>
          </cell>
          <cell r="P55">
            <v>1700672.0328</v>
          </cell>
          <cell r="Q55">
            <v>500000</v>
          </cell>
          <cell r="R55">
            <v>500000</v>
          </cell>
          <cell r="S55">
            <v>0.294001424352699</v>
          </cell>
          <cell r="T55">
            <v>0.0258050973818147</v>
          </cell>
          <cell r="U55">
            <v>296758.619890869</v>
          </cell>
          <cell r="V55">
            <v>500000</v>
          </cell>
        </row>
        <row r="56">
          <cell r="C56" t="str">
            <v>S411048</v>
          </cell>
          <cell r="D56" t="str">
            <v>致冠沧州汽车部件有限公司</v>
          </cell>
          <cell r="E56" t="str">
            <v>中高</v>
          </cell>
          <cell r="F56" t="str">
            <v>金属件</v>
          </cell>
          <cell r="G56" t="str">
            <v>零部件</v>
          </cell>
          <cell r="H56">
            <v>321038.486666667</v>
          </cell>
          <cell r="I56">
            <v>1</v>
          </cell>
          <cell r="J56">
            <v>321038.486666667</v>
          </cell>
          <cell r="K56">
            <v>150000</v>
          </cell>
          <cell r="L56">
            <v>171038.486666667</v>
          </cell>
          <cell r="M56">
            <v>635808.38</v>
          </cell>
          <cell r="N56">
            <v>122101.02</v>
          </cell>
          <cell r="O56">
            <v>122101.02</v>
          </cell>
          <cell r="P56">
            <v>293139.506666667</v>
          </cell>
          <cell r="Q56">
            <v>50000</v>
          </cell>
          <cell r="R56">
            <v>50000</v>
          </cell>
          <cell r="S56">
            <v>0.170567251642597</v>
          </cell>
          <cell r="T56">
            <v>0.00258050973818147</v>
          </cell>
          <cell r="U56">
            <v>29675.8619890869</v>
          </cell>
          <cell r="V56">
            <v>0</v>
          </cell>
        </row>
        <row r="57">
          <cell r="C57" t="str">
            <v>S432011</v>
          </cell>
          <cell r="D57" t="str">
            <v>旷达汽车饰件系统有限公司</v>
          </cell>
          <cell r="E57" t="str">
            <v>中高</v>
          </cell>
          <cell r="F57" t="str">
            <v>金属件</v>
          </cell>
          <cell r="G57" t="str">
            <v>零部件</v>
          </cell>
          <cell r="H57">
            <v>318695.926666667</v>
          </cell>
          <cell r="I57">
            <v>0.8</v>
          </cell>
          <cell r="J57">
            <v>254956.741333333</v>
          </cell>
          <cell r="K57">
            <v>450000</v>
          </cell>
          <cell r="L57">
            <v>-195043.258666667</v>
          </cell>
          <cell r="M57">
            <v>671484.1</v>
          </cell>
          <cell r="N57">
            <v>143555.96</v>
          </cell>
          <cell r="O57">
            <v>114844.768</v>
          </cell>
          <cell r="P57">
            <v>-80198.4906666666</v>
          </cell>
          <cell r="Q57">
            <v>540000</v>
          </cell>
          <cell r="R57">
            <v>540000</v>
          </cell>
          <cell r="S57">
            <v>-6.73329380030893</v>
          </cell>
          <cell r="T57">
            <v>0.0278695051723599</v>
          </cell>
          <cell r="U57">
            <v>320499.309482139</v>
          </cell>
          <cell r="V57">
            <v>100000</v>
          </cell>
        </row>
        <row r="58">
          <cell r="C58" t="str">
            <v>S437019</v>
          </cell>
          <cell r="D58" t="str">
            <v>日照浩利橡塑有限公司</v>
          </cell>
          <cell r="E58" t="str">
            <v>中高</v>
          </cell>
          <cell r="F58" t="str">
            <v>金属件</v>
          </cell>
          <cell r="G58" t="str">
            <v>零部件</v>
          </cell>
          <cell r="H58">
            <v>571537.521333333</v>
          </cell>
          <cell r="I58">
            <v>0.8</v>
          </cell>
          <cell r="J58">
            <v>457230.017066667</v>
          </cell>
          <cell r="K58">
            <v>300000</v>
          </cell>
          <cell r="L58">
            <v>157230.017066667</v>
          </cell>
          <cell r="M58">
            <v>1743173.61</v>
          </cell>
          <cell r="N58">
            <v>309071.263333333</v>
          </cell>
          <cell r="O58">
            <v>247257.010666667</v>
          </cell>
          <cell r="P58">
            <v>404487.027733333</v>
          </cell>
          <cell r="Q58">
            <v>240000</v>
          </cell>
          <cell r="R58">
            <v>240000</v>
          </cell>
          <cell r="S58">
            <v>0.593344121182114</v>
          </cell>
          <cell r="T58">
            <v>0.0123864467432711</v>
          </cell>
          <cell r="U58">
            <v>142444.137547617</v>
          </cell>
          <cell r="V58">
            <v>100000</v>
          </cell>
        </row>
        <row r="59">
          <cell r="C59" t="str">
            <v>S432014</v>
          </cell>
          <cell r="D59" t="str">
            <v>江苏万金汽车零部件制造有限公司</v>
          </cell>
          <cell r="E59" t="str">
            <v>中高</v>
          </cell>
          <cell r="F59" t="str">
            <v>金属件</v>
          </cell>
          <cell r="G59" t="str">
            <v>零部件</v>
          </cell>
          <cell r="H59">
            <v>238860.921333333</v>
          </cell>
          <cell r="I59">
            <v>1</v>
          </cell>
          <cell r="J59">
            <v>238860.921333333</v>
          </cell>
          <cell r="K59">
            <v>290000</v>
          </cell>
          <cell r="L59">
            <v>-51139.0786666667</v>
          </cell>
          <cell r="M59">
            <v>1124569.23</v>
          </cell>
          <cell r="N59">
            <v>123439.506666667</v>
          </cell>
          <cell r="O59">
            <v>123439.506666667</v>
          </cell>
          <cell r="P59">
            <v>72300.428</v>
          </cell>
          <cell r="Q59">
            <v>200000</v>
          </cell>
          <cell r="R59">
            <v>200000</v>
          </cell>
          <cell r="S59">
            <v>2.76623535340621</v>
          </cell>
          <cell r="T59">
            <v>0.0103220389527259</v>
          </cell>
          <cell r="U59">
            <v>118703.447956348</v>
          </cell>
          <cell r="V59">
            <v>100000</v>
          </cell>
        </row>
        <row r="60">
          <cell r="C60" t="str">
            <v>S413025</v>
          </cell>
          <cell r="D60" t="str">
            <v>沧州宇诺五金制造有限公司</v>
          </cell>
          <cell r="E60" t="str">
            <v>中高</v>
          </cell>
          <cell r="F60" t="str">
            <v>金属件</v>
          </cell>
          <cell r="G60" t="str">
            <v>零部件</v>
          </cell>
          <cell r="H60">
            <v>462914.212</v>
          </cell>
          <cell r="I60">
            <v>0.8</v>
          </cell>
          <cell r="J60">
            <v>370331.3696</v>
          </cell>
          <cell r="K60">
            <v>260000</v>
          </cell>
          <cell r="L60">
            <v>110331.3696</v>
          </cell>
          <cell r="M60">
            <v>1202416.78</v>
          </cell>
          <cell r="N60">
            <v>164414.35</v>
          </cell>
          <cell r="O60">
            <v>131531.48</v>
          </cell>
          <cell r="P60">
            <v>241862.8496</v>
          </cell>
          <cell r="Q60">
            <v>100000</v>
          </cell>
          <cell r="R60">
            <v>100000</v>
          </cell>
          <cell r="S60">
            <v>0.413457462216223</v>
          </cell>
          <cell r="T60">
            <v>0.00516101947636294</v>
          </cell>
          <cell r="U60">
            <v>59351.7239781739</v>
          </cell>
          <cell r="V60">
            <v>50000</v>
          </cell>
        </row>
        <row r="61">
          <cell r="C61" t="str">
            <v>S413130</v>
          </cell>
          <cell r="D61" t="str">
            <v>泊头市捷润五金制品有限公司</v>
          </cell>
          <cell r="E61" t="str">
            <v>极高</v>
          </cell>
          <cell r="F61" t="str">
            <v>金属件</v>
          </cell>
          <cell r="G61" t="str">
            <v>零部件</v>
          </cell>
          <cell r="H61">
            <v>320283.968333333</v>
          </cell>
          <cell r="I61">
            <v>1</v>
          </cell>
          <cell r="J61">
            <v>320283.968333333</v>
          </cell>
          <cell r="K61">
            <v>368000</v>
          </cell>
          <cell r="L61">
            <v>-47716.0316666667</v>
          </cell>
          <cell r="M61">
            <v>427618.47</v>
          </cell>
          <cell r="N61">
            <v>127331.605</v>
          </cell>
          <cell r="O61">
            <v>127331.605</v>
          </cell>
          <cell r="P61">
            <v>79615.5733333333</v>
          </cell>
          <cell r="Q61">
            <v>127000</v>
          </cell>
          <cell r="R61">
            <v>127000</v>
          </cell>
          <cell r="S61">
            <v>1.59516530099304</v>
          </cell>
          <cell r="T61">
            <v>0.00655449473498094</v>
          </cell>
          <cell r="U61">
            <v>75376.6894522808</v>
          </cell>
          <cell r="V61">
            <v>127000</v>
          </cell>
        </row>
        <row r="62">
          <cell r="C62" t="str">
            <v>S413175</v>
          </cell>
          <cell r="D62" t="str">
            <v>河北莫特美橡塑科技有限公司</v>
          </cell>
          <cell r="E62" t="str">
            <v>中高</v>
          </cell>
          <cell r="F62" t="str">
            <v>金属件</v>
          </cell>
          <cell r="G62" t="str">
            <v>零部件</v>
          </cell>
          <cell r="H62">
            <v>194703.856</v>
          </cell>
          <cell r="I62">
            <v>0.8</v>
          </cell>
          <cell r="J62">
            <v>155763.0848</v>
          </cell>
          <cell r="K62">
            <v>110000</v>
          </cell>
          <cell r="L62">
            <v>45763.0848</v>
          </cell>
          <cell r="M62">
            <v>270870.28</v>
          </cell>
          <cell r="N62">
            <v>92267.08</v>
          </cell>
          <cell r="O62">
            <v>73813.664</v>
          </cell>
          <cell r="P62">
            <v>119576.7488</v>
          </cell>
          <cell r="Q62">
            <v>70000</v>
          </cell>
          <cell r="R62">
            <v>70000</v>
          </cell>
          <cell r="S62">
            <v>0.58539808702342</v>
          </cell>
          <cell r="T62">
            <v>0.00361271363345406</v>
          </cell>
          <cell r="U62">
            <v>41546.2067847217</v>
          </cell>
          <cell r="V62">
            <v>40000</v>
          </cell>
        </row>
        <row r="63">
          <cell r="C63" t="str">
            <v>S413204</v>
          </cell>
          <cell r="D63" t="str">
            <v>永清永泰汽车部件有限公司</v>
          </cell>
          <cell r="E63" t="str">
            <v>中高</v>
          </cell>
          <cell r="F63" t="str">
            <v>金属件</v>
          </cell>
          <cell r="G63" t="str">
            <v>零部件</v>
          </cell>
          <cell r="H63">
            <v>18753.244</v>
          </cell>
          <cell r="I63">
            <v>0.8</v>
          </cell>
          <cell r="J63">
            <v>15002.5952</v>
          </cell>
          <cell r="K63">
            <v>81551.24</v>
          </cell>
          <cell r="L63">
            <v>-66548.6448</v>
          </cell>
          <cell r="M63">
            <v>992.720000000008</v>
          </cell>
          <cell r="N63">
            <v>18259.7583333333</v>
          </cell>
          <cell r="O63">
            <v>14607.8066666667</v>
          </cell>
          <cell r="P63">
            <v>-51940.8381333333</v>
          </cell>
          <cell r="Q63">
            <v>14607.8066666667</v>
          </cell>
          <cell r="R63">
            <v>14607.8066666667</v>
          </cell>
          <cell r="S63">
            <v>-0.281239332895786</v>
          </cell>
          <cell r="T63">
            <v>0.000753911747136111</v>
          </cell>
          <cell r="U63">
            <v>8669.98509206528</v>
          </cell>
          <cell r="V63">
            <v>10000</v>
          </cell>
        </row>
        <row r="64">
          <cell r="C64" t="str">
            <v>S412022</v>
          </cell>
          <cell r="D64" t="str">
            <v>天津市宝坻区维华五金厂</v>
          </cell>
          <cell r="E64" t="str">
            <v>中高</v>
          </cell>
          <cell r="F64" t="str">
            <v>金属件</v>
          </cell>
          <cell r="G64" t="str">
            <v>零部件</v>
          </cell>
          <cell r="H64">
            <v>40270.08</v>
          </cell>
          <cell r="I64">
            <v>0.8</v>
          </cell>
          <cell r="J64">
            <v>32216.064</v>
          </cell>
          <cell r="K64">
            <v>40000</v>
          </cell>
          <cell r="L64">
            <v>-7783.936</v>
          </cell>
          <cell r="M64">
            <v>175947.79</v>
          </cell>
          <cell r="N64">
            <v>20360.34</v>
          </cell>
          <cell r="O64">
            <v>16288.272</v>
          </cell>
          <cell r="P64">
            <v>8504.336</v>
          </cell>
          <cell r="Q64">
            <v>15000</v>
          </cell>
          <cell r="R64">
            <v>15000</v>
          </cell>
          <cell r="S64">
            <v>1.76380613371814</v>
          </cell>
          <cell r="T64">
            <v>0.000774152921454442</v>
          </cell>
          <cell r="U64">
            <v>8902.75859672608</v>
          </cell>
          <cell r="V64">
            <v>10000</v>
          </cell>
        </row>
        <row r="65">
          <cell r="C65" t="str">
            <v>S413129</v>
          </cell>
          <cell r="D65" t="str">
            <v>文安县恒德汽车座椅制造有限公司</v>
          </cell>
          <cell r="E65" t="str">
            <v>中高</v>
          </cell>
          <cell r="F65" t="str">
            <v>金属件</v>
          </cell>
          <cell r="G65" t="str">
            <v>零部件</v>
          </cell>
          <cell r="H65">
            <v>142043.338666667</v>
          </cell>
          <cell r="I65">
            <v>0.8</v>
          </cell>
          <cell r="J65">
            <v>113634.670933333</v>
          </cell>
          <cell r="K65">
            <v>199000</v>
          </cell>
          <cell r="L65">
            <v>-85365.3290666667</v>
          </cell>
          <cell r="M65">
            <v>287445.04</v>
          </cell>
          <cell r="N65">
            <v>79188.5966666667</v>
          </cell>
          <cell r="O65">
            <v>63350.8773333333</v>
          </cell>
          <cell r="P65">
            <v>-22014.4517333333</v>
          </cell>
          <cell r="Q65">
            <v>50000</v>
          </cell>
          <cell r="R65">
            <v>50000</v>
          </cell>
          <cell r="S65">
            <v>-2.27123530513786</v>
          </cell>
          <cell r="T65">
            <v>0.00258050973818147</v>
          </cell>
          <cell r="U65">
            <v>29675.8619890869</v>
          </cell>
          <cell r="V65">
            <v>20000</v>
          </cell>
        </row>
        <row r="66">
          <cell r="C66" t="str">
            <v>S413020</v>
          </cell>
          <cell r="D66" t="str">
            <v>沧州旭兴五金制品有限公司</v>
          </cell>
          <cell r="E66" t="str">
            <v>中高</v>
          </cell>
          <cell r="F66" t="str">
            <v>金属件</v>
          </cell>
          <cell r="G66" t="str">
            <v>零部件</v>
          </cell>
          <cell r="H66">
            <v>136539.137333333</v>
          </cell>
          <cell r="I66">
            <v>0.8</v>
          </cell>
          <cell r="J66">
            <v>109231.309866667</v>
          </cell>
          <cell r="K66">
            <v>90000</v>
          </cell>
          <cell r="L66">
            <v>19231.3098666667</v>
          </cell>
          <cell r="M66">
            <v>283466.93</v>
          </cell>
          <cell r="N66">
            <v>40562.04</v>
          </cell>
          <cell r="O66">
            <v>32449.632</v>
          </cell>
          <cell r="P66">
            <v>51680.9418666667</v>
          </cell>
          <cell r="Q66">
            <v>25000</v>
          </cell>
          <cell r="R66">
            <v>25000</v>
          </cell>
          <cell r="S66">
            <v>0.483737313930894</v>
          </cell>
          <cell r="T66">
            <v>0.00129025486909074</v>
          </cell>
          <cell r="U66">
            <v>14837.9309945435</v>
          </cell>
          <cell r="V66">
            <v>30000</v>
          </cell>
        </row>
        <row r="67">
          <cell r="C67" t="str">
            <v>S434002</v>
          </cell>
          <cell r="D67" t="str">
            <v>芜湖星火软轴控制索制造有限公司</v>
          </cell>
          <cell r="E67" t="str">
            <v>中高</v>
          </cell>
          <cell r="F67" t="str">
            <v>金属件</v>
          </cell>
          <cell r="G67" t="str">
            <v>零部件</v>
          </cell>
          <cell r="H67">
            <v>58217.1933333333</v>
          </cell>
          <cell r="I67">
            <v>1</v>
          </cell>
          <cell r="J67">
            <v>58217.1933333333</v>
          </cell>
          <cell r="K67">
            <v>30000</v>
          </cell>
          <cell r="L67">
            <v>28217.1933333333</v>
          </cell>
          <cell r="M67">
            <v>322121.33</v>
          </cell>
          <cell r="N67">
            <v>2847.97333333333</v>
          </cell>
          <cell r="O67">
            <v>2847.97333333333</v>
          </cell>
          <cell r="P67">
            <v>31065.1666666667</v>
          </cell>
          <cell r="Q67">
            <v>50000</v>
          </cell>
          <cell r="R67">
            <v>50000</v>
          </cell>
          <cell r="S67">
            <v>1.60951977295041</v>
          </cell>
          <cell r="T67">
            <v>0.00258050973818147</v>
          </cell>
          <cell r="U67">
            <v>29675.8619890869</v>
          </cell>
          <cell r="V67">
            <v>30000</v>
          </cell>
        </row>
        <row r="68">
          <cell r="C68" t="str">
            <v>S413156</v>
          </cell>
          <cell r="D68" t="str">
            <v>黄骅市天硕汽车部件有限公司</v>
          </cell>
          <cell r="E68" t="str">
            <v>中高</v>
          </cell>
          <cell r="F68" t="str">
            <v>金属件</v>
          </cell>
          <cell r="G68" t="str">
            <v>零部件</v>
          </cell>
          <cell r="H68">
            <v>21460.8426666667</v>
          </cell>
          <cell r="I68">
            <v>0.8</v>
          </cell>
          <cell r="J68">
            <v>17168.6741333333</v>
          </cell>
          <cell r="K68">
            <v>40000</v>
          </cell>
          <cell r="L68">
            <v>-22831.3258666667</v>
          </cell>
          <cell r="M68">
            <v>40239.08</v>
          </cell>
          <cell r="N68">
            <v>6706.51333333333</v>
          </cell>
          <cell r="O68">
            <v>5365.21066666667</v>
          </cell>
          <cell r="P68">
            <v>-17466.1152</v>
          </cell>
          <cell r="Q68">
            <v>10000</v>
          </cell>
          <cell r="R68">
            <v>10000</v>
          </cell>
          <cell r="S68">
            <v>-0.572537160409889</v>
          </cell>
          <cell r="T68">
            <v>0.000516101947636294</v>
          </cell>
          <cell r="U68">
            <v>5935.17239781739</v>
          </cell>
        </row>
        <row r="69">
          <cell r="C69" t="str">
            <v>S413202</v>
          </cell>
          <cell r="D69" t="str">
            <v>黄骅市荣昌祥纸制品有限公司</v>
          </cell>
          <cell r="E69" t="str">
            <v>高</v>
          </cell>
          <cell r="F69" t="str">
            <v>座椅/后视镜</v>
          </cell>
          <cell r="G69" t="str">
            <v>零部件</v>
          </cell>
          <cell r="H69">
            <v>32854.9733333333</v>
          </cell>
          <cell r="I69">
            <v>1</v>
          </cell>
          <cell r="J69">
            <v>32854.9733333333</v>
          </cell>
          <cell r="K69">
            <v>40000</v>
          </cell>
          <cell r="L69">
            <v>-7145.02666666666</v>
          </cell>
          <cell r="M69">
            <v>49282.46</v>
          </cell>
          <cell r="N69">
            <v>10565.4283333333</v>
          </cell>
          <cell r="O69">
            <v>10565.4283333333</v>
          </cell>
          <cell r="P69">
            <v>3420.40166666667</v>
          </cell>
          <cell r="Q69">
            <v>30000</v>
          </cell>
          <cell r="R69">
            <v>30000</v>
          </cell>
          <cell r="S69">
            <v>8.77089971401994</v>
          </cell>
          <cell r="T69">
            <v>0.00154830584290888</v>
          </cell>
          <cell r="U69">
            <v>17805.5171934522</v>
          </cell>
          <cell r="V69">
            <v>10000</v>
          </cell>
        </row>
        <row r="70">
          <cell r="C70" t="str">
            <v>S412001</v>
          </cell>
          <cell r="D70" t="str">
            <v>天津生隆纤维材料股份有限公司</v>
          </cell>
          <cell r="E70" t="str">
            <v>极高</v>
          </cell>
          <cell r="F70" t="str">
            <v>座椅</v>
          </cell>
          <cell r="G70" t="str">
            <v>零部件</v>
          </cell>
          <cell r="H70">
            <v>595175.436666667</v>
          </cell>
          <cell r="I70">
            <v>1</v>
          </cell>
          <cell r="J70">
            <v>595175.436666667</v>
          </cell>
          <cell r="K70">
            <v>100000</v>
          </cell>
          <cell r="L70">
            <v>495175.436666667</v>
          </cell>
          <cell r="M70">
            <v>1447082.58</v>
          </cell>
          <cell r="N70">
            <v>101084.988333333</v>
          </cell>
          <cell r="O70">
            <v>101084.988333333</v>
          </cell>
          <cell r="P70">
            <v>596260.425</v>
          </cell>
          <cell r="Q70">
            <v>100000</v>
          </cell>
          <cell r="R70">
            <v>100000</v>
          </cell>
          <cell r="S70">
            <v>0.167711952373831</v>
          </cell>
          <cell r="T70">
            <v>0.00516101947636294</v>
          </cell>
          <cell r="U70">
            <v>59351.7239781739</v>
          </cell>
          <cell r="V70">
            <v>100000</v>
          </cell>
        </row>
        <row r="71">
          <cell r="C71" t="str">
            <v>S412012</v>
          </cell>
          <cell r="D71" t="str">
            <v>天津琪安科技有限公司</v>
          </cell>
          <cell r="E71" t="str">
            <v>中高</v>
          </cell>
          <cell r="F71" t="str">
            <v>座椅</v>
          </cell>
          <cell r="G71" t="str">
            <v>零部件</v>
          </cell>
          <cell r="H71">
            <v>191396.326666667</v>
          </cell>
          <cell r="I71">
            <v>0.8</v>
          </cell>
          <cell r="J71">
            <v>153117.061333333</v>
          </cell>
          <cell r="K71">
            <v>50000</v>
          </cell>
          <cell r="L71">
            <v>103117.061333333</v>
          </cell>
          <cell r="M71">
            <v>1129522.91</v>
          </cell>
          <cell r="N71">
            <v>91156.0333333333</v>
          </cell>
          <cell r="O71">
            <v>72924.8266666667</v>
          </cell>
          <cell r="P71">
            <v>176041.888</v>
          </cell>
          <cell r="Q71">
            <v>100000</v>
          </cell>
          <cell r="R71">
            <v>100000</v>
          </cell>
          <cell r="S71">
            <v>0.568046623085524</v>
          </cell>
          <cell r="T71">
            <v>0.00516101947636294</v>
          </cell>
          <cell r="U71">
            <v>59351.7239781739</v>
          </cell>
          <cell r="V71">
            <v>50000</v>
          </cell>
        </row>
        <row r="72">
          <cell r="C72" t="str">
            <v>S411036</v>
          </cell>
          <cell r="D72" t="str">
            <v>北京美好生活家居用品有限公司</v>
          </cell>
          <cell r="E72" t="str">
            <v>中高</v>
          </cell>
          <cell r="F72" t="str">
            <v>座椅</v>
          </cell>
          <cell r="G72" t="str">
            <v>零部件</v>
          </cell>
          <cell r="H72">
            <v>919473.562666667</v>
          </cell>
          <cell r="I72">
            <v>0.8</v>
          </cell>
          <cell r="J72">
            <v>735578.850133333</v>
          </cell>
          <cell r="K72">
            <v>50000</v>
          </cell>
          <cell r="L72">
            <v>685578.850133333</v>
          </cell>
          <cell r="M72">
            <v>1637523.15</v>
          </cell>
          <cell r="N72">
            <v>296871.568333333</v>
          </cell>
          <cell r="O72">
            <v>237497.254666667</v>
          </cell>
          <cell r="P72">
            <v>923076.1048</v>
          </cell>
          <cell r="Q72">
            <v>230000</v>
          </cell>
          <cell r="R72">
            <v>230000</v>
          </cell>
          <cell r="S72">
            <v>0.249166887544807</v>
          </cell>
          <cell r="T72">
            <v>0.0118703447956348</v>
          </cell>
          <cell r="U72">
            <v>136508.9651498</v>
          </cell>
          <cell r="V72">
            <v>70000</v>
          </cell>
        </row>
        <row r="73">
          <cell r="C73" t="str">
            <v>S411005</v>
          </cell>
          <cell r="D73" t="str">
            <v>北京东方华康自动化有限公司</v>
          </cell>
          <cell r="E73" t="str">
            <v>中高</v>
          </cell>
          <cell r="F73" t="str">
            <v>座椅</v>
          </cell>
          <cell r="G73" t="str">
            <v>零部件</v>
          </cell>
          <cell r="H73" t="e">
            <v>#N/A</v>
          </cell>
          <cell r="I73" t="e">
            <v>#N/A</v>
          </cell>
          <cell r="J73" t="e">
            <v>#N/A</v>
          </cell>
          <cell r="K73" t="e">
            <v>#N/A</v>
          </cell>
          <cell r="L73" t="e">
            <v>#N/A</v>
          </cell>
          <cell r="M73">
            <v>5100</v>
          </cell>
          <cell r="N73" t="e">
            <v>#N/A</v>
          </cell>
          <cell r="O73" t="e">
            <v>#N/A</v>
          </cell>
          <cell r="P73">
            <v>5100</v>
          </cell>
          <cell r="Q73">
            <v>5100</v>
          </cell>
          <cell r="R73">
            <v>5100</v>
          </cell>
          <cell r="S73">
            <v>1</v>
          </cell>
          <cell r="T73">
            <v>0.00026321199329451</v>
          </cell>
          <cell r="U73">
            <v>3026.93792288687</v>
          </cell>
          <cell r="V73">
            <v>5100</v>
          </cell>
        </row>
        <row r="74">
          <cell r="C74" t="str">
            <v>S437034</v>
          </cell>
          <cell r="D74" t="str">
            <v>潍坊振晟汽车零部件有限公司</v>
          </cell>
          <cell r="E74" t="str">
            <v>中高</v>
          </cell>
          <cell r="F74" t="str">
            <v>金属件</v>
          </cell>
          <cell r="G74" t="str">
            <v>零部件</v>
          </cell>
          <cell r="H74">
            <v>37469.644</v>
          </cell>
          <cell r="I74">
            <v>0.8</v>
          </cell>
          <cell r="J74">
            <v>29975.7152</v>
          </cell>
          <cell r="K74">
            <v>20000</v>
          </cell>
          <cell r="L74">
            <v>9975.7152</v>
          </cell>
          <cell r="M74">
            <v>106230.66</v>
          </cell>
          <cell r="N74">
            <v>5222.23833333333</v>
          </cell>
          <cell r="O74">
            <v>4177.79066666667</v>
          </cell>
          <cell r="P74">
            <v>14153.5058666667</v>
          </cell>
          <cell r="Q74">
            <v>20000</v>
          </cell>
          <cell r="R74">
            <v>20000</v>
          </cell>
          <cell r="S74">
            <v>1.41307745150992</v>
          </cell>
          <cell r="T74">
            <v>0.00103220389527259</v>
          </cell>
          <cell r="U74">
            <v>11870.3447956348</v>
          </cell>
          <cell r="V74">
            <v>10000</v>
          </cell>
        </row>
        <row r="75">
          <cell r="C75" t="str">
            <v>S413023</v>
          </cell>
          <cell r="D75" t="str">
            <v>南皮县利辉五金接插件厂</v>
          </cell>
          <cell r="E75" t="str">
            <v>中高</v>
          </cell>
          <cell r="F75" t="str">
            <v>金属件</v>
          </cell>
          <cell r="G75" t="str">
            <v>零部件</v>
          </cell>
          <cell r="H75">
            <v>27651.0933333333</v>
          </cell>
          <cell r="I75">
            <v>0.8</v>
          </cell>
          <cell r="J75">
            <v>22120.8746666667</v>
          </cell>
          <cell r="K75">
            <v>17635.1893333333</v>
          </cell>
          <cell r="L75">
            <v>4485.68533333334</v>
          </cell>
          <cell r="M75">
            <v>40334.49</v>
          </cell>
          <cell r="N75">
            <v>19324.3633333333</v>
          </cell>
          <cell r="O75">
            <v>15459.4906666667</v>
          </cell>
          <cell r="P75">
            <v>19945.176</v>
          </cell>
          <cell r="Q75">
            <v>40000</v>
          </cell>
          <cell r="R75">
            <v>40000</v>
          </cell>
          <cell r="S75">
            <v>2.00549746966384</v>
          </cell>
          <cell r="T75">
            <v>0.00206440779054518</v>
          </cell>
          <cell r="U75">
            <v>23740.6895912695</v>
          </cell>
          <cell r="V75">
            <v>40000</v>
          </cell>
        </row>
        <row r="76">
          <cell r="C76" t="str">
            <v>S432037</v>
          </cell>
          <cell r="D76" t="str">
            <v>苏世博（南京）减振系统有限公司</v>
          </cell>
          <cell r="E76" t="str">
            <v>中高</v>
          </cell>
          <cell r="F76" t="str">
            <v>金属件</v>
          </cell>
          <cell r="G76" t="str">
            <v>零部件</v>
          </cell>
          <cell r="H76">
            <v>298331.869333333</v>
          </cell>
          <cell r="I76">
            <v>0.8</v>
          </cell>
          <cell r="J76">
            <v>238665.495466667</v>
          </cell>
          <cell r="K76">
            <v>150000</v>
          </cell>
          <cell r="L76">
            <v>88665.4954666667</v>
          </cell>
          <cell r="M76">
            <v>339822.23</v>
          </cell>
          <cell r="N76">
            <v>291213.055</v>
          </cell>
          <cell r="O76">
            <v>232970.444</v>
          </cell>
          <cell r="P76">
            <v>321635.939466667</v>
          </cell>
          <cell r="Q76">
            <v>230000</v>
          </cell>
          <cell r="R76">
            <v>230000</v>
          </cell>
          <cell r="S76">
            <v>0.715094216092218</v>
          </cell>
          <cell r="T76">
            <v>0.0118703447956348</v>
          </cell>
          <cell r="U76">
            <v>136508.9651498</v>
          </cell>
          <cell r="V76">
            <v>100000</v>
          </cell>
        </row>
        <row r="77">
          <cell r="C77" t="str">
            <v>S437016</v>
          </cell>
          <cell r="D77" t="str">
            <v>曲阜陆航座椅辅料有限公司</v>
          </cell>
          <cell r="E77" t="str">
            <v>中高</v>
          </cell>
          <cell r="F77" t="str">
            <v>座椅</v>
          </cell>
          <cell r="G77" t="str">
            <v>零部件</v>
          </cell>
          <cell r="H77">
            <v>45680.1386666667</v>
          </cell>
          <cell r="I77">
            <v>0.8</v>
          </cell>
          <cell r="J77">
            <v>36544.1109333333</v>
          </cell>
          <cell r="K77">
            <v>50000</v>
          </cell>
          <cell r="L77">
            <v>-13455.8890666667</v>
          </cell>
          <cell r="M77">
            <v>135519.07</v>
          </cell>
          <cell r="N77">
            <v>12530.8133333333</v>
          </cell>
          <cell r="O77">
            <v>10024.6506666667</v>
          </cell>
          <cell r="P77">
            <v>-3431.23839999999</v>
          </cell>
          <cell r="Q77">
            <v>30000</v>
          </cell>
          <cell r="R77">
            <v>30000</v>
          </cell>
          <cell r="S77">
            <v>-8.74319895697135</v>
          </cell>
          <cell r="T77">
            <v>0.00154830584290888</v>
          </cell>
          <cell r="U77">
            <v>17805.5171934522</v>
          </cell>
          <cell r="V77">
            <v>10000</v>
          </cell>
        </row>
        <row r="78">
          <cell r="C78" t="str">
            <v>S413018</v>
          </cell>
          <cell r="D78" t="str">
            <v>沧州崇文晟源机械制造有限公司</v>
          </cell>
          <cell r="E78" t="str">
            <v>中高</v>
          </cell>
          <cell r="F78" t="str">
            <v>座椅</v>
          </cell>
          <cell r="G78" t="str">
            <v>零部件</v>
          </cell>
          <cell r="H78">
            <v>5464.79866666667</v>
          </cell>
          <cell r="I78">
            <v>0.8</v>
          </cell>
          <cell r="J78">
            <v>4371.83893333333</v>
          </cell>
          <cell r="K78">
            <v>0</v>
          </cell>
          <cell r="L78">
            <v>4371.83893333333</v>
          </cell>
          <cell r="M78">
            <v>10230.41</v>
          </cell>
          <cell r="N78">
            <v>5136.655</v>
          </cell>
          <cell r="O78">
            <v>4109.324</v>
          </cell>
          <cell r="P78">
            <v>8481.16293333333</v>
          </cell>
          <cell r="Q78">
            <v>10000</v>
          </cell>
          <cell r="R78">
            <v>10000</v>
          </cell>
          <cell r="S78">
            <v>1.17908358542402</v>
          </cell>
          <cell r="T78">
            <v>0.000516101947636294</v>
          </cell>
          <cell r="U78">
            <v>5935.17239781739</v>
          </cell>
          <cell r="V78">
            <v>10000</v>
          </cell>
        </row>
        <row r="79">
          <cell r="C79" t="str">
            <v>S432020</v>
          </cell>
          <cell r="D79" t="str">
            <v>恺博(常熟)座椅机械部件有限公司</v>
          </cell>
          <cell r="E79" t="str">
            <v>中高</v>
          </cell>
          <cell r="F79" t="str">
            <v>座椅</v>
          </cell>
          <cell r="G79" t="str">
            <v>零部件</v>
          </cell>
          <cell r="H79">
            <v>235654.72</v>
          </cell>
          <cell r="I79">
            <v>1</v>
          </cell>
          <cell r="J79">
            <v>235654.72</v>
          </cell>
          <cell r="K79">
            <v>0</v>
          </cell>
          <cell r="L79">
            <v>235654.72</v>
          </cell>
          <cell r="M79">
            <v>1500191.12</v>
          </cell>
          <cell r="N79">
            <v>33664.96</v>
          </cell>
          <cell r="O79">
            <v>33664.96</v>
          </cell>
          <cell r="P79">
            <v>269319.68</v>
          </cell>
          <cell r="Q79">
            <v>800000</v>
          </cell>
          <cell r="R79">
            <v>800000</v>
          </cell>
          <cell r="S79">
            <v>2.97044761080958</v>
          </cell>
          <cell r="T79">
            <v>0.0412881558109036</v>
          </cell>
          <cell r="U79">
            <v>474813.791825391</v>
          </cell>
          <cell r="V79">
            <v>500000</v>
          </cell>
        </row>
        <row r="80">
          <cell r="C80" t="str">
            <v>S433003</v>
          </cell>
          <cell r="D80" t="str">
            <v>浙江松原汽车安全系统股份有限公司</v>
          </cell>
          <cell r="E80" t="str">
            <v>极高</v>
          </cell>
          <cell r="F80" t="str">
            <v>座椅</v>
          </cell>
          <cell r="G80" t="str">
            <v>零部件</v>
          </cell>
          <cell r="H80">
            <v>946378.481666667</v>
          </cell>
          <cell r="I80">
            <v>1</v>
          </cell>
          <cell r="J80">
            <v>946378.481666667</v>
          </cell>
          <cell r="K80">
            <v>0</v>
          </cell>
          <cell r="L80">
            <v>946378.481666667</v>
          </cell>
          <cell r="M80">
            <v>1458346.22</v>
          </cell>
          <cell r="N80">
            <v>222925.95</v>
          </cell>
          <cell r="O80">
            <v>222925.95</v>
          </cell>
          <cell r="P80">
            <v>1169304.43166667</v>
          </cell>
          <cell r="Q80">
            <v>500000</v>
          </cell>
          <cell r="R80">
            <v>500000</v>
          </cell>
          <cell r="S80">
            <v>0.427604639526873</v>
          </cell>
          <cell r="T80">
            <v>0.0258050973818147</v>
          </cell>
          <cell r="U80">
            <v>296758.619890869</v>
          </cell>
          <cell r="V80">
            <v>400000</v>
          </cell>
        </row>
        <row r="81">
          <cell r="C81" t="str">
            <v>S413145</v>
          </cell>
          <cell r="D81" t="str">
            <v>霸州市霸州镇鑫创五金塑料厂</v>
          </cell>
          <cell r="E81" t="str">
            <v>中高</v>
          </cell>
          <cell r="F81" t="str">
            <v>座椅</v>
          </cell>
          <cell r="G81" t="str">
            <v>零部件</v>
          </cell>
          <cell r="H81">
            <v>70204.42</v>
          </cell>
          <cell r="I81">
            <v>0.8</v>
          </cell>
          <cell r="J81">
            <v>56163.536</v>
          </cell>
          <cell r="K81">
            <v>0</v>
          </cell>
          <cell r="L81">
            <v>56163.536</v>
          </cell>
          <cell r="M81">
            <v>155223.45</v>
          </cell>
          <cell r="N81">
            <v>26736.4666666667</v>
          </cell>
          <cell r="O81">
            <v>21389.1733333333</v>
          </cell>
          <cell r="P81">
            <v>77552.7093333333</v>
          </cell>
          <cell r="Q81">
            <v>20000</v>
          </cell>
          <cell r="R81">
            <v>20000</v>
          </cell>
          <cell r="S81">
            <v>0.257889120469498</v>
          </cell>
          <cell r="T81">
            <v>0.00103220389527259</v>
          </cell>
          <cell r="U81">
            <v>11870.3447956348</v>
          </cell>
          <cell r="V81">
            <v>0</v>
          </cell>
        </row>
        <row r="82">
          <cell r="C82" t="str">
            <v>S431034</v>
          </cell>
          <cell r="D82" t="str">
            <v>雅柏利（上海）粘扣带有限公司</v>
          </cell>
          <cell r="E82" t="str">
            <v>中高</v>
          </cell>
          <cell r="F82" t="str">
            <v>座椅</v>
          </cell>
          <cell r="G82" t="str">
            <v>零部件</v>
          </cell>
          <cell r="H82" t="e">
            <v>#N/A</v>
          </cell>
          <cell r="I82" t="e">
            <v>#N/A</v>
          </cell>
          <cell r="J82" t="e">
            <v>#N/A</v>
          </cell>
          <cell r="K82" t="e">
            <v>#N/A</v>
          </cell>
          <cell r="L82" t="e">
            <v>#N/A</v>
          </cell>
          <cell r="M82">
            <v>169859</v>
          </cell>
          <cell r="N82" t="e">
            <v>#N/A</v>
          </cell>
          <cell r="O82" t="e">
            <v>#N/A</v>
          </cell>
          <cell r="P82">
            <v>169859</v>
          </cell>
          <cell r="Q82">
            <v>20000</v>
          </cell>
          <cell r="R82">
            <v>20000</v>
          </cell>
          <cell r="S82">
            <v>0.117744717677603</v>
          </cell>
          <cell r="T82">
            <v>0.00103220389527259</v>
          </cell>
          <cell r="U82">
            <v>11870.3447956348</v>
          </cell>
          <cell r="V82">
            <v>20000</v>
          </cell>
        </row>
        <row r="83">
          <cell r="C83" t="str">
            <v>S413157</v>
          </cell>
          <cell r="D83" t="str">
            <v>衡水鑫智汽车零部件有限公司</v>
          </cell>
          <cell r="E83" t="str">
            <v>中高</v>
          </cell>
          <cell r="F83" t="str">
            <v>座椅</v>
          </cell>
          <cell r="G83" t="str">
            <v>零部件</v>
          </cell>
          <cell r="H83">
            <v>5148.375</v>
          </cell>
          <cell r="I83">
            <v>1</v>
          </cell>
          <cell r="J83">
            <v>5148.375</v>
          </cell>
        </row>
        <row r="83">
          <cell r="M83">
            <v>12530.25</v>
          </cell>
          <cell r="N83">
            <v>2088.375</v>
          </cell>
          <cell r="O83">
            <v>2088.375</v>
          </cell>
          <cell r="P83">
            <v>2088.375</v>
          </cell>
          <cell r="Q83">
            <v>12530.25</v>
          </cell>
          <cell r="R83">
            <v>12530.25</v>
          </cell>
          <cell r="S83">
            <v>6</v>
          </cell>
          <cell r="T83">
            <v>0.000646688642936968</v>
          </cell>
          <cell r="U83">
            <v>7436.91939377513</v>
          </cell>
          <cell r="V83">
            <v>12530.25</v>
          </cell>
        </row>
        <row r="84">
          <cell r="C84" t="str">
            <v>S437039</v>
          </cell>
          <cell r="D84" t="str">
            <v>山东慧源精细化工有限公司</v>
          </cell>
          <cell r="E84" t="str">
            <v>极高</v>
          </cell>
          <cell r="F84" t="str">
            <v>金属件</v>
          </cell>
          <cell r="G84" t="str">
            <v>零部件</v>
          </cell>
          <cell r="H84">
            <v>2137.96266666667</v>
          </cell>
          <cell r="I84">
            <v>0.8</v>
          </cell>
          <cell r="J84">
            <v>1710.37013333333</v>
          </cell>
          <cell r="K84">
            <v>0</v>
          </cell>
          <cell r="L84">
            <v>1710.37013333333</v>
          </cell>
          <cell r="M84">
            <v>41176.66</v>
          </cell>
          <cell r="N84">
            <v>6862.77666666667</v>
          </cell>
          <cell r="O84">
            <v>5490.22133333333</v>
          </cell>
          <cell r="P84">
            <v>7200.59146666667</v>
          </cell>
          <cell r="Q84">
            <v>40000</v>
          </cell>
          <cell r="R84">
            <v>40000</v>
          </cell>
          <cell r="S84">
            <v>5.55509921444231</v>
          </cell>
          <cell r="T84">
            <v>0.00206440779054518</v>
          </cell>
          <cell r="U84">
            <v>23740.6895912695</v>
          </cell>
          <cell r="V84">
            <v>40000</v>
          </cell>
        </row>
        <row r="85">
          <cell r="C85" t="str">
            <v>S431008</v>
          </cell>
          <cell r="D85" t="str">
            <v>上海努辰金属制品有限公司</v>
          </cell>
          <cell r="E85" t="str">
            <v>极高</v>
          </cell>
          <cell r="F85" t="str">
            <v>座椅</v>
          </cell>
          <cell r="G85" t="str">
            <v>零部件</v>
          </cell>
          <cell r="H85">
            <v>306917.924</v>
          </cell>
          <cell r="I85">
            <v>0.8</v>
          </cell>
          <cell r="J85">
            <v>245534.3392</v>
          </cell>
          <cell r="K85">
            <v>200000</v>
          </cell>
          <cell r="L85">
            <v>45534.3392</v>
          </cell>
          <cell r="M85">
            <v>732193.12</v>
          </cell>
          <cell r="N85">
            <v>187083.593333333</v>
          </cell>
          <cell r="O85">
            <v>149666.874666667</v>
          </cell>
          <cell r="P85">
            <v>195201.213866667</v>
          </cell>
          <cell r="Q85">
            <v>200000</v>
          </cell>
          <cell r="R85">
            <v>200000</v>
          </cell>
          <cell r="S85">
            <v>1.02458379247893</v>
          </cell>
          <cell r="T85">
            <v>0.0103220389527259</v>
          </cell>
          <cell r="U85">
            <v>118703.447956348</v>
          </cell>
          <cell r="V85">
            <v>200000</v>
          </cell>
        </row>
        <row r="86">
          <cell r="C86" t="str">
            <v>S413072</v>
          </cell>
          <cell r="D86" t="str">
            <v>黄骅市润晨五金制品有限公司</v>
          </cell>
          <cell r="E86" t="str">
            <v>中高</v>
          </cell>
          <cell r="F86" t="str">
            <v>金属件</v>
          </cell>
          <cell r="G86" t="str">
            <v>零部件</v>
          </cell>
          <cell r="H86">
            <v>11240.2106666667</v>
          </cell>
          <cell r="I86">
            <v>0.8</v>
          </cell>
          <cell r="J86">
            <v>8992.16853333334</v>
          </cell>
          <cell r="K86">
            <v>30000</v>
          </cell>
          <cell r="L86">
            <v>-21007.8314666667</v>
          </cell>
          <cell r="M86">
            <v>236103.89</v>
          </cell>
          <cell r="N86">
            <v>0</v>
          </cell>
          <cell r="O86">
            <v>0</v>
          </cell>
          <cell r="P86">
            <v>-21007.8314666667</v>
          </cell>
          <cell r="Q86">
            <v>10000</v>
          </cell>
          <cell r="R86">
            <v>10000</v>
          </cell>
          <cell r="S86">
            <v>-0.476012958113602</v>
          </cell>
          <cell r="T86">
            <v>0.000516101947636294</v>
          </cell>
          <cell r="U86">
            <v>5935.17239781739</v>
          </cell>
          <cell r="V86">
            <v>10000</v>
          </cell>
        </row>
        <row r="87">
          <cell r="C87" t="str">
            <v>S437008</v>
          </cell>
          <cell r="D87" t="str">
            <v>烟台青沪纸业有限公司</v>
          </cell>
          <cell r="E87" t="str">
            <v>中高</v>
          </cell>
          <cell r="F87" t="str">
            <v>座椅</v>
          </cell>
          <cell r="G87" t="str">
            <v>零部件</v>
          </cell>
          <cell r="H87">
            <v>7349.23733333333</v>
          </cell>
          <cell r="I87">
            <v>0.8</v>
          </cell>
          <cell r="J87">
            <v>5879.38986666667</v>
          </cell>
          <cell r="K87">
            <v>0</v>
          </cell>
          <cell r="L87">
            <v>5879.38986666667</v>
          </cell>
          <cell r="M87">
            <v>21121.07</v>
          </cell>
          <cell r="N87">
            <v>3520.17833333333</v>
          </cell>
          <cell r="O87">
            <v>2816.14266666667</v>
          </cell>
          <cell r="P87">
            <v>8695.53253333333</v>
          </cell>
          <cell r="Q87">
            <v>20000</v>
          </cell>
          <cell r="R87">
            <v>20000</v>
          </cell>
          <cell r="S87">
            <v>2.30003164536873</v>
          </cell>
          <cell r="T87">
            <v>0.00103220389527259</v>
          </cell>
          <cell r="U87">
            <v>11870.3447956348</v>
          </cell>
          <cell r="V87">
            <v>10000</v>
          </cell>
        </row>
        <row r="88">
          <cell r="C88" t="str">
            <v>S422002</v>
          </cell>
          <cell r="D88" t="str">
            <v>长春市天利得科技有限公司</v>
          </cell>
          <cell r="E88" t="str">
            <v>座椅</v>
          </cell>
          <cell r="F88" t="str">
            <v>座椅</v>
          </cell>
          <cell r="G88" t="str">
            <v>零部件</v>
          </cell>
          <cell r="H88">
            <v>559513.574666667</v>
          </cell>
          <cell r="I88">
            <v>0.8</v>
          </cell>
          <cell r="J88">
            <v>447610.859733333</v>
          </cell>
          <cell r="K88">
            <v>320000</v>
          </cell>
          <cell r="L88">
            <v>127610.859733333</v>
          </cell>
          <cell r="M88">
            <v>1284868.54</v>
          </cell>
          <cell r="N88">
            <v>195633.001666667</v>
          </cell>
          <cell r="O88">
            <v>156506.401333333</v>
          </cell>
          <cell r="P88">
            <v>284117.261066667</v>
          </cell>
          <cell r="Q88">
            <v>500000</v>
          </cell>
          <cell r="R88">
            <v>500000</v>
          </cell>
          <cell r="S88">
            <v>1.75983675938182</v>
          </cell>
          <cell r="T88">
            <v>0.0258050973818147</v>
          </cell>
          <cell r="U88">
            <v>296758.619890869</v>
          </cell>
          <cell r="V88">
            <v>500000</v>
          </cell>
        </row>
        <row r="89">
          <cell r="C89" t="str">
            <v>S432039</v>
          </cell>
          <cell r="D89" t="str">
            <v>吴江市拓研电子材料有限公司</v>
          </cell>
          <cell r="E89" t="str">
            <v>极高</v>
          </cell>
          <cell r="F89" t="str">
            <v>座椅</v>
          </cell>
          <cell r="G89" t="str">
            <v>零部件</v>
          </cell>
          <cell r="H89">
            <v>0.0166666666666667</v>
          </cell>
          <cell r="I89">
            <v>1</v>
          </cell>
          <cell r="J89">
            <v>0.0166666666666667</v>
          </cell>
          <cell r="K89">
            <v>3060</v>
          </cell>
          <cell r="L89">
            <v>-3059.98333333333</v>
          </cell>
          <cell r="M89">
            <v>0.1</v>
          </cell>
          <cell r="N89">
            <v>0.0166666666666667</v>
          </cell>
          <cell r="O89">
            <v>0.0166666666666667</v>
          </cell>
          <cell r="P89">
            <v>-3059.96666666667</v>
          </cell>
          <cell r="Q89">
            <v>884</v>
          </cell>
          <cell r="R89">
            <v>884</v>
          </cell>
          <cell r="S89">
            <v>-0.288892035860957</v>
          </cell>
          <cell r="T89">
            <v>4.56234121710484e-5</v>
          </cell>
          <cell r="U89">
            <v>524.669239967057</v>
          </cell>
          <cell r="V89">
            <v>884</v>
          </cell>
        </row>
        <row r="90">
          <cell r="C90" t="str">
            <v>S461001</v>
          </cell>
          <cell r="D90" t="str">
            <v>西安海容塑料制品有限责任公司</v>
          </cell>
          <cell r="E90" t="str">
            <v>极高</v>
          </cell>
          <cell r="F90" t="str">
            <v>金属件/座椅</v>
          </cell>
          <cell r="G90" t="str">
            <v>零部件</v>
          </cell>
          <cell r="H90">
            <v>0</v>
          </cell>
          <cell r="I90">
            <v>1</v>
          </cell>
          <cell r="J90">
            <v>0</v>
          </cell>
          <cell r="K90">
            <v>17113</v>
          </cell>
          <cell r="L90">
            <v>-17113</v>
          </cell>
          <cell r="M90">
            <v>0</v>
          </cell>
          <cell r="N90">
            <v>0</v>
          </cell>
          <cell r="O90">
            <v>0</v>
          </cell>
          <cell r="P90">
            <v>-17113</v>
          </cell>
          <cell r="Q90">
            <v>5487.23</v>
          </cell>
          <cell r="R90">
            <v>5487.23</v>
          </cell>
          <cell r="S90">
            <v>-0.320646876643487</v>
          </cell>
          <cell r="T90">
            <v>0.00028319700901283</v>
          </cell>
          <cell r="U90">
            <v>3256.76560364755</v>
          </cell>
          <cell r="V90">
            <v>5487.23</v>
          </cell>
        </row>
        <row r="91">
          <cell r="C91" t="str">
            <v>S432034</v>
          </cell>
          <cell r="D91" t="str">
            <v>上锐（常州）供应链管理有限公司</v>
          </cell>
          <cell r="E91" t="str">
            <v>中高</v>
          </cell>
          <cell r="F91" t="str">
            <v>座椅/金属件</v>
          </cell>
          <cell r="G91" t="str">
            <v>零部件</v>
          </cell>
          <cell r="H91">
            <v>48218.9966666667</v>
          </cell>
          <cell r="I91">
            <v>1</v>
          </cell>
          <cell r="J91">
            <v>48218.9966666667</v>
          </cell>
          <cell r="K91">
            <v>249048.97</v>
          </cell>
          <cell r="L91">
            <v>-200829.973333333</v>
          </cell>
          <cell r="M91">
            <v>63602.76</v>
          </cell>
          <cell r="N91">
            <v>53198.1583333333</v>
          </cell>
          <cell r="O91">
            <v>53198.1583333333</v>
          </cell>
          <cell r="P91">
            <v>-147631.815</v>
          </cell>
          <cell r="Q91">
            <v>63602.76</v>
          </cell>
          <cell r="R91">
            <v>447.028</v>
          </cell>
          <cell r="S91">
            <v>-0.430820145373137</v>
          </cell>
          <cell r="T91">
            <v>2.30712021447957e-5</v>
          </cell>
          <cell r="U91">
            <v>265.318824665151</v>
          </cell>
          <cell r="V91">
            <v>60000</v>
          </cell>
        </row>
        <row r="92">
          <cell r="C92" t="str">
            <v>S421001</v>
          </cell>
          <cell r="D92" t="str">
            <v>沈阳金杯锦恒汽车安全系统有限公司</v>
          </cell>
          <cell r="E92" t="str">
            <v>中高</v>
          </cell>
          <cell r="F92" t="str">
            <v>座椅</v>
          </cell>
          <cell r="G92" t="str">
            <v>零部件</v>
          </cell>
          <cell r="H92">
            <v>8014.38533333333</v>
          </cell>
          <cell r="I92">
            <v>0.8</v>
          </cell>
          <cell r="J92">
            <v>6411.50826666667</v>
          </cell>
          <cell r="K92">
            <v>0</v>
          </cell>
          <cell r="L92">
            <v>6411.50826666667</v>
          </cell>
          <cell r="M92">
            <v>0</v>
          </cell>
          <cell r="N92">
            <v>10017.9816666667</v>
          </cell>
          <cell r="O92">
            <v>8014.38533333333</v>
          </cell>
          <cell r="P92">
            <v>14425.8936</v>
          </cell>
          <cell r="Q92">
            <v>60107.89</v>
          </cell>
          <cell r="R92">
            <v>60107.89</v>
          </cell>
          <cell r="S92">
            <v>4.16666666666667</v>
          </cell>
          <cell r="T92">
            <v>0.00310217990973082</v>
          </cell>
          <cell r="U92">
            <v>35675.0689619044</v>
          </cell>
          <cell r="V92">
            <v>60107.89</v>
          </cell>
        </row>
        <row r="93">
          <cell r="C93" t="str">
            <v>S513014</v>
          </cell>
          <cell r="D93" t="str">
            <v>邓景亮</v>
          </cell>
          <cell r="E93" t="str">
            <v>中高</v>
          </cell>
          <cell r="F93" t="str">
            <v>销售</v>
          </cell>
          <cell r="G93" t="str">
            <v>销售</v>
          </cell>
          <cell r="H93">
            <v>1297826.52666667</v>
          </cell>
          <cell r="I93">
            <v>1</v>
          </cell>
          <cell r="J93">
            <v>1297826.52666667</v>
          </cell>
          <cell r="K93">
            <v>1254687.352</v>
          </cell>
          <cell r="L93">
            <v>43139.1746666669</v>
          </cell>
          <cell r="M93">
            <v>3093766.72</v>
          </cell>
          <cell r="N93">
            <v>426970.151666667</v>
          </cell>
          <cell r="O93">
            <v>426970.151666667</v>
          </cell>
          <cell r="P93">
            <v>470109.326333334</v>
          </cell>
          <cell r="Q93">
            <v>450000</v>
          </cell>
          <cell r="R93">
            <v>450000</v>
          </cell>
          <cell r="S93">
            <v>0.957224149348029</v>
          </cell>
          <cell r="T93">
            <v>0.0232245876436333</v>
          </cell>
          <cell r="U93">
            <v>267082.757901782</v>
          </cell>
          <cell r="V93">
            <v>100000</v>
          </cell>
        </row>
        <row r="94">
          <cell r="C94" t="str">
            <v>S413107</v>
          </cell>
          <cell r="D94" t="str">
            <v>黄骅市赵福增运输队</v>
          </cell>
          <cell r="E94" t="str">
            <v>中高</v>
          </cell>
          <cell r="F94" t="str">
            <v>销售</v>
          </cell>
          <cell r="G94" t="str">
            <v>销售</v>
          </cell>
          <cell r="H94">
            <v>895312.648</v>
          </cell>
          <cell r="I94">
            <v>1</v>
          </cell>
          <cell r="J94">
            <v>895312.648</v>
          </cell>
          <cell r="K94">
            <v>345312.648</v>
          </cell>
          <cell r="L94">
            <v>550000</v>
          </cell>
          <cell r="M94">
            <v>2299684.78</v>
          </cell>
          <cell r="N94">
            <v>294215.995</v>
          </cell>
          <cell r="O94">
            <v>294215.995</v>
          </cell>
          <cell r="P94">
            <v>844215.995</v>
          </cell>
          <cell r="Q94">
            <v>180000</v>
          </cell>
        </row>
        <row r="94">
          <cell r="V94">
            <v>180000</v>
          </cell>
        </row>
        <row r="95">
          <cell r="C95" t="str">
            <v>S511037</v>
          </cell>
          <cell r="D95" t="str">
            <v>北京友联物流有限公司</v>
          </cell>
          <cell r="E95" t="str">
            <v>中高</v>
          </cell>
          <cell r="F95" t="str">
            <v>销售</v>
          </cell>
          <cell r="G95" t="str">
            <v>销售</v>
          </cell>
          <cell r="H95" t="e">
            <v>#N/A</v>
          </cell>
          <cell r="I95" t="e">
            <v>#N/A</v>
          </cell>
          <cell r="J95" t="e">
            <v>#N/A</v>
          </cell>
          <cell r="K95" t="e">
            <v>#N/A</v>
          </cell>
          <cell r="L95" t="e">
            <v>#N/A</v>
          </cell>
          <cell r="M95">
            <v>456795.51</v>
          </cell>
          <cell r="N95" t="e">
            <v>#N/A</v>
          </cell>
          <cell r="O95" t="e">
            <v>#N/A</v>
          </cell>
          <cell r="P95" t="e">
            <v>#N/A</v>
          </cell>
          <cell r="Q95">
            <v>100000</v>
          </cell>
          <cell r="R95">
            <v>100000</v>
          </cell>
          <cell r="S95" t="e">
            <v>#N/A</v>
          </cell>
          <cell r="T95">
            <v>0.00516101947636294</v>
          </cell>
          <cell r="U95">
            <v>59351.7239781739</v>
          </cell>
          <cell r="V95">
            <v>50000</v>
          </cell>
        </row>
        <row r="96">
          <cell r="C96" t="str">
            <v>S511036</v>
          </cell>
          <cell r="D96" t="str">
            <v>北京恒世通物流有限公司</v>
          </cell>
          <cell r="E96" t="str">
            <v>中高</v>
          </cell>
          <cell r="F96" t="str">
            <v>销售</v>
          </cell>
          <cell r="G96" t="str">
            <v>销售</v>
          </cell>
          <cell r="H96" t="e">
            <v>#N/A</v>
          </cell>
          <cell r="I96" t="e">
            <v>#N/A</v>
          </cell>
          <cell r="J96" t="e">
            <v>#N/A</v>
          </cell>
          <cell r="K96" t="e">
            <v>#N/A</v>
          </cell>
          <cell r="L96" t="e">
            <v>#N/A</v>
          </cell>
          <cell r="M96">
            <v>1403468.4</v>
          </cell>
          <cell r="N96" t="e">
            <v>#N/A</v>
          </cell>
          <cell r="O96" t="e">
            <v>#N/A</v>
          </cell>
          <cell r="P96" t="e">
            <v>#N/A</v>
          </cell>
          <cell r="Q96">
            <v>400000</v>
          </cell>
          <cell r="R96">
            <v>400000</v>
          </cell>
          <cell r="S96" t="e">
            <v>#N/A</v>
          </cell>
          <cell r="T96">
            <v>0.0206440779054518</v>
          </cell>
          <cell r="U96">
            <v>237406.895912695</v>
          </cell>
          <cell r="V96">
            <v>200000</v>
          </cell>
        </row>
        <row r="97">
          <cell r="C97" t="str">
            <v>S537029</v>
          </cell>
          <cell r="D97" t="str">
            <v>青岛华瑞利工贸有限公司</v>
          </cell>
          <cell r="E97" t="str">
            <v>中高</v>
          </cell>
          <cell r="F97" t="str">
            <v>销售</v>
          </cell>
          <cell r="G97" t="str">
            <v>销售</v>
          </cell>
          <cell r="H97">
            <v>37186.2266666667</v>
          </cell>
          <cell r="I97">
            <v>0.8</v>
          </cell>
          <cell r="J97">
            <v>29748.9813333333</v>
          </cell>
          <cell r="K97">
            <v>0</v>
          </cell>
          <cell r="L97">
            <v>29748.9813333333</v>
          </cell>
          <cell r="M97">
            <v>139448.35</v>
          </cell>
          <cell r="N97">
            <v>0</v>
          </cell>
          <cell r="O97">
            <v>0</v>
          </cell>
          <cell r="P97">
            <v>29748.9813333333</v>
          </cell>
          <cell r="Q97">
            <v>50000</v>
          </cell>
          <cell r="R97">
            <v>50000</v>
          </cell>
          <cell r="S97">
            <v>1.68072981860309</v>
          </cell>
          <cell r="T97">
            <v>0.00258050973818147</v>
          </cell>
          <cell r="U97">
            <v>29675.8619890869</v>
          </cell>
        </row>
        <row r="98">
          <cell r="C98" t="str">
            <v>S537036</v>
          </cell>
          <cell r="D98" t="str">
            <v>青岛亿嘉通物流有限公司</v>
          </cell>
          <cell r="E98" t="str">
            <v>中高</v>
          </cell>
          <cell r="F98" t="str">
            <v>销售</v>
          </cell>
          <cell r="G98" t="str">
            <v>销售</v>
          </cell>
          <cell r="H98" t="e">
            <v>#N/A</v>
          </cell>
          <cell r="I98" t="e">
            <v>#N/A</v>
          </cell>
          <cell r="J98" t="e">
            <v>#N/A</v>
          </cell>
          <cell r="K98" t="e">
            <v>#N/A</v>
          </cell>
          <cell r="L98" t="e">
            <v>#N/A</v>
          </cell>
          <cell r="M98">
            <v>173407.62</v>
          </cell>
          <cell r="N98" t="e">
            <v>#N/A</v>
          </cell>
          <cell r="O98" t="e">
            <v>#N/A</v>
          </cell>
          <cell r="P98" t="e">
            <v>#N/A</v>
          </cell>
          <cell r="Q98">
            <v>50000</v>
          </cell>
          <cell r="R98">
            <v>50000</v>
          </cell>
          <cell r="S98" t="e">
            <v>#N/A</v>
          </cell>
          <cell r="T98">
            <v>0.00258050973818147</v>
          </cell>
          <cell r="U98">
            <v>29675.8619890869</v>
          </cell>
          <cell r="V98">
            <v>40000</v>
          </cell>
        </row>
        <row r="99">
          <cell r="C99" t="str">
            <v>S515003</v>
          </cell>
          <cell r="D99" t="str">
            <v>包头市清枫科技有限公司</v>
          </cell>
          <cell r="E99" t="str">
            <v>中高</v>
          </cell>
          <cell r="F99" t="str">
            <v>销售</v>
          </cell>
          <cell r="G99" t="str">
            <v>销售</v>
          </cell>
          <cell r="H99" t="e">
            <v>#N/A</v>
          </cell>
          <cell r="I99" t="e">
            <v>#N/A</v>
          </cell>
          <cell r="J99" t="e">
            <v>#N/A</v>
          </cell>
          <cell r="K99" t="e">
            <v>#N/A</v>
          </cell>
          <cell r="L99" t="e">
            <v>#N/A</v>
          </cell>
          <cell r="M99">
            <v>25200</v>
          </cell>
          <cell r="N99" t="e">
            <v>#N/A</v>
          </cell>
          <cell r="O99" t="e">
            <v>#N/A</v>
          </cell>
          <cell r="P99" t="e">
            <v>#N/A</v>
          </cell>
          <cell r="Q99">
            <v>25200</v>
          </cell>
          <cell r="R99">
            <v>25200</v>
          </cell>
          <cell r="S99" t="e">
            <v>#N/A</v>
          </cell>
          <cell r="T99">
            <v>0.00130057690804346</v>
          </cell>
          <cell r="U99">
            <v>14956.6344424998</v>
          </cell>
          <cell r="V99">
            <v>25200</v>
          </cell>
        </row>
        <row r="100">
          <cell r="C100" t="str">
            <v>S513174</v>
          </cell>
          <cell r="D100" t="str">
            <v>黄骅市杭合叉车配件经营部</v>
          </cell>
          <cell r="E100" t="str">
            <v>中高</v>
          </cell>
          <cell r="F100" t="str">
            <v>销售</v>
          </cell>
          <cell r="G100" t="str">
            <v>销售</v>
          </cell>
          <cell r="H100" t="e">
            <v>#N/A</v>
          </cell>
          <cell r="I100" t="e">
            <v>#N/A</v>
          </cell>
          <cell r="J100" t="e">
            <v>#N/A</v>
          </cell>
          <cell r="K100" t="e">
            <v>#N/A</v>
          </cell>
          <cell r="L100" t="e">
            <v>#N/A</v>
          </cell>
          <cell r="M100">
            <v>40240</v>
          </cell>
          <cell r="N100" t="e">
            <v>#N/A</v>
          </cell>
          <cell r="O100" t="e">
            <v>#N/A</v>
          </cell>
          <cell r="P100" t="e">
            <v>#N/A</v>
          </cell>
          <cell r="Q100">
            <v>10000</v>
          </cell>
          <cell r="R100">
            <v>10000</v>
          </cell>
          <cell r="S100" t="e">
            <v>#N/A</v>
          </cell>
          <cell r="T100">
            <v>0.000516101947636294</v>
          </cell>
          <cell r="U100">
            <v>5935.17239781739</v>
          </cell>
          <cell r="V100">
            <v>5000</v>
          </cell>
        </row>
        <row r="101">
          <cell r="C101" t="str">
            <v>S423001</v>
          </cell>
          <cell r="D101" t="str">
            <v>哈尔滨三迪工控工程有限公司</v>
          </cell>
          <cell r="E101" t="str">
            <v>涉诉</v>
          </cell>
          <cell r="F101" t="str">
            <v>座椅</v>
          </cell>
          <cell r="G101" t="str">
            <v>固定资产</v>
          </cell>
          <cell r="H101">
            <v>0</v>
          </cell>
          <cell r="I101">
            <v>1</v>
          </cell>
          <cell r="J101">
            <v>0</v>
          </cell>
          <cell r="K101">
            <v>0</v>
          </cell>
          <cell r="L101">
            <v>0</v>
          </cell>
          <cell r="M101">
            <v>416900</v>
          </cell>
          <cell r="N101">
            <v>0</v>
          </cell>
          <cell r="O101">
            <v>0</v>
          </cell>
          <cell r="P101">
            <v>416900</v>
          </cell>
          <cell r="Q101">
            <v>200000</v>
          </cell>
          <cell r="R101">
            <v>200000</v>
          </cell>
          <cell r="S101">
            <v>0.479731350443751</v>
          </cell>
          <cell r="T101">
            <v>0.0103220389527259</v>
          </cell>
          <cell r="U101">
            <v>118703.447956348</v>
          </cell>
          <cell r="V101">
            <v>180000</v>
          </cell>
        </row>
        <row r="102">
          <cell r="C102" t="str">
            <v>S411021</v>
          </cell>
          <cell r="D102" t="str">
            <v>北京鹏宇兴业精密模具制造有限公司</v>
          </cell>
          <cell r="E102" t="str">
            <v>涉诉</v>
          </cell>
          <cell r="F102" t="str">
            <v>金属件</v>
          </cell>
          <cell r="G102" t="str">
            <v>固定资产</v>
          </cell>
          <cell r="H102">
            <v>21578.6613333333</v>
          </cell>
          <cell r="I102">
            <v>1</v>
          </cell>
          <cell r="J102">
            <v>21578.6613333333</v>
          </cell>
          <cell r="K102">
            <v>0</v>
          </cell>
          <cell r="L102">
            <v>21578.6613333333</v>
          </cell>
          <cell r="M102">
            <v>40459.99</v>
          </cell>
          <cell r="N102">
            <v>0</v>
          </cell>
          <cell r="O102">
            <v>0</v>
          </cell>
          <cell r="P102">
            <v>21578.6613333333</v>
          </cell>
          <cell r="Q102">
            <v>20000</v>
          </cell>
          <cell r="R102">
            <v>20000</v>
          </cell>
          <cell r="S102">
            <v>0.926841553841214</v>
          </cell>
          <cell r="T102">
            <v>0.00103220389527259</v>
          </cell>
          <cell r="U102">
            <v>11870.3447956348</v>
          </cell>
          <cell r="V102">
            <v>20000</v>
          </cell>
        </row>
        <row r="103">
          <cell r="C103" t="str">
            <v>S444014</v>
          </cell>
          <cell r="D103" t="str">
            <v>深圳市毅荣川电子科技有限公司</v>
          </cell>
          <cell r="E103" t="str">
            <v>涉诉</v>
          </cell>
          <cell r="F103" t="str">
            <v>座椅</v>
          </cell>
          <cell r="G103" t="str">
            <v>零部件</v>
          </cell>
          <cell r="H103">
            <v>101070.233333333</v>
          </cell>
          <cell r="I103">
            <v>1</v>
          </cell>
          <cell r="J103">
            <v>101070.233333333</v>
          </cell>
          <cell r="K103">
            <v>0</v>
          </cell>
          <cell r="L103">
            <v>101070.233333333</v>
          </cell>
          <cell r="M103">
            <v>151605.35</v>
          </cell>
          <cell r="N103">
            <v>0</v>
          </cell>
          <cell r="O103">
            <v>0</v>
          </cell>
          <cell r="P103">
            <v>101070.233333333</v>
          </cell>
          <cell r="Q103">
            <v>50000</v>
          </cell>
          <cell r="R103">
            <v>50000</v>
          </cell>
          <cell r="S103">
            <v>0.494705496870658</v>
          </cell>
          <cell r="T103">
            <v>0.00258050973818147</v>
          </cell>
          <cell r="U103">
            <v>29675.8619890869</v>
          </cell>
          <cell r="V103">
            <v>50000</v>
          </cell>
        </row>
        <row r="104">
          <cell r="C104" t="str">
            <v>S433021</v>
          </cell>
          <cell r="D104" t="str">
            <v>慈溪市维克多自控元件有限公司</v>
          </cell>
          <cell r="E104" t="str">
            <v>涉诉</v>
          </cell>
          <cell r="F104" t="str">
            <v>座椅</v>
          </cell>
          <cell r="G104" t="str">
            <v>零部件</v>
          </cell>
          <cell r="H104">
            <v>253262.578666667</v>
          </cell>
          <cell r="I104">
            <v>0.8</v>
          </cell>
          <cell r="J104">
            <v>202610.062933333</v>
          </cell>
          <cell r="K104">
            <v>0</v>
          </cell>
          <cell r="L104">
            <v>202610.062933333</v>
          </cell>
          <cell r="M104">
            <v>508630.26</v>
          </cell>
          <cell r="N104">
            <v>62267.52</v>
          </cell>
          <cell r="O104">
            <v>49814.016</v>
          </cell>
          <cell r="P104">
            <v>252424.078933333</v>
          </cell>
          <cell r="Q104">
            <v>100000</v>
          </cell>
          <cell r="R104">
            <v>100000</v>
          </cell>
          <cell r="S104">
            <v>0.396158719970651</v>
          </cell>
          <cell r="T104">
            <v>0.00516101947636294</v>
          </cell>
          <cell r="U104">
            <v>59351.7239781739</v>
          </cell>
          <cell r="V104">
            <v>50000</v>
          </cell>
        </row>
        <row r="105">
          <cell r="C105" t="str">
            <v>S437023</v>
          </cell>
          <cell r="D105" t="str">
            <v>高唐强盛机械有限公司</v>
          </cell>
          <cell r="E105" t="str">
            <v>涉诉</v>
          </cell>
          <cell r="F105" t="str">
            <v>金属件</v>
          </cell>
          <cell r="G105" t="str">
            <v>零部件</v>
          </cell>
          <cell r="H105">
            <v>9003.48533333333</v>
          </cell>
          <cell r="I105">
            <v>0.8</v>
          </cell>
          <cell r="J105">
            <v>7202.78826666667</v>
          </cell>
          <cell r="K105">
            <v>70000</v>
          </cell>
          <cell r="L105">
            <v>-62797.2117333333</v>
          </cell>
          <cell r="M105">
            <v>856630.84</v>
          </cell>
          <cell r="N105">
            <v>0</v>
          </cell>
          <cell r="O105">
            <v>0</v>
          </cell>
          <cell r="P105">
            <v>-62797.2117333333</v>
          </cell>
          <cell r="Q105">
            <v>30000</v>
          </cell>
          <cell r="R105">
            <v>30000</v>
          </cell>
          <cell r="S105">
            <v>-0.477728217096552</v>
          </cell>
          <cell r="T105">
            <v>0.00154830584290888</v>
          </cell>
          <cell r="U105">
            <v>17805.5171934522</v>
          </cell>
          <cell r="V105">
            <v>20000</v>
          </cell>
        </row>
        <row r="106">
          <cell r="C106" t="str">
            <v>S412044</v>
          </cell>
          <cell r="D106" t="str">
            <v>天津沛衡五金弹簧有限公司</v>
          </cell>
          <cell r="E106" t="str">
            <v>涉诉</v>
          </cell>
          <cell r="F106" t="str">
            <v>座椅</v>
          </cell>
          <cell r="G106" t="str">
            <v>零部件</v>
          </cell>
          <cell r="H106">
            <v>42811.28</v>
          </cell>
          <cell r="I106">
            <v>0.8</v>
          </cell>
          <cell r="J106">
            <v>34249.024</v>
          </cell>
          <cell r="K106">
            <v>0</v>
          </cell>
          <cell r="L106">
            <v>34249.024</v>
          </cell>
          <cell r="M106">
            <v>81145.88</v>
          </cell>
          <cell r="N106">
            <v>12485.2766666667</v>
          </cell>
          <cell r="O106">
            <v>9988.22133333333</v>
          </cell>
          <cell r="P106">
            <v>44237.2453333333</v>
          </cell>
          <cell r="Q106">
            <v>50000</v>
          </cell>
          <cell r="R106">
            <v>50000</v>
          </cell>
          <cell r="S106">
            <v>1.13026929283782</v>
          </cell>
          <cell r="T106">
            <v>0.00258050973818147</v>
          </cell>
          <cell r="U106">
            <v>29675.8619890869</v>
          </cell>
          <cell r="V106">
            <v>20000</v>
          </cell>
        </row>
        <row r="107">
          <cell r="C107" t="str">
            <v>S433027</v>
          </cell>
          <cell r="D107" t="str">
            <v>浙江泰极信汽车部件有限公司</v>
          </cell>
          <cell r="E107" t="str">
            <v>涉诉</v>
          </cell>
          <cell r="F107" t="str">
            <v>金属件</v>
          </cell>
          <cell r="G107" t="str">
            <v>零部件</v>
          </cell>
          <cell r="H107">
            <v>0</v>
          </cell>
          <cell r="I107">
            <v>0.8</v>
          </cell>
          <cell r="J107">
            <v>0</v>
          </cell>
          <cell r="K107">
            <v>20000</v>
          </cell>
          <cell r="L107">
            <v>-20000</v>
          </cell>
          <cell r="M107">
            <v>249669.96</v>
          </cell>
          <cell r="N107">
            <v>0</v>
          </cell>
          <cell r="O107">
            <v>0</v>
          </cell>
          <cell r="P107">
            <v>-20000</v>
          </cell>
          <cell r="Q107">
            <v>30000</v>
          </cell>
          <cell r="R107">
            <v>30000</v>
          </cell>
          <cell r="S107">
            <v>-1.5</v>
          </cell>
          <cell r="T107">
            <v>0.00154830584290888</v>
          </cell>
          <cell r="U107">
            <v>17805.5171934522</v>
          </cell>
          <cell r="V107">
            <v>20000</v>
          </cell>
        </row>
        <row r="108">
          <cell r="C108" t="str">
            <v>S511032</v>
          </cell>
          <cell r="D108" t="str">
            <v>中机科(北京)车辆检测工程研究院有限公司</v>
          </cell>
          <cell r="E108" t="str">
            <v>涉诉</v>
          </cell>
          <cell r="F108" t="str">
            <v>金属件</v>
          </cell>
          <cell r="G108" t="str">
            <v>零部件</v>
          </cell>
          <cell r="H108">
            <v>277949.4</v>
          </cell>
          <cell r="I108">
            <v>0.8</v>
          </cell>
          <cell r="J108">
            <v>222359.52</v>
          </cell>
          <cell r="K108">
            <v>30000</v>
          </cell>
          <cell r="L108">
            <v>192359.52</v>
          </cell>
          <cell r="M108">
            <v>619964</v>
          </cell>
          <cell r="N108">
            <v>39407.25</v>
          </cell>
          <cell r="O108">
            <v>31525.8</v>
          </cell>
          <cell r="P108">
            <v>223885.32</v>
          </cell>
          <cell r="Q108">
            <v>30000</v>
          </cell>
          <cell r="R108">
            <v>30000</v>
          </cell>
          <cell r="S108">
            <v>0.133997173195634</v>
          </cell>
          <cell r="T108">
            <v>0.00154830584290888</v>
          </cell>
          <cell r="U108">
            <v>17805.5171934522</v>
          </cell>
        </row>
        <row r="109">
          <cell r="C109" t="str">
            <v>S535001</v>
          </cell>
          <cell r="D109" t="str">
            <v>厦门市三友和机械有限公司</v>
          </cell>
          <cell r="E109" t="str">
            <v>涉诉</v>
          </cell>
          <cell r="F109" t="str">
            <v>金属件</v>
          </cell>
          <cell r="G109" t="str">
            <v>零部件</v>
          </cell>
          <cell r="H109">
            <v>0</v>
          </cell>
          <cell r="I109">
            <v>1</v>
          </cell>
          <cell r="J109">
            <v>0</v>
          </cell>
          <cell r="K109">
            <v>20000</v>
          </cell>
          <cell r="L109">
            <v>-20000</v>
          </cell>
          <cell r="M109">
            <v>294000</v>
          </cell>
          <cell r="N109">
            <v>0</v>
          </cell>
          <cell r="O109">
            <v>0</v>
          </cell>
          <cell r="P109">
            <v>-20000</v>
          </cell>
          <cell r="Q109">
            <v>30000</v>
          </cell>
          <cell r="R109">
            <v>30000</v>
          </cell>
          <cell r="S109">
            <v>-1.5</v>
          </cell>
          <cell r="T109">
            <v>0.00154830584290888</v>
          </cell>
          <cell r="U109">
            <v>17805.5171934522</v>
          </cell>
        </row>
        <row r="110">
          <cell r="C110" t="str">
            <v>S411047</v>
          </cell>
          <cell r="D110" t="str">
            <v>大连吉田拉链有限公司北京分公司</v>
          </cell>
          <cell r="E110" t="str">
            <v>涉诉</v>
          </cell>
          <cell r="F110" t="str">
            <v>金属件</v>
          </cell>
          <cell r="G110" t="str">
            <v>零部件</v>
          </cell>
          <cell r="H110">
            <v>24329.35</v>
          </cell>
          <cell r="I110">
            <v>1</v>
          </cell>
          <cell r="J110">
            <v>24329.35</v>
          </cell>
          <cell r="K110">
            <v>20000</v>
          </cell>
          <cell r="L110">
            <v>4329.34999999999</v>
          </cell>
          <cell r="M110">
            <v>42807.9</v>
          </cell>
          <cell r="N110">
            <v>7134.65</v>
          </cell>
          <cell r="O110">
            <v>7134.65</v>
          </cell>
          <cell r="P110">
            <v>11464</v>
          </cell>
          <cell r="Q110">
            <v>42807.9</v>
          </cell>
          <cell r="R110">
            <v>42807.9</v>
          </cell>
          <cell r="S110">
            <v>3.73411549197488</v>
          </cell>
          <cell r="T110">
            <v>0.00220932405642197</v>
          </cell>
          <cell r="U110">
            <v>25407.2266488527</v>
          </cell>
          <cell r="V110">
            <v>42807.9</v>
          </cell>
        </row>
        <row r="111">
          <cell r="C111" t="str">
            <v>S413082</v>
          </cell>
          <cell r="D111" t="str">
            <v>深州市卓伦橡塑磨具有限公司</v>
          </cell>
          <cell r="E111" t="str">
            <v>涉诉</v>
          </cell>
          <cell r="F111" t="str">
            <v>金属件</v>
          </cell>
          <cell r="G111" t="str">
            <v>零部件</v>
          </cell>
          <cell r="H111">
            <v>712043.269333333</v>
          </cell>
          <cell r="I111">
            <v>0.8</v>
          </cell>
          <cell r="J111">
            <v>569634.615466667</v>
          </cell>
          <cell r="K111">
            <v>600000</v>
          </cell>
          <cell r="L111">
            <v>-30365.3845333332</v>
          </cell>
          <cell r="M111">
            <v>4117298.58</v>
          </cell>
          <cell r="N111">
            <v>178983.14</v>
          </cell>
          <cell r="O111">
            <v>143186.512</v>
          </cell>
          <cell r="P111">
            <v>112821.127466667</v>
          </cell>
          <cell r="Q111">
            <v>500000</v>
          </cell>
          <cell r="R111">
            <v>500000</v>
          </cell>
          <cell r="S111">
            <v>4.43179403740426</v>
          </cell>
          <cell r="T111">
            <v>0.0258050973818147</v>
          </cell>
          <cell r="U111">
            <v>299154.881834705</v>
          </cell>
          <cell r="V111">
            <v>500000</v>
          </cell>
        </row>
        <row r="112">
          <cell r="C112" t="str">
            <v>S412015</v>
          </cell>
          <cell r="D112" t="str">
            <v>天津亚铁科技有限公司</v>
          </cell>
          <cell r="E112" t="str">
            <v>涉诉</v>
          </cell>
          <cell r="F112" t="str">
            <v>金属件</v>
          </cell>
          <cell r="G112" t="str">
            <v>原材料</v>
          </cell>
        </row>
        <row r="112">
          <cell r="M112">
            <v>200686.65</v>
          </cell>
        </row>
        <row r="112">
          <cell r="Q112">
            <v>50000</v>
          </cell>
          <cell r="R112">
            <v>50000</v>
          </cell>
          <cell r="S112" t="e">
            <v>#DIV/0!</v>
          </cell>
          <cell r="T112">
            <v>0.00258050973818147</v>
          </cell>
        </row>
        <row r="112">
          <cell r="V112">
            <v>50000</v>
          </cell>
        </row>
        <row r="113">
          <cell r="C113" t="str">
            <v>S432008</v>
          </cell>
          <cell r="D113" t="str">
            <v>徐州华夏电子有限公司</v>
          </cell>
          <cell r="E113" t="str">
            <v>零部件</v>
          </cell>
          <cell r="F113" t="str">
            <v>座椅</v>
          </cell>
          <cell r="G113" t="str">
            <v>零部件</v>
          </cell>
          <cell r="H113">
            <v>231412.048</v>
          </cell>
          <cell r="I113">
            <v>0.8</v>
          </cell>
          <cell r="J113">
            <v>185129.6384</v>
          </cell>
          <cell r="K113">
            <v>0</v>
          </cell>
          <cell r="L113">
            <v>185129.6384</v>
          </cell>
          <cell r="M113">
            <v>484242</v>
          </cell>
          <cell r="N113">
            <v>71298.8566666667</v>
          </cell>
          <cell r="O113">
            <v>57039.0853333333</v>
          </cell>
          <cell r="P113">
            <v>242168.723733333</v>
          </cell>
          <cell r="Q113">
            <v>60000</v>
          </cell>
          <cell r="R113">
            <v>60000</v>
          </cell>
          <cell r="S113">
            <v>0.247761143862944</v>
          </cell>
          <cell r="T113">
            <v>0.00309661168581777</v>
          </cell>
          <cell r="U113">
            <v>60000</v>
          </cell>
          <cell r="V113">
            <v>60000</v>
          </cell>
        </row>
        <row r="114">
          <cell r="C114" t="str">
            <v>S435004</v>
          </cell>
          <cell r="D114" t="str">
            <v>厦门市鑫荣飞工贸有限公司</v>
          </cell>
          <cell r="E114" t="str">
            <v>金属件</v>
          </cell>
          <cell r="F114" t="str">
            <v>金属件</v>
          </cell>
          <cell r="G114" t="str">
            <v>零部件</v>
          </cell>
          <cell r="H114">
            <v>304006.802666667</v>
          </cell>
          <cell r="I114">
            <v>0.8</v>
          </cell>
          <cell r="J114">
            <v>243205.442133333</v>
          </cell>
          <cell r="K114">
            <v>0</v>
          </cell>
          <cell r="L114">
            <v>243205.442133333</v>
          </cell>
          <cell r="M114">
            <v>656344.41</v>
          </cell>
          <cell r="N114">
            <v>145695.42</v>
          </cell>
          <cell r="O114">
            <v>116556.336</v>
          </cell>
          <cell r="P114">
            <v>359761.778133333</v>
          </cell>
          <cell r="Q114">
            <v>100000</v>
          </cell>
          <cell r="R114">
            <v>100000</v>
          </cell>
          <cell r="S114">
            <v>0.277961712661256</v>
          </cell>
          <cell r="T114">
            <v>0.00516101947636294</v>
          </cell>
          <cell r="U114">
            <v>100000</v>
          </cell>
          <cell r="V114">
            <v>60000</v>
          </cell>
        </row>
        <row r="115">
          <cell r="C115" t="str">
            <v>S431002</v>
          </cell>
          <cell r="D115" t="str">
            <v>易格斯（上海）拖链系统有限公司</v>
          </cell>
          <cell r="E115" t="str">
            <v>零部件</v>
          </cell>
          <cell r="F115" t="str">
            <v>金属件</v>
          </cell>
          <cell r="G115" t="str">
            <v>零部件</v>
          </cell>
          <cell r="H115">
            <v>153302.216666667</v>
          </cell>
          <cell r="I115">
            <v>1</v>
          </cell>
          <cell r="J115">
            <v>153302.216666667</v>
          </cell>
          <cell r="K115">
            <v>70000</v>
          </cell>
          <cell r="L115">
            <v>83302.2166666667</v>
          </cell>
          <cell r="M115">
            <v>418529.62</v>
          </cell>
          <cell r="N115">
            <v>69754.9366666667</v>
          </cell>
          <cell r="O115">
            <v>69754.9366666667</v>
          </cell>
          <cell r="P115">
            <v>153057.153333333</v>
          </cell>
          <cell r="Q115">
            <v>270891.44</v>
          </cell>
          <cell r="R115">
            <v>270891.44</v>
          </cell>
          <cell r="S115">
            <v>1.76987115009282</v>
          </cell>
          <cell r="T115">
            <v>0.0139807599782</v>
          </cell>
          <cell r="U115">
            <v>160778.7397493</v>
          </cell>
          <cell r="V115">
            <v>270891.44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6月付款计划分析"/>
      <sheetName val="6.29方案一"/>
      <sheetName val="5.30 (3)"/>
      <sheetName val="Sheet3"/>
      <sheetName val="7.4付款计划"/>
      <sheetName val="7.9付款计划"/>
      <sheetName val="Sheet1"/>
      <sheetName val="6.29方案二 (2)"/>
      <sheetName val="销售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C4" t="str">
            <v>S435001</v>
          </cell>
          <cell r="D4" t="str">
            <v>厦门凯平化工有限公司</v>
          </cell>
          <cell r="E4" t="str">
            <v>原材料</v>
          </cell>
          <cell r="F4" t="str">
            <v>座椅</v>
          </cell>
          <cell r="G4" t="str">
            <v>原材料</v>
          </cell>
          <cell r="H4">
            <v>1</v>
          </cell>
          <cell r="I4">
            <v>821382.33</v>
          </cell>
          <cell r="J4">
            <v>906892.1</v>
          </cell>
          <cell r="K4">
            <v>13424.1683333333</v>
          </cell>
          <cell r="L4">
            <v>65462.985</v>
          </cell>
          <cell r="M4">
            <v>65462.985</v>
          </cell>
          <cell r="N4">
            <v>100850.661666667</v>
          </cell>
          <cell r="O4">
            <v>122645.426666667</v>
          </cell>
          <cell r="P4">
            <v>123472.886666667</v>
          </cell>
          <cell r="Q4">
            <v>491319.113333334</v>
          </cell>
          <cell r="R4">
            <v>300000</v>
          </cell>
        </row>
        <row r="4">
          <cell r="U4">
            <v>180000</v>
          </cell>
          <cell r="V4">
            <v>480000</v>
          </cell>
          <cell r="W4">
            <v>11319.1133333343</v>
          </cell>
          <cell r="X4">
            <v>726892.1</v>
          </cell>
          <cell r="Y4">
            <v>726892.1</v>
          </cell>
          <cell r="Z4">
            <v>726892.1</v>
          </cell>
          <cell r="AA4">
            <v>150000</v>
          </cell>
          <cell r="AB4">
            <v>0.206358000038795</v>
          </cell>
          <cell r="AC4">
            <v>200000</v>
          </cell>
          <cell r="AD4">
            <v>0.275144000051727</v>
          </cell>
          <cell r="AE4">
            <v>150000</v>
          </cell>
          <cell r="AF4">
            <v>0.206358000038795</v>
          </cell>
          <cell r="AG4">
            <v>150000</v>
          </cell>
          <cell r="AH4">
            <v>0.206358000038795</v>
          </cell>
          <cell r="AI4">
            <v>150000</v>
          </cell>
        </row>
        <row r="5">
          <cell r="C5" t="str">
            <v>S421002</v>
          </cell>
          <cell r="D5" t="str">
            <v>大连浩煜新材料科技有限公司</v>
          </cell>
          <cell r="E5" t="str">
            <v>原材料</v>
          </cell>
          <cell r="F5" t="str">
            <v>座椅</v>
          </cell>
          <cell r="G5" t="str">
            <v>原材料</v>
          </cell>
          <cell r="H5">
            <v>1</v>
          </cell>
          <cell r="I5">
            <v>4982009.82</v>
          </cell>
          <cell r="J5">
            <v>3452849.82</v>
          </cell>
          <cell r="K5">
            <v>132034.97</v>
          </cell>
          <cell r="L5">
            <v>301994.97</v>
          </cell>
          <cell r="M5">
            <v>415034.97</v>
          </cell>
          <cell r="N5">
            <v>575474.97</v>
          </cell>
          <cell r="O5">
            <v>720434.97</v>
          </cell>
          <cell r="P5">
            <v>813100</v>
          </cell>
          <cell r="Q5">
            <v>2958074.85</v>
          </cell>
          <cell r="R5">
            <v>1520000</v>
          </cell>
          <cell r="S5">
            <v>320000</v>
          </cell>
        </row>
        <row r="5">
          <cell r="U5">
            <v>400000</v>
          </cell>
          <cell r="V5">
            <v>2240000</v>
          </cell>
          <cell r="W5">
            <v>718074.85</v>
          </cell>
          <cell r="X5">
            <v>3052849.82</v>
          </cell>
          <cell r="Y5">
            <v>3052849.82</v>
          </cell>
          <cell r="Z5">
            <v>3052849.82</v>
          </cell>
        </row>
        <row r="5">
          <cell r="AB5">
            <v>0</v>
          </cell>
        </row>
        <row r="5">
          <cell r="AD5">
            <v>0</v>
          </cell>
          <cell r="AE5">
            <v>500000</v>
          </cell>
          <cell r="AF5">
            <v>0.163781394264589</v>
          </cell>
          <cell r="AG5">
            <v>500000</v>
          </cell>
          <cell r="AH5">
            <v>0.163781394264589</v>
          </cell>
          <cell r="AI5">
            <v>0</v>
          </cell>
        </row>
        <row r="6">
          <cell r="D6" t="str">
            <v>万华化学</v>
          </cell>
          <cell r="E6" t="str">
            <v>原材料</v>
          </cell>
          <cell r="F6" t="str">
            <v>座椅</v>
          </cell>
          <cell r="G6" t="str">
            <v>原材料</v>
          </cell>
          <cell r="H6">
            <v>1</v>
          </cell>
        </row>
        <row r="6">
          <cell r="AB6" t="str">
            <v>100%</v>
          </cell>
        </row>
        <row r="6">
          <cell r="AF6" t="str">
            <v>100%</v>
          </cell>
        </row>
        <row r="6">
          <cell r="AH6" t="str">
            <v>100%</v>
          </cell>
          <cell r="AI6">
            <v>0</v>
          </cell>
        </row>
        <row r="7">
          <cell r="C7" t="str">
            <v>S412042</v>
          </cell>
          <cell r="D7" t="str">
            <v>天津锦程新材料科技有限公司</v>
          </cell>
          <cell r="E7" t="str">
            <v>李尔项目</v>
          </cell>
          <cell r="F7" t="str">
            <v>座椅</v>
          </cell>
          <cell r="G7" t="str">
            <v>原材料</v>
          </cell>
          <cell r="H7">
            <v>1</v>
          </cell>
          <cell r="I7">
            <v>18604.32</v>
          </cell>
          <cell r="J7">
            <v>37208.64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3100.72</v>
          </cell>
          <cell r="Q7">
            <v>3100.72</v>
          </cell>
        </row>
        <row r="7">
          <cell r="U7">
            <v>13953.24</v>
          </cell>
          <cell r="V7">
            <v>13953.24</v>
          </cell>
          <cell r="W7">
            <v>-10852.52</v>
          </cell>
          <cell r="X7">
            <v>23255.4</v>
          </cell>
          <cell r="Y7">
            <v>23255.4</v>
          </cell>
          <cell r="Z7">
            <v>23255.4</v>
          </cell>
          <cell r="AA7">
            <v>18604.32</v>
          </cell>
          <cell r="AB7">
            <v>0.8</v>
          </cell>
        </row>
        <row r="7">
          <cell r="AD7">
            <v>0</v>
          </cell>
        </row>
        <row r="7">
          <cell r="AF7">
            <v>0</v>
          </cell>
        </row>
        <row r="7">
          <cell r="AH7">
            <v>0</v>
          </cell>
          <cell r="AI7">
            <v>18604.32</v>
          </cell>
        </row>
        <row r="8">
          <cell r="C8" t="str">
            <v>S412003</v>
          </cell>
          <cell r="D8" t="str">
            <v>天津市远丰化工产品贸易有限公司</v>
          </cell>
          <cell r="E8" t="str">
            <v>原材料</v>
          </cell>
          <cell r="F8" t="str">
            <v>座椅</v>
          </cell>
          <cell r="G8" t="str">
            <v>原材料</v>
          </cell>
          <cell r="H8">
            <v>1</v>
          </cell>
          <cell r="I8">
            <v>1538321.05</v>
          </cell>
          <cell r="J8">
            <v>1538321.05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153029.508333333</v>
          </cell>
          <cell r="P8">
            <v>256386.841666667</v>
          </cell>
          <cell r="Q8">
            <v>409416.35</v>
          </cell>
          <cell r="R8">
            <v>500000</v>
          </cell>
        </row>
        <row r="8">
          <cell r="U8">
            <v>500000</v>
          </cell>
          <cell r="V8">
            <v>1000000</v>
          </cell>
          <cell r="W8">
            <v>-590583.65</v>
          </cell>
          <cell r="X8">
            <v>1038321.05</v>
          </cell>
          <cell r="Y8">
            <v>1038321.05</v>
          </cell>
          <cell r="Z8">
            <v>1038321.05</v>
          </cell>
        </row>
        <row r="8">
          <cell r="AB8">
            <v>0</v>
          </cell>
          <cell r="AC8">
            <v>800000</v>
          </cell>
          <cell r="AD8">
            <v>0.770474604169876</v>
          </cell>
          <cell r="AE8">
            <v>500000</v>
          </cell>
          <cell r="AF8">
            <v>0.481546627606172</v>
          </cell>
          <cell r="AG8">
            <v>500000</v>
          </cell>
          <cell r="AH8">
            <v>0.481546627606172</v>
          </cell>
          <cell r="AI8">
            <v>0</v>
          </cell>
        </row>
        <row r="9">
          <cell r="C9" t="str">
            <v>S413065</v>
          </cell>
          <cell r="D9" t="str">
            <v>河北锦泽丰泰国际贸易有限公司</v>
          </cell>
          <cell r="E9" t="str">
            <v>原材料</v>
          </cell>
          <cell r="F9" t="str">
            <v>座椅</v>
          </cell>
          <cell r="G9" t="str">
            <v>原材料</v>
          </cell>
          <cell r="H9">
            <v>1</v>
          </cell>
          <cell r="I9">
            <v>1813373.43</v>
          </cell>
          <cell r="J9">
            <v>1813373.43</v>
          </cell>
          <cell r="K9">
            <v>0</v>
          </cell>
          <cell r="L9">
            <v>0</v>
          </cell>
          <cell r="M9">
            <v>0</v>
          </cell>
          <cell r="N9">
            <v>87330.4166666667</v>
          </cell>
          <cell r="O9">
            <v>87330.4166666667</v>
          </cell>
          <cell r="P9">
            <v>302228.905</v>
          </cell>
          <cell r="Q9">
            <v>476889.738333333</v>
          </cell>
          <cell r="R9">
            <v>2240000</v>
          </cell>
        </row>
        <row r="9">
          <cell r="U9">
            <v>400000</v>
          </cell>
          <cell r="V9">
            <v>2640000</v>
          </cell>
          <cell r="W9">
            <v>-2163110.26166667</v>
          </cell>
          <cell r="X9">
            <v>1413373.43</v>
          </cell>
          <cell r="Y9">
            <v>1413373.43</v>
          </cell>
          <cell r="Z9">
            <v>1413373.43</v>
          </cell>
          <cell r="AA9">
            <v>200000</v>
          </cell>
          <cell r="AB9">
            <v>0.141505419413467</v>
          </cell>
          <cell r="AC9">
            <v>800000</v>
          </cell>
          <cell r="AD9">
            <v>0.566021677653867</v>
          </cell>
          <cell r="AE9">
            <v>400000</v>
          </cell>
          <cell r="AF9">
            <v>0.283010838826933</v>
          </cell>
          <cell r="AG9">
            <v>400000</v>
          </cell>
          <cell r="AH9">
            <v>0.283010838826933</v>
          </cell>
          <cell r="AI9">
            <v>200000</v>
          </cell>
        </row>
        <row r="10">
          <cell r="C10" t="str">
            <v>S413042</v>
          </cell>
          <cell r="D10" t="str">
            <v>黄骅市祯祥金属制品有限责任公司</v>
          </cell>
          <cell r="E10" t="str">
            <v>原材料</v>
          </cell>
          <cell r="F10" t="str">
            <v>座椅</v>
          </cell>
          <cell r="G10" t="str">
            <v>原材料</v>
          </cell>
          <cell r="H10">
            <v>1</v>
          </cell>
          <cell r="I10">
            <v>491750.82</v>
          </cell>
          <cell r="J10">
            <v>491750.82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23624.4116666667</v>
          </cell>
          <cell r="P10">
            <v>81958.47</v>
          </cell>
          <cell r="Q10">
            <v>105582.881666667</v>
          </cell>
          <cell r="R10">
            <v>900000</v>
          </cell>
        </row>
        <row r="10">
          <cell r="U10">
            <v>250000</v>
          </cell>
          <cell r="V10">
            <v>1150000</v>
          </cell>
          <cell r="W10">
            <v>-1044417.11833333</v>
          </cell>
          <cell r="X10">
            <v>241750.82</v>
          </cell>
          <cell r="Y10">
            <v>241750.82</v>
          </cell>
          <cell r="Z10">
            <v>241750.82</v>
          </cell>
        </row>
        <row r="10">
          <cell r="AB10">
            <v>0</v>
          </cell>
          <cell r="AC10">
            <v>240000</v>
          </cell>
          <cell r="AD10">
            <v>0.992757749487675</v>
          </cell>
          <cell r="AE10">
            <v>200000</v>
          </cell>
          <cell r="AF10">
            <v>0.827298124573062</v>
          </cell>
          <cell r="AG10">
            <v>200000</v>
          </cell>
          <cell r="AH10">
            <v>0.827298124573062</v>
          </cell>
          <cell r="AI10">
            <v>0</v>
          </cell>
        </row>
        <row r="11">
          <cell r="C11" t="str">
            <v>S512030</v>
          </cell>
          <cell r="D11" t="str">
            <v>天津德润达金属材料销售有限公司</v>
          </cell>
          <cell r="E11" t="str">
            <v>原材料</v>
          </cell>
          <cell r="F11" t="str">
            <v>金属件</v>
          </cell>
          <cell r="G11" t="str">
            <v>原材料</v>
          </cell>
          <cell r="H11">
            <v>1</v>
          </cell>
          <cell r="I11">
            <v>757565.08</v>
          </cell>
          <cell r="J11">
            <v>757565.08</v>
          </cell>
          <cell r="K11">
            <v>0</v>
          </cell>
          <cell r="L11">
            <v>0</v>
          </cell>
          <cell r="M11">
            <v>0</v>
          </cell>
          <cell r="N11">
            <v>112726.566666667</v>
          </cell>
          <cell r="O11">
            <v>126260.846666667</v>
          </cell>
          <cell r="P11">
            <v>126260.846666667</v>
          </cell>
          <cell r="Q11">
            <v>365248.260000001</v>
          </cell>
          <cell r="R11">
            <v>750000</v>
          </cell>
        </row>
        <row r="11">
          <cell r="V11">
            <v>750000</v>
          </cell>
          <cell r="W11">
            <v>-384751.739999999</v>
          </cell>
          <cell r="X11">
            <v>757565.08</v>
          </cell>
          <cell r="Y11">
            <v>757565.08</v>
          </cell>
          <cell r="Z11">
            <v>757565.08</v>
          </cell>
          <cell r="AA11">
            <v>20000</v>
          </cell>
          <cell r="AB11">
            <v>0.0264003720974045</v>
          </cell>
          <cell r="AC11">
            <v>200000</v>
          </cell>
          <cell r="AD11">
            <v>0.264003720974045</v>
          </cell>
          <cell r="AE11">
            <v>100000</v>
          </cell>
          <cell r="AF11">
            <v>0.132001860487022</v>
          </cell>
          <cell r="AG11">
            <v>50000</v>
          </cell>
          <cell r="AH11">
            <v>0.0660009302435112</v>
          </cell>
          <cell r="AI11">
            <v>20000</v>
          </cell>
        </row>
        <row r="12">
          <cell r="C12" t="str">
            <v>S431024</v>
          </cell>
          <cell r="D12" t="str">
            <v>上海霏济科技有限公司</v>
          </cell>
          <cell r="E12" t="str">
            <v>原材料</v>
          </cell>
          <cell r="F12" t="str">
            <v>金属件</v>
          </cell>
          <cell r="G12" t="str">
            <v>原材料</v>
          </cell>
          <cell r="H12">
            <v>0.8</v>
          </cell>
          <cell r="I12">
            <v>308957.65</v>
          </cell>
          <cell r="J12">
            <v>308957.65</v>
          </cell>
          <cell r="K12">
            <v>0</v>
          </cell>
          <cell r="L12">
            <v>0</v>
          </cell>
          <cell r="M12">
            <v>30531.4416666667</v>
          </cell>
          <cell r="N12">
            <v>30531.4416666667</v>
          </cell>
          <cell r="O12">
            <v>51492.9416666667</v>
          </cell>
          <cell r="P12">
            <v>51492.9416666667</v>
          </cell>
          <cell r="Q12">
            <v>131239.013333333</v>
          </cell>
          <cell r="R12">
            <v>0</v>
          </cell>
        </row>
        <row r="12">
          <cell r="U12">
            <v>200000</v>
          </cell>
          <cell r="V12">
            <v>200000</v>
          </cell>
          <cell r="W12">
            <v>-68760.9866666665</v>
          </cell>
          <cell r="X12">
            <v>108957.65</v>
          </cell>
          <cell r="Y12">
            <v>108957.65</v>
          </cell>
          <cell r="Z12">
            <v>108957.65</v>
          </cell>
        </row>
        <row r="12">
          <cell r="AB12">
            <v>0</v>
          </cell>
        </row>
        <row r="12">
          <cell r="AD12">
            <v>0</v>
          </cell>
        </row>
        <row r="12">
          <cell r="AF12">
            <v>0</v>
          </cell>
        </row>
        <row r="12">
          <cell r="AH12">
            <v>0</v>
          </cell>
          <cell r="AI12">
            <v>0</v>
          </cell>
        </row>
        <row r="13">
          <cell r="C13" t="str">
            <v>S412055</v>
          </cell>
          <cell r="D13" t="str">
            <v>天津市盛祥冷拉有限公司</v>
          </cell>
          <cell r="E13" t="str">
            <v>原材料</v>
          </cell>
          <cell r="F13" t="str">
            <v>金属件</v>
          </cell>
          <cell r="G13" t="str">
            <v>原材料</v>
          </cell>
          <cell r="H13">
            <v>1</v>
          </cell>
        </row>
        <row r="13">
          <cell r="Q13">
            <v>0</v>
          </cell>
        </row>
        <row r="13">
          <cell r="S13">
            <v>57800</v>
          </cell>
        </row>
        <row r="13">
          <cell r="V13">
            <v>57800</v>
          </cell>
          <cell r="W13">
            <v>-57800</v>
          </cell>
          <cell r="X13">
            <v>0</v>
          </cell>
          <cell r="Y13">
            <v>0</v>
          </cell>
          <cell r="Z13">
            <v>0</v>
          </cell>
          <cell r="AA13">
            <v>70000</v>
          </cell>
          <cell r="AB13" t="str">
            <v>100%</v>
          </cell>
        </row>
        <row r="13">
          <cell r="AD13" t="str">
            <v>100%</v>
          </cell>
        </row>
        <row r="13">
          <cell r="AF13" t="str">
            <v>100%</v>
          </cell>
        </row>
        <row r="13">
          <cell r="AH13" t="str">
            <v>100%</v>
          </cell>
          <cell r="AI13">
            <v>70000</v>
          </cell>
        </row>
        <row r="14">
          <cell r="C14" t="str">
            <v>S412009</v>
          </cell>
          <cell r="D14" t="str">
            <v>天津市元辉昌钢铁贸易有限公司</v>
          </cell>
          <cell r="E14" t="str">
            <v>原材料</v>
          </cell>
          <cell r="F14" t="str">
            <v>金属件</v>
          </cell>
          <cell r="G14" t="str">
            <v>原材料</v>
          </cell>
          <cell r="H14">
            <v>1</v>
          </cell>
          <cell r="I14">
            <v>159506.4</v>
          </cell>
          <cell r="J14">
            <v>159506.4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12220.16</v>
          </cell>
          <cell r="P14">
            <v>26584.4</v>
          </cell>
          <cell r="Q14">
            <v>38804.56</v>
          </cell>
          <cell r="R14">
            <v>240782.89</v>
          </cell>
          <cell r="S14">
            <v>170782.89</v>
          </cell>
          <cell r="T14">
            <v>77320.96</v>
          </cell>
        </row>
        <row r="14">
          <cell r="V14">
            <v>488886.74</v>
          </cell>
          <cell r="W14">
            <v>-450082.18</v>
          </cell>
          <cell r="X14">
            <v>82185.44</v>
          </cell>
          <cell r="Y14">
            <v>82185.44</v>
          </cell>
          <cell r="Z14">
            <v>82185.44</v>
          </cell>
          <cell r="AA14">
            <v>80000</v>
          </cell>
          <cell r="AB14">
            <v>0.973408428548901</v>
          </cell>
          <cell r="AC14">
            <v>166424.92</v>
          </cell>
          <cell r="AD14">
            <v>2.02499274810721</v>
          </cell>
          <cell r="AE14">
            <v>166424.92</v>
          </cell>
          <cell r="AF14">
            <v>2.02499274810721</v>
          </cell>
          <cell r="AG14">
            <v>166424.92</v>
          </cell>
          <cell r="AH14">
            <v>2.02499274810721</v>
          </cell>
          <cell r="AI14">
            <v>80000</v>
          </cell>
        </row>
        <row r="15">
          <cell r="C15" t="str">
            <v>S411006</v>
          </cell>
          <cell r="D15" t="str">
            <v>北京中万盛贸易有限责任公司</v>
          </cell>
          <cell r="E15" t="str">
            <v>原材料</v>
          </cell>
          <cell r="F15" t="str">
            <v>座椅</v>
          </cell>
          <cell r="G15" t="str">
            <v>原材料</v>
          </cell>
          <cell r="H15">
            <v>1</v>
          </cell>
          <cell r="I15">
            <v>381666.31</v>
          </cell>
          <cell r="J15">
            <v>474580.66</v>
          </cell>
          <cell r="K15">
            <v>0</v>
          </cell>
          <cell r="L15">
            <v>0</v>
          </cell>
          <cell r="M15">
            <v>17451.0516666667</v>
          </cell>
          <cell r="N15">
            <v>40317.5033333333</v>
          </cell>
          <cell r="O15">
            <v>48125.3266666667</v>
          </cell>
          <cell r="P15">
            <v>63611.0516666667</v>
          </cell>
          <cell r="Q15">
            <v>169504.933333333</v>
          </cell>
          <cell r="R15">
            <v>100000</v>
          </cell>
          <cell r="S15">
            <v>100000</v>
          </cell>
        </row>
        <row r="15">
          <cell r="V15">
            <v>200000</v>
          </cell>
          <cell r="W15">
            <v>-30495.0666666666</v>
          </cell>
          <cell r="X15">
            <v>474580.66</v>
          </cell>
          <cell r="Y15">
            <v>474580.66</v>
          </cell>
          <cell r="Z15">
            <v>474580.66</v>
          </cell>
        </row>
        <row r="15">
          <cell r="AB15">
            <v>0</v>
          </cell>
          <cell r="AC15">
            <v>200000</v>
          </cell>
          <cell r="AD15">
            <v>0.421424674153388</v>
          </cell>
          <cell r="AE15">
            <v>200000</v>
          </cell>
          <cell r="AF15">
            <v>0.421424674153388</v>
          </cell>
          <cell r="AG15">
            <v>200000</v>
          </cell>
          <cell r="AH15">
            <v>0.421424674153388</v>
          </cell>
          <cell r="AI15">
            <v>0</v>
          </cell>
        </row>
        <row r="16">
          <cell r="C16" t="str">
            <v>S413014</v>
          </cell>
          <cell r="D16" t="str">
            <v>沧州市奥睿机械设备有限公司</v>
          </cell>
          <cell r="E16" t="str">
            <v>原材料</v>
          </cell>
          <cell r="F16" t="str">
            <v>金属件</v>
          </cell>
          <cell r="G16" t="str">
            <v>原材料</v>
          </cell>
          <cell r="H16">
            <v>1</v>
          </cell>
          <cell r="I16">
            <v>58272</v>
          </cell>
          <cell r="J16">
            <v>58272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2856</v>
          </cell>
          <cell r="P16">
            <v>9712</v>
          </cell>
          <cell r="Q16">
            <v>12568</v>
          </cell>
          <cell r="R16">
            <v>42068</v>
          </cell>
        </row>
        <row r="16">
          <cell r="V16">
            <v>42068</v>
          </cell>
          <cell r="W16">
            <v>-29500</v>
          </cell>
          <cell r="X16">
            <v>58272</v>
          </cell>
          <cell r="Y16">
            <v>58272</v>
          </cell>
          <cell r="Z16">
            <v>58272</v>
          </cell>
        </row>
        <row r="16">
          <cell r="AB16">
            <v>0</v>
          </cell>
        </row>
        <row r="16">
          <cell r="AD16">
            <v>0</v>
          </cell>
        </row>
        <row r="16">
          <cell r="AF16">
            <v>0</v>
          </cell>
        </row>
        <row r="16">
          <cell r="AH16">
            <v>0</v>
          </cell>
          <cell r="AI16">
            <v>0</v>
          </cell>
        </row>
        <row r="17">
          <cell r="C17" t="str">
            <v>S413012</v>
          </cell>
          <cell r="D17" t="str">
            <v>沧州市任沧机电有限公司</v>
          </cell>
          <cell r="E17" t="str">
            <v>原材料</v>
          </cell>
          <cell r="F17" t="str">
            <v>金属件</v>
          </cell>
          <cell r="G17" t="str">
            <v>原材料</v>
          </cell>
          <cell r="H17">
            <v>1</v>
          </cell>
          <cell r="I17">
            <v>41380</v>
          </cell>
          <cell r="J17">
            <v>41380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6896.66666666667</v>
          </cell>
          <cell r="P17">
            <v>6896.66666666667</v>
          </cell>
          <cell r="Q17">
            <v>13793.3333333333</v>
          </cell>
          <cell r="R17">
            <v>24922</v>
          </cell>
        </row>
        <row r="17">
          <cell r="V17">
            <v>24922</v>
          </cell>
          <cell r="W17">
            <v>-11128.6666666667</v>
          </cell>
          <cell r="X17">
            <v>41380</v>
          </cell>
          <cell r="Y17">
            <v>41380</v>
          </cell>
          <cell r="Z17">
            <v>41380</v>
          </cell>
        </row>
        <row r="17">
          <cell r="AB17">
            <v>0</v>
          </cell>
          <cell r="AC17">
            <v>41380</v>
          </cell>
          <cell r="AD17">
            <v>1</v>
          </cell>
          <cell r="AE17">
            <v>41380</v>
          </cell>
          <cell r="AF17">
            <v>1</v>
          </cell>
          <cell r="AG17">
            <v>41380</v>
          </cell>
          <cell r="AH17">
            <v>1</v>
          </cell>
          <cell r="AI17">
            <v>0</v>
          </cell>
        </row>
        <row r="18">
          <cell r="C18" t="str">
            <v>S413061</v>
          </cell>
          <cell r="D18" t="str">
            <v>黄骅市氦普气体销售有限公司</v>
          </cell>
          <cell r="E18" t="str">
            <v>原材料</v>
          </cell>
          <cell r="F18" t="str">
            <v>金属件</v>
          </cell>
          <cell r="G18" t="str">
            <v>原材料</v>
          </cell>
          <cell r="H18">
            <v>0.8</v>
          </cell>
          <cell r="I18">
            <v>747766.85</v>
          </cell>
          <cell r="J18">
            <v>747766.85</v>
          </cell>
          <cell r="K18">
            <v>70792.89</v>
          </cell>
          <cell r="L18">
            <v>79216.4016666667</v>
          </cell>
          <cell r="M18">
            <v>73787.37</v>
          </cell>
          <cell r="N18">
            <v>73787.37</v>
          </cell>
          <cell r="O18">
            <v>73787.37</v>
          </cell>
          <cell r="P18">
            <v>53834.9183333333</v>
          </cell>
          <cell r="Q18">
            <v>340165.056</v>
          </cell>
          <cell r="R18">
            <v>280000</v>
          </cell>
          <cell r="S18">
            <v>80000</v>
          </cell>
        </row>
        <row r="18">
          <cell r="V18">
            <v>360000</v>
          </cell>
          <cell r="W18">
            <v>-19834.944</v>
          </cell>
          <cell r="X18">
            <v>747766.85</v>
          </cell>
          <cell r="Y18">
            <v>747766.85</v>
          </cell>
          <cell r="Z18">
            <v>747766.85</v>
          </cell>
        </row>
        <row r="18">
          <cell r="AB18">
            <v>0</v>
          </cell>
        </row>
        <row r="18">
          <cell r="AD18">
            <v>0</v>
          </cell>
          <cell r="AE18">
            <v>80000</v>
          </cell>
          <cell r="AF18">
            <v>0.106985218721584</v>
          </cell>
          <cell r="AG18">
            <v>50000</v>
          </cell>
          <cell r="AH18">
            <v>0.0668657617009901</v>
          </cell>
          <cell r="AI18">
            <v>0</v>
          </cell>
        </row>
        <row r="19">
          <cell r="C19" t="str">
            <v>S512036</v>
          </cell>
          <cell r="D19" t="str">
            <v>天津未来化学有限公司</v>
          </cell>
          <cell r="E19" t="str">
            <v>原材料</v>
          </cell>
          <cell r="F19" t="str">
            <v>座椅</v>
          </cell>
          <cell r="G19" t="str">
            <v>原材料</v>
          </cell>
          <cell r="H19">
            <v>1</v>
          </cell>
          <cell r="I19">
            <v>19500</v>
          </cell>
          <cell r="J19">
            <v>19500</v>
          </cell>
          <cell r="K19">
            <v>3250</v>
          </cell>
          <cell r="L19">
            <v>3250</v>
          </cell>
          <cell r="M19">
            <v>3250</v>
          </cell>
          <cell r="N19">
            <v>3250</v>
          </cell>
          <cell r="O19">
            <v>3250</v>
          </cell>
          <cell r="P19">
            <v>3250</v>
          </cell>
          <cell r="Q19">
            <v>19500</v>
          </cell>
        </row>
        <row r="19">
          <cell r="V19">
            <v>0</v>
          </cell>
          <cell r="W19">
            <v>19500</v>
          </cell>
          <cell r="X19">
            <v>19500</v>
          </cell>
          <cell r="Y19">
            <v>19500</v>
          </cell>
          <cell r="Z19">
            <v>19500</v>
          </cell>
        </row>
        <row r="19">
          <cell r="AB19">
            <v>0</v>
          </cell>
        </row>
        <row r="19">
          <cell r="AD19">
            <v>0</v>
          </cell>
        </row>
        <row r="19">
          <cell r="AF19">
            <v>0</v>
          </cell>
        </row>
        <row r="19">
          <cell r="AH19">
            <v>0</v>
          </cell>
          <cell r="AI19">
            <v>0</v>
          </cell>
        </row>
        <row r="20">
          <cell r="C20" t="str">
            <v>S413048</v>
          </cell>
          <cell r="D20" t="str">
            <v>黄骅市聚兴制管有限公司</v>
          </cell>
          <cell r="E20" t="str">
            <v>原材料</v>
          </cell>
          <cell r="F20" t="str">
            <v>金属件</v>
          </cell>
          <cell r="G20" t="str">
            <v>原材料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51500</v>
          </cell>
        </row>
        <row r="20">
          <cell r="V20">
            <v>51500</v>
          </cell>
          <cell r="W20">
            <v>-51500</v>
          </cell>
          <cell r="X20">
            <v>0</v>
          </cell>
          <cell r="Y20">
            <v>0</v>
          </cell>
          <cell r="Z20">
            <v>0</v>
          </cell>
        </row>
        <row r="20">
          <cell r="AB20" t="str">
            <v>100%</v>
          </cell>
        </row>
        <row r="20">
          <cell r="AD20" t="str">
            <v>100%</v>
          </cell>
        </row>
        <row r="20">
          <cell r="AF20" t="str">
            <v>100%</v>
          </cell>
        </row>
        <row r="20">
          <cell r="AH20" t="str">
            <v>100%</v>
          </cell>
          <cell r="AI20">
            <v>0</v>
          </cell>
        </row>
        <row r="21">
          <cell r="C21" t="str">
            <v>S513014</v>
          </cell>
          <cell r="D21" t="str">
            <v>邓景亮</v>
          </cell>
          <cell r="E21" t="str">
            <v>物流</v>
          </cell>
          <cell r="F21" t="str">
            <v>销售</v>
          </cell>
          <cell r="G21" t="str">
            <v>销售</v>
          </cell>
          <cell r="H21">
            <v>1</v>
          </cell>
          <cell r="I21">
            <v>4477302.63</v>
          </cell>
          <cell r="J21">
            <v>3658878.05</v>
          </cell>
          <cell r="K21">
            <v>346046.15</v>
          </cell>
          <cell r="L21">
            <v>400685.73</v>
          </cell>
          <cell r="M21">
            <v>450511.113333333</v>
          </cell>
          <cell r="N21">
            <v>425040.165</v>
          </cell>
          <cell r="O21">
            <v>426970.151666667</v>
          </cell>
          <cell r="P21">
            <v>393926.236666667</v>
          </cell>
          <cell r="Q21">
            <v>2443179.54666667</v>
          </cell>
          <cell r="R21">
            <v>1254687.352</v>
          </cell>
        </row>
        <row r="21">
          <cell r="T21">
            <v>200000</v>
          </cell>
          <cell r="U21">
            <v>100000</v>
          </cell>
          <cell r="V21">
            <v>1554687.352</v>
          </cell>
          <cell r="W21">
            <v>888492.194666667</v>
          </cell>
          <cell r="X21">
            <v>3358878.05</v>
          </cell>
          <cell r="Y21">
            <v>888492.194666667</v>
          </cell>
          <cell r="Z21">
            <v>888492.194666667</v>
          </cell>
          <cell r="AA21">
            <v>50000</v>
          </cell>
          <cell r="AB21">
            <v>0.0562751145143806</v>
          </cell>
          <cell r="AC21">
            <v>160000</v>
          </cell>
          <cell r="AD21">
            <v>0.180080366446018</v>
          </cell>
          <cell r="AE21">
            <v>100000</v>
          </cell>
          <cell r="AF21">
            <v>0.112550229028761</v>
          </cell>
          <cell r="AG21">
            <v>40000</v>
          </cell>
          <cell r="AH21">
            <v>0.0450200916115045</v>
          </cell>
          <cell r="AI21">
            <v>50000</v>
          </cell>
        </row>
        <row r="22">
          <cell r="C22" t="str">
            <v>S413107</v>
          </cell>
          <cell r="D22" t="str">
            <v>黄骅市赵福增运输队</v>
          </cell>
          <cell r="E22" t="str">
            <v>物流</v>
          </cell>
          <cell r="F22" t="str">
            <v>销售</v>
          </cell>
          <cell r="G22" t="str">
            <v>销售</v>
          </cell>
          <cell r="H22">
            <v>1</v>
          </cell>
          <cell r="I22">
            <v>3514193.81</v>
          </cell>
          <cell r="J22">
            <v>2539631.6</v>
          </cell>
          <cell r="K22">
            <v>270957.88</v>
          </cell>
          <cell r="L22">
            <v>275790.353333333</v>
          </cell>
          <cell r="M22">
            <v>284191.385</v>
          </cell>
          <cell r="N22">
            <v>288201.191666667</v>
          </cell>
          <cell r="O22">
            <v>294215.995</v>
          </cell>
          <cell r="P22">
            <v>291121.028333333</v>
          </cell>
          <cell r="Q22">
            <v>1704477.83333333</v>
          </cell>
          <cell r="R22">
            <v>345312.648</v>
          </cell>
        </row>
        <row r="22">
          <cell r="U22">
            <v>180000</v>
          </cell>
          <cell r="V22">
            <v>525312.648</v>
          </cell>
          <cell r="W22">
            <v>1179165.18533333</v>
          </cell>
          <cell r="X22">
            <v>2359631.6</v>
          </cell>
          <cell r="Y22">
            <v>1179165.18533333</v>
          </cell>
          <cell r="Z22">
            <v>1179165.18533333</v>
          </cell>
          <cell r="AA22">
            <v>50000</v>
          </cell>
          <cell r="AB22">
            <v>0.0424028801239291</v>
          </cell>
          <cell r="AC22">
            <v>330000</v>
          </cell>
          <cell r="AD22">
            <v>0.279859008817932</v>
          </cell>
          <cell r="AE22">
            <v>100000</v>
          </cell>
          <cell r="AF22">
            <v>0.0848057602478583</v>
          </cell>
          <cell r="AG22">
            <v>60000</v>
          </cell>
          <cell r="AH22">
            <v>0.050883456148715</v>
          </cell>
          <cell r="AI22">
            <v>50000</v>
          </cell>
        </row>
        <row r="23">
          <cell r="C23" t="str">
            <v>S511037</v>
          </cell>
          <cell r="D23" t="str">
            <v>北京友联物流有限公司</v>
          </cell>
          <cell r="E23" t="str">
            <v>物流</v>
          </cell>
          <cell r="F23" t="str">
            <v>销售</v>
          </cell>
          <cell r="G23" t="str">
            <v>销售</v>
          </cell>
          <cell r="H23">
            <v>0.8</v>
          </cell>
          <cell r="I23">
            <v>512594.44</v>
          </cell>
          <cell r="J23">
            <v>512594.44</v>
          </cell>
          <cell r="K23">
            <v>48943.3283333333</v>
          </cell>
          <cell r="L23">
            <v>56864.09</v>
          </cell>
          <cell r="M23">
            <v>54846.13</v>
          </cell>
          <cell r="N23">
            <v>47745.9183333333</v>
          </cell>
          <cell r="O23">
            <v>49422.4933333333</v>
          </cell>
          <cell r="P23">
            <v>49433.565</v>
          </cell>
          <cell r="Q23">
            <v>245804.42</v>
          </cell>
        </row>
        <row r="23">
          <cell r="U23">
            <v>50000</v>
          </cell>
          <cell r="V23">
            <v>50000</v>
          </cell>
          <cell r="W23">
            <v>195804.42</v>
          </cell>
          <cell r="X23">
            <v>462594.44</v>
          </cell>
          <cell r="Y23">
            <v>195804.42</v>
          </cell>
          <cell r="Z23">
            <v>195804.42</v>
          </cell>
          <cell r="AA23">
            <v>30000</v>
          </cell>
          <cell r="AB23">
            <v>0.153214110284129</v>
          </cell>
          <cell r="AC23">
            <v>100000</v>
          </cell>
          <cell r="AD23">
            <v>0.510713700947098</v>
          </cell>
          <cell r="AE23">
            <v>100000</v>
          </cell>
          <cell r="AF23">
            <v>0.510713700947098</v>
          </cell>
          <cell r="AG23">
            <v>80000</v>
          </cell>
          <cell r="AH23">
            <v>0.408570960757679</v>
          </cell>
          <cell r="AI23">
            <v>30000</v>
          </cell>
        </row>
        <row r="24">
          <cell r="C24" t="str">
            <v>S511036</v>
          </cell>
          <cell r="D24" t="str">
            <v>北京恒世通物流有限公司</v>
          </cell>
          <cell r="E24" t="str">
            <v>物流</v>
          </cell>
          <cell r="F24" t="str">
            <v>销售</v>
          </cell>
          <cell r="G24" t="str">
            <v>销售</v>
          </cell>
          <cell r="H24">
            <v>0.8</v>
          </cell>
          <cell r="I24">
            <v>1581661.6</v>
          </cell>
          <cell r="J24">
            <v>1581661.6</v>
          </cell>
          <cell r="K24">
            <v>65270</v>
          </cell>
          <cell r="L24">
            <v>94237.7333333333</v>
          </cell>
          <cell r="M24">
            <v>150714.266666667</v>
          </cell>
          <cell r="N24">
            <v>180676.933333333</v>
          </cell>
          <cell r="O24">
            <v>230024.733333333</v>
          </cell>
          <cell r="P24">
            <v>252822.933333333</v>
          </cell>
          <cell r="Q24">
            <v>778997.279999999</v>
          </cell>
        </row>
        <row r="24">
          <cell r="U24">
            <v>200000</v>
          </cell>
          <cell r="V24">
            <v>200000</v>
          </cell>
          <cell r="W24">
            <v>578997.279999999</v>
          </cell>
          <cell r="X24">
            <v>1381661.6</v>
          </cell>
          <cell r="Y24">
            <v>578997.279999999</v>
          </cell>
          <cell r="Z24">
            <v>578997.279999999</v>
          </cell>
          <cell r="AA24">
            <v>100000</v>
          </cell>
          <cell r="AB24">
            <v>0.17271238303572</v>
          </cell>
          <cell r="AC24">
            <v>350000</v>
          </cell>
          <cell r="AD24">
            <v>0.60449334062502</v>
          </cell>
          <cell r="AE24">
            <v>200000</v>
          </cell>
          <cell r="AF24">
            <v>0.34542476607144</v>
          </cell>
          <cell r="AG24">
            <v>100000</v>
          </cell>
          <cell r="AH24">
            <v>0.17271238303572</v>
          </cell>
          <cell r="AI24">
            <v>100000</v>
          </cell>
        </row>
        <row r="25">
          <cell r="C25" t="str">
            <v>S537029</v>
          </cell>
          <cell r="D25" t="str">
            <v>青岛华瑞利工贸有限公司</v>
          </cell>
          <cell r="E25" t="str">
            <v>物流</v>
          </cell>
          <cell r="F25" t="str">
            <v>销售</v>
          </cell>
          <cell r="G25" t="str">
            <v>销售</v>
          </cell>
          <cell r="H25">
            <v>0.8</v>
          </cell>
          <cell r="I25">
            <v>139448.35</v>
          </cell>
          <cell r="J25">
            <v>139448.35</v>
          </cell>
          <cell r="K25">
            <v>23241.3916666667</v>
          </cell>
          <cell r="L25">
            <v>23241.3916666667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37186.2266666667</v>
          </cell>
          <cell r="R25">
            <v>0</v>
          </cell>
        </row>
        <row r="25">
          <cell r="V25">
            <v>0</v>
          </cell>
          <cell r="W25">
            <v>37186.2266666667</v>
          </cell>
          <cell r="X25">
            <v>139448.35</v>
          </cell>
          <cell r="Y25">
            <v>37186.2266666667</v>
          </cell>
          <cell r="Z25">
            <v>37186.2266666667</v>
          </cell>
          <cell r="AA25">
            <v>20000</v>
          </cell>
          <cell r="AB25">
            <v>0.537833541952988</v>
          </cell>
          <cell r="AC25">
            <v>30000</v>
          </cell>
          <cell r="AD25">
            <v>0.806750312929481</v>
          </cell>
          <cell r="AE25">
            <v>30000</v>
          </cell>
          <cell r="AF25">
            <v>0.806750312929481</v>
          </cell>
          <cell r="AG25">
            <v>30000</v>
          </cell>
          <cell r="AH25">
            <v>0.806750312929481</v>
          </cell>
          <cell r="AI25">
            <v>20000</v>
          </cell>
        </row>
        <row r="26">
          <cell r="C26" t="str">
            <v>S537036</v>
          </cell>
          <cell r="D26" t="str">
            <v>青岛亿嘉通物流有限公司</v>
          </cell>
          <cell r="E26" t="str">
            <v>物流</v>
          </cell>
          <cell r="F26" t="str">
            <v>销售</v>
          </cell>
          <cell r="G26" t="str">
            <v>销售</v>
          </cell>
          <cell r="H26">
            <v>0.8</v>
          </cell>
          <cell r="I26">
            <v>209081.28</v>
          </cell>
          <cell r="J26">
            <v>209081.28</v>
          </cell>
          <cell r="K26">
            <v>4878.47333333333</v>
          </cell>
          <cell r="L26">
            <v>9509.41833333333</v>
          </cell>
          <cell r="M26">
            <v>16989.3966666667</v>
          </cell>
          <cell r="N26">
            <v>21969.6116666667</v>
          </cell>
          <cell r="O26">
            <v>28901.27</v>
          </cell>
          <cell r="P26">
            <v>34547.2533333333</v>
          </cell>
          <cell r="Q26">
            <v>93436.3386666667</v>
          </cell>
        </row>
        <row r="26">
          <cell r="U26">
            <v>40000</v>
          </cell>
          <cell r="V26">
            <v>40000</v>
          </cell>
          <cell r="W26">
            <v>53436.3386666667</v>
          </cell>
          <cell r="X26">
            <v>169081.28</v>
          </cell>
          <cell r="Y26">
            <v>53436.3386666667</v>
          </cell>
          <cell r="Z26">
            <v>53436.3386666667</v>
          </cell>
          <cell r="AA26">
            <v>30000</v>
          </cell>
          <cell r="AB26">
            <v>0.561415709768938</v>
          </cell>
          <cell r="AC26">
            <v>50000</v>
          </cell>
          <cell r="AD26">
            <v>0.935692849614896</v>
          </cell>
          <cell r="AE26">
            <v>50000</v>
          </cell>
          <cell r="AF26">
            <v>0.935692849614896</v>
          </cell>
          <cell r="AG26">
            <v>50000</v>
          </cell>
          <cell r="AH26">
            <v>0.935692849614896</v>
          </cell>
          <cell r="AI26">
            <v>30000</v>
          </cell>
        </row>
        <row r="27">
          <cell r="C27" t="str">
            <v>S515003</v>
          </cell>
          <cell r="D27" t="str">
            <v>包头市清枫科技有限公司</v>
          </cell>
          <cell r="E27" t="str">
            <v>物流</v>
          </cell>
          <cell r="F27" t="str">
            <v>销售</v>
          </cell>
          <cell r="G27" t="str">
            <v>销售</v>
          </cell>
          <cell r="H27">
            <v>0.8</v>
          </cell>
        </row>
        <row r="27">
          <cell r="Q27">
            <v>0</v>
          </cell>
        </row>
        <row r="27">
          <cell r="S27">
            <v>25200</v>
          </cell>
        </row>
        <row r="27">
          <cell r="V27">
            <v>25200</v>
          </cell>
          <cell r="W27">
            <v>-25200</v>
          </cell>
          <cell r="X27">
            <v>0</v>
          </cell>
          <cell r="Y27">
            <v>-25200</v>
          </cell>
          <cell r="Z27">
            <v>0</v>
          </cell>
        </row>
        <row r="27">
          <cell r="AB27" t="str">
            <v>100%</v>
          </cell>
        </row>
        <row r="27">
          <cell r="AD27" t="str">
            <v>100%</v>
          </cell>
        </row>
        <row r="27">
          <cell r="AF27" t="str">
            <v>100%</v>
          </cell>
        </row>
        <row r="27">
          <cell r="AH27" t="str">
            <v>100%</v>
          </cell>
          <cell r="AI27">
            <v>0</v>
          </cell>
        </row>
        <row r="28">
          <cell r="C28" t="str">
            <v>S513174</v>
          </cell>
          <cell r="D28" t="str">
            <v>黄骅市杭合叉车配件经营部</v>
          </cell>
          <cell r="E28" t="str">
            <v>物流</v>
          </cell>
          <cell r="F28" t="str">
            <v>销售</v>
          </cell>
          <cell r="G28" t="str">
            <v>销售</v>
          </cell>
          <cell r="H28">
            <v>1</v>
          </cell>
          <cell r="I28">
            <v>40240</v>
          </cell>
          <cell r="J28">
            <v>40240</v>
          </cell>
          <cell r="K28">
            <v>2978.33333333333</v>
          </cell>
          <cell r="L28">
            <v>2978.33333333333</v>
          </cell>
          <cell r="M28">
            <v>2978.33333333333</v>
          </cell>
          <cell r="N28">
            <v>2978.33333333333</v>
          </cell>
          <cell r="O28">
            <v>6706.66666666667</v>
          </cell>
          <cell r="P28">
            <v>6706.66666666667</v>
          </cell>
          <cell r="Q28">
            <v>25326.6666666667</v>
          </cell>
        </row>
        <row r="28">
          <cell r="U28">
            <v>5000</v>
          </cell>
          <cell r="V28">
            <v>5000</v>
          </cell>
          <cell r="W28">
            <v>20326.6666666667</v>
          </cell>
          <cell r="X28">
            <v>35240</v>
          </cell>
          <cell r="Y28">
            <v>20326.6666666667</v>
          </cell>
          <cell r="Z28">
            <v>20326.6666666667</v>
          </cell>
        </row>
        <row r="28">
          <cell r="AB28">
            <v>0</v>
          </cell>
        </row>
        <row r="28">
          <cell r="AD28">
            <v>0</v>
          </cell>
        </row>
        <row r="28">
          <cell r="AF28">
            <v>0</v>
          </cell>
        </row>
        <row r="28">
          <cell r="AH28">
            <v>0</v>
          </cell>
          <cell r="AI28">
            <v>0</v>
          </cell>
        </row>
        <row r="29">
          <cell r="C29" t="str">
            <v>S513108</v>
          </cell>
          <cell r="D29" t="str">
            <v>河北德邦物流有限公司</v>
          </cell>
          <cell r="E29" t="str">
            <v>物流</v>
          </cell>
          <cell r="F29" t="str">
            <v>销售</v>
          </cell>
          <cell r="G29" t="str">
            <v>销售</v>
          </cell>
          <cell r="H29">
            <v>1</v>
          </cell>
          <cell r="I29">
            <v>24345</v>
          </cell>
          <cell r="J29">
            <v>24345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29">
          <cell r="V29">
            <v>0</v>
          </cell>
          <cell r="W29">
            <v>0</v>
          </cell>
          <cell r="X29">
            <v>24345</v>
          </cell>
          <cell r="Y29">
            <v>0</v>
          </cell>
          <cell r="Z29">
            <v>0</v>
          </cell>
          <cell r="AA29">
            <v>24345</v>
          </cell>
          <cell r="AB29" t="str">
            <v>100%</v>
          </cell>
          <cell r="AC29">
            <v>24345</v>
          </cell>
          <cell r="AD29" t="str">
            <v>100%</v>
          </cell>
          <cell r="AE29">
            <v>24345</v>
          </cell>
          <cell r="AF29" t="str">
            <v>100%</v>
          </cell>
          <cell r="AG29">
            <v>24345</v>
          </cell>
          <cell r="AH29" t="str">
            <v>100%</v>
          </cell>
          <cell r="AI29">
            <v>24345</v>
          </cell>
        </row>
        <row r="30">
          <cell r="C30" t="str">
            <v>S537070</v>
          </cell>
          <cell r="D30" t="str">
            <v>济南博研科技能有限公司</v>
          </cell>
          <cell r="E30" t="str">
            <v>物流</v>
          </cell>
          <cell r="F30" t="str">
            <v>销售</v>
          </cell>
          <cell r="G30" t="str">
            <v>销售</v>
          </cell>
          <cell r="H30">
            <v>1</v>
          </cell>
          <cell r="I30">
            <v>35587.5</v>
          </cell>
          <cell r="J30">
            <v>35587.5</v>
          </cell>
        </row>
        <row r="30">
          <cell r="Q30">
            <v>0</v>
          </cell>
        </row>
        <row r="30">
          <cell r="V30">
            <v>0</v>
          </cell>
          <cell r="W30">
            <v>0</v>
          </cell>
          <cell r="X30">
            <v>35587.5</v>
          </cell>
          <cell r="Y30">
            <v>0</v>
          </cell>
          <cell r="Z30">
            <v>0</v>
          </cell>
          <cell r="AA30">
            <v>35587.5</v>
          </cell>
          <cell r="AB30" t="str">
            <v>100%</v>
          </cell>
          <cell r="AC30">
            <v>35587.5</v>
          </cell>
          <cell r="AD30" t="str">
            <v>100%</v>
          </cell>
          <cell r="AE30">
            <v>35587.5</v>
          </cell>
          <cell r="AF30" t="str">
            <v>100%</v>
          </cell>
          <cell r="AG30">
            <v>35587.5</v>
          </cell>
          <cell r="AH30" t="str">
            <v>100%</v>
          </cell>
          <cell r="AI30">
            <v>35587.5</v>
          </cell>
        </row>
        <row r="31">
          <cell r="C31" t="str">
            <v>S423001</v>
          </cell>
          <cell r="D31" t="str">
            <v>哈尔滨三迪工控工程有限公司</v>
          </cell>
          <cell r="E31" t="str">
            <v>涉诉风险</v>
          </cell>
          <cell r="F31" t="str">
            <v>座椅</v>
          </cell>
          <cell r="G31" t="str">
            <v>涉诉</v>
          </cell>
          <cell r="H31">
            <v>1</v>
          </cell>
          <cell r="I31">
            <v>236900</v>
          </cell>
          <cell r="J31">
            <v>236900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1">
          <cell r="U31">
            <v>180000</v>
          </cell>
          <cell r="V31">
            <v>180000</v>
          </cell>
          <cell r="W31">
            <v>-180000</v>
          </cell>
          <cell r="X31">
            <v>56900</v>
          </cell>
          <cell r="Y31">
            <v>56900</v>
          </cell>
          <cell r="Z31">
            <v>56900</v>
          </cell>
        </row>
        <row r="31">
          <cell r="AB31">
            <v>0</v>
          </cell>
        </row>
        <row r="31">
          <cell r="AD31">
            <v>0</v>
          </cell>
        </row>
        <row r="31">
          <cell r="AF31">
            <v>0</v>
          </cell>
        </row>
        <row r="31">
          <cell r="AH31">
            <v>0</v>
          </cell>
          <cell r="AI31">
            <v>0</v>
          </cell>
        </row>
        <row r="32">
          <cell r="C32" t="str">
            <v>S411021</v>
          </cell>
          <cell r="D32" t="str">
            <v>北京鹏宇兴业精密模具制造有限公司</v>
          </cell>
          <cell r="E32" t="str">
            <v>涉诉风险</v>
          </cell>
          <cell r="F32" t="str">
            <v>金属件</v>
          </cell>
          <cell r="G32" t="str">
            <v>涉诉</v>
          </cell>
          <cell r="H32">
            <v>1</v>
          </cell>
          <cell r="I32">
            <v>40459.99</v>
          </cell>
          <cell r="J32">
            <v>40459.99</v>
          </cell>
          <cell r="K32">
            <v>6743.33166666667</v>
          </cell>
          <cell r="L32">
            <v>6743.33166666667</v>
          </cell>
          <cell r="M32">
            <v>6743.33166666667</v>
          </cell>
          <cell r="N32">
            <v>6743.33166666667</v>
          </cell>
          <cell r="O32">
            <v>0</v>
          </cell>
          <cell r="P32">
            <v>0</v>
          </cell>
          <cell r="Q32">
            <v>26973.3266666667</v>
          </cell>
          <cell r="R32">
            <v>0</v>
          </cell>
        </row>
        <row r="32">
          <cell r="U32">
            <v>20000</v>
          </cell>
          <cell r="V32">
            <v>20000</v>
          </cell>
          <cell r="W32">
            <v>6973.32666666668</v>
          </cell>
          <cell r="X32">
            <v>20459.99</v>
          </cell>
          <cell r="Y32">
            <v>20459.99</v>
          </cell>
          <cell r="Z32">
            <v>20459.99</v>
          </cell>
        </row>
        <row r="32">
          <cell r="AB32">
            <v>0</v>
          </cell>
        </row>
        <row r="32">
          <cell r="AD32">
            <v>0</v>
          </cell>
          <cell r="AE32">
            <v>20459.99</v>
          </cell>
          <cell r="AF32">
            <v>1</v>
          </cell>
          <cell r="AG32">
            <v>20459.99</v>
          </cell>
          <cell r="AH32">
            <v>1</v>
          </cell>
          <cell r="AI32">
            <v>0</v>
          </cell>
        </row>
        <row r="33">
          <cell r="C33" t="str">
            <v>S444014</v>
          </cell>
          <cell r="D33" t="str">
            <v>深圳市毅荣川电子科技有限公司</v>
          </cell>
          <cell r="E33" t="str">
            <v>涉诉风险</v>
          </cell>
          <cell r="F33" t="str">
            <v>座椅</v>
          </cell>
          <cell r="G33" t="str">
            <v>涉诉</v>
          </cell>
          <cell r="H33">
            <v>1</v>
          </cell>
          <cell r="I33">
            <v>151605.35</v>
          </cell>
          <cell r="J33">
            <v>151605.35</v>
          </cell>
          <cell r="K33">
            <v>25267.5583333333</v>
          </cell>
          <cell r="L33">
            <v>25267.5583333333</v>
          </cell>
          <cell r="M33">
            <v>25267.5583333333</v>
          </cell>
          <cell r="N33">
            <v>25267.5583333333</v>
          </cell>
          <cell r="O33">
            <v>0</v>
          </cell>
          <cell r="P33">
            <v>0</v>
          </cell>
          <cell r="Q33">
            <v>101070.233333333</v>
          </cell>
          <cell r="R33">
            <v>0</v>
          </cell>
        </row>
        <row r="33">
          <cell r="U33">
            <v>50000</v>
          </cell>
          <cell r="V33">
            <v>50000</v>
          </cell>
          <cell r="W33">
            <v>51070.2333333332</v>
          </cell>
          <cell r="X33">
            <v>101605.35</v>
          </cell>
          <cell r="Y33">
            <v>101605.35</v>
          </cell>
          <cell r="Z33">
            <v>101605.35</v>
          </cell>
        </row>
        <row r="33">
          <cell r="AB33">
            <v>0</v>
          </cell>
        </row>
        <row r="33">
          <cell r="AD33">
            <v>0</v>
          </cell>
          <cell r="AE33">
            <v>101605.35</v>
          </cell>
          <cell r="AF33">
            <v>1</v>
          </cell>
          <cell r="AG33">
            <v>101605.35</v>
          </cell>
          <cell r="AH33">
            <v>1</v>
          </cell>
          <cell r="AI33">
            <v>0</v>
          </cell>
        </row>
        <row r="34">
          <cell r="C34" t="str">
            <v>S433021</v>
          </cell>
          <cell r="D34" t="str">
            <v>慈溪市维克多自控元件有限公司</v>
          </cell>
          <cell r="E34" t="str">
            <v>涉诉风险</v>
          </cell>
          <cell r="F34" t="str">
            <v>座椅</v>
          </cell>
          <cell r="G34" t="str">
            <v>涉诉</v>
          </cell>
          <cell r="H34">
            <v>0.8</v>
          </cell>
          <cell r="I34">
            <v>508630.26</v>
          </cell>
          <cell r="J34">
            <v>508630.26</v>
          </cell>
          <cell r="K34">
            <v>67800.6166666667</v>
          </cell>
          <cell r="L34">
            <v>84771.71</v>
          </cell>
          <cell r="M34">
            <v>84771.71</v>
          </cell>
          <cell r="N34">
            <v>79234.1866666667</v>
          </cell>
          <cell r="O34">
            <v>62267.52</v>
          </cell>
          <cell r="P34">
            <v>45296.4266666667</v>
          </cell>
          <cell r="Q34">
            <v>339313.736</v>
          </cell>
          <cell r="R34">
            <v>0</v>
          </cell>
        </row>
        <row r="34">
          <cell r="U34">
            <v>50000</v>
          </cell>
          <cell r="V34">
            <v>50000</v>
          </cell>
          <cell r="W34">
            <v>289313.736</v>
          </cell>
          <cell r="X34">
            <v>458630.26</v>
          </cell>
          <cell r="Y34">
            <v>458630.26</v>
          </cell>
          <cell r="Z34">
            <v>458630.26</v>
          </cell>
        </row>
        <row r="34">
          <cell r="AB34">
            <v>0</v>
          </cell>
        </row>
        <row r="34">
          <cell r="AD34">
            <v>0</v>
          </cell>
          <cell r="AE34">
            <v>50000</v>
          </cell>
          <cell r="AF34">
            <v>0.109020281391812</v>
          </cell>
          <cell r="AG34">
            <v>50000</v>
          </cell>
          <cell r="AH34">
            <v>0.109020281391812</v>
          </cell>
          <cell r="AI34">
            <v>0</v>
          </cell>
        </row>
        <row r="35">
          <cell r="C35" t="str">
            <v>S437023</v>
          </cell>
          <cell r="D35" t="str">
            <v>高唐强盛机械有限公司</v>
          </cell>
          <cell r="E35" t="str">
            <v>涉诉风险</v>
          </cell>
          <cell r="F35" t="str">
            <v>金属件</v>
          </cell>
          <cell r="G35" t="str">
            <v>涉诉</v>
          </cell>
          <cell r="H35">
            <v>0.8</v>
          </cell>
          <cell r="I35">
            <v>856630.84</v>
          </cell>
          <cell r="J35">
            <v>856630.84</v>
          </cell>
          <cell r="K35">
            <v>5627.17833333333</v>
          </cell>
          <cell r="L35">
            <v>5627.17833333333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9003.48533333333</v>
          </cell>
          <cell r="R35">
            <v>70000</v>
          </cell>
        </row>
        <row r="35">
          <cell r="U35">
            <v>20000</v>
          </cell>
          <cell r="V35">
            <v>90000</v>
          </cell>
          <cell r="W35">
            <v>-80996.5146666667</v>
          </cell>
          <cell r="X35">
            <v>836630.84</v>
          </cell>
          <cell r="Y35">
            <v>836630.84</v>
          </cell>
          <cell r="Z35">
            <v>836630.84</v>
          </cell>
        </row>
        <row r="35">
          <cell r="AB35">
            <v>0</v>
          </cell>
        </row>
        <row r="35">
          <cell r="AD35">
            <v>0</v>
          </cell>
          <cell r="AE35">
            <v>50000</v>
          </cell>
          <cell r="AF35">
            <v>0.0597635152918819</v>
          </cell>
          <cell r="AG35">
            <v>100000</v>
          </cell>
          <cell r="AH35">
            <v>0.119527030583764</v>
          </cell>
          <cell r="AI35">
            <v>0</v>
          </cell>
        </row>
        <row r="36">
          <cell r="C36" t="str">
            <v>S412044</v>
          </cell>
          <cell r="D36" t="str">
            <v>天津沛衡五金弹簧有限公司</v>
          </cell>
          <cell r="E36" t="str">
            <v>涉诉风险</v>
          </cell>
          <cell r="F36" t="str">
            <v>座椅</v>
          </cell>
          <cell r="G36" t="str">
            <v>涉诉</v>
          </cell>
          <cell r="H36">
            <v>0.8</v>
          </cell>
          <cell r="I36">
            <v>116823.94</v>
          </cell>
          <cell r="J36">
            <v>103214.78</v>
          </cell>
          <cell r="K36">
            <v>6985.38</v>
          </cell>
          <cell r="L36">
            <v>13524.3133333333</v>
          </cell>
          <cell r="M36">
            <v>17202.4633333333</v>
          </cell>
          <cell r="N36">
            <v>15801.9433333333</v>
          </cell>
          <cell r="O36">
            <v>12485.2766666667</v>
          </cell>
          <cell r="P36">
            <v>12485.2766666667</v>
          </cell>
          <cell r="Q36">
            <v>62787.7226666666</v>
          </cell>
          <cell r="R36">
            <v>0</v>
          </cell>
        </row>
        <row r="36">
          <cell r="U36">
            <v>20000</v>
          </cell>
          <cell r="V36">
            <v>20000</v>
          </cell>
          <cell r="W36">
            <v>42787.7226666666</v>
          </cell>
          <cell r="X36">
            <v>83214.78</v>
          </cell>
          <cell r="Y36">
            <v>83214.78</v>
          </cell>
          <cell r="Z36">
            <v>83214.78</v>
          </cell>
        </row>
        <row r="36">
          <cell r="AB36">
            <v>0</v>
          </cell>
          <cell r="AC36">
            <v>20000</v>
          </cell>
          <cell r="AD36">
            <v>0.24034192002911</v>
          </cell>
          <cell r="AE36">
            <v>50000</v>
          </cell>
          <cell r="AF36">
            <v>0.600854800072776</v>
          </cell>
          <cell r="AG36">
            <v>83214.78</v>
          </cell>
          <cell r="AH36">
            <v>1</v>
          </cell>
          <cell r="AI36">
            <v>0</v>
          </cell>
        </row>
        <row r="37">
          <cell r="C37" t="str">
            <v>S433027</v>
          </cell>
          <cell r="D37" t="str">
            <v>浙江泰极信汽车部件有限公司</v>
          </cell>
          <cell r="E37" t="str">
            <v>涉诉</v>
          </cell>
          <cell r="F37" t="str">
            <v>金属件</v>
          </cell>
          <cell r="G37" t="str">
            <v>涉诉</v>
          </cell>
          <cell r="H37">
            <v>0.8</v>
          </cell>
          <cell r="I37">
            <v>249669.96</v>
          </cell>
          <cell r="J37">
            <v>249669.96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20000</v>
          </cell>
        </row>
        <row r="37">
          <cell r="T37">
            <v>20000</v>
          </cell>
          <cell r="U37">
            <v>229669.96</v>
          </cell>
          <cell r="V37">
            <v>269669.96</v>
          </cell>
          <cell r="W37">
            <v>-269669.96</v>
          </cell>
          <cell r="X37">
            <v>0</v>
          </cell>
          <cell r="Y37">
            <v>0</v>
          </cell>
          <cell r="Z37">
            <v>0</v>
          </cell>
        </row>
        <row r="37">
          <cell r="AB37" t="str">
            <v>100%</v>
          </cell>
        </row>
        <row r="37">
          <cell r="AD37" t="str">
            <v>100%</v>
          </cell>
        </row>
        <row r="37">
          <cell r="AF37" t="str">
            <v>100%</v>
          </cell>
        </row>
        <row r="37">
          <cell r="AH37" t="str">
            <v>100%</v>
          </cell>
          <cell r="AI37">
            <v>0</v>
          </cell>
        </row>
        <row r="38">
          <cell r="C38" t="str">
            <v>S511032</v>
          </cell>
          <cell r="D38" t="str">
            <v>中机科(北京)车辆检测工程研究院有限公司</v>
          </cell>
          <cell r="E38" t="str">
            <v>涉诉风险</v>
          </cell>
          <cell r="F38" t="str">
            <v>金属件</v>
          </cell>
          <cell r="G38" t="str">
            <v>涉诉</v>
          </cell>
          <cell r="H38">
            <v>0.8</v>
          </cell>
          <cell r="I38">
            <v>619964</v>
          </cell>
          <cell r="J38">
            <v>619964</v>
          </cell>
          <cell r="K38">
            <v>102676.5</v>
          </cell>
          <cell r="L38">
            <v>102676.5</v>
          </cell>
          <cell r="M38">
            <v>102676.5</v>
          </cell>
          <cell r="N38">
            <v>39407.25</v>
          </cell>
          <cell r="O38">
            <v>39407.25</v>
          </cell>
          <cell r="P38">
            <v>1373.75</v>
          </cell>
          <cell r="Q38">
            <v>310574.2</v>
          </cell>
          <cell r="R38">
            <v>30000</v>
          </cell>
        </row>
        <row r="38">
          <cell r="V38">
            <v>30000</v>
          </cell>
          <cell r="W38">
            <v>280574.2</v>
          </cell>
          <cell r="X38">
            <v>619964</v>
          </cell>
          <cell r="Y38">
            <v>619964</v>
          </cell>
          <cell r="Z38">
            <v>619964</v>
          </cell>
        </row>
        <row r="38">
          <cell r="AB38">
            <v>0</v>
          </cell>
        </row>
        <row r="38">
          <cell r="AD38">
            <v>0</v>
          </cell>
          <cell r="AE38">
            <v>50000</v>
          </cell>
          <cell r="AF38">
            <v>0.080649844184501</v>
          </cell>
          <cell r="AG38">
            <v>619964</v>
          </cell>
          <cell r="AH38">
            <v>1</v>
          </cell>
          <cell r="AI38">
            <v>0</v>
          </cell>
        </row>
        <row r="39">
          <cell r="C39" t="str">
            <v>S535001</v>
          </cell>
          <cell r="D39" t="str">
            <v>厦门市三友和机械有限公司</v>
          </cell>
          <cell r="E39" t="str">
            <v>涉诉风险</v>
          </cell>
          <cell r="F39" t="str">
            <v>金属件</v>
          </cell>
          <cell r="G39" t="str">
            <v>涉诉</v>
          </cell>
          <cell r="H39">
            <v>1</v>
          </cell>
          <cell r="I39">
            <v>294000</v>
          </cell>
          <cell r="J39">
            <v>294000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20000</v>
          </cell>
        </row>
        <row r="39">
          <cell r="V39">
            <v>20000</v>
          </cell>
          <cell r="W39">
            <v>-20000</v>
          </cell>
          <cell r="X39">
            <v>294000</v>
          </cell>
          <cell r="Y39">
            <v>294000</v>
          </cell>
          <cell r="Z39">
            <v>294000</v>
          </cell>
        </row>
        <row r="39">
          <cell r="AB39">
            <v>0</v>
          </cell>
        </row>
        <row r="39">
          <cell r="AD39">
            <v>0</v>
          </cell>
          <cell r="AE39">
            <v>50000</v>
          </cell>
          <cell r="AF39">
            <v>0.170068027210884</v>
          </cell>
          <cell r="AG39">
            <v>294000</v>
          </cell>
          <cell r="AH39">
            <v>1</v>
          </cell>
          <cell r="AI39">
            <v>0</v>
          </cell>
        </row>
        <row r="40">
          <cell r="C40" t="str">
            <v>S411047</v>
          </cell>
          <cell r="D40" t="str">
            <v>大连吉田拉链有限公司北京分公司</v>
          </cell>
          <cell r="E40" t="str">
            <v>涉诉风险</v>
          </cell>
          <cell r="F40" t="str">
            <v>金属件</v>
          </cell>
          <cell r="G40" t="str">
            <v>涉诉</v>
          </cell>
          <cell r="H40">
            <v>1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20000</v>
          </cell>
          <cell r="S40">
            <v>42807.9</v>
          </cell>
        </row>
        <row r="40">
          <cell r="V40">
            <v>62807.9</v>
          </cell>
          <cell r="W40">
            <v>-62807.9</v>
          </cell>
          <cell r="X40">
            <v>0</v>
          </cell>
          <cell r="Y40">
            <v>0</v>
          </cell>
          <cell r="Z40">
            <v>0</v>
          </cell>
        </row>
        <row r="40">
          <cell r="AB40" t="str">
            <v>100%</v>
          </cell>
        </row>
        <row r="40">
          <cell r="AD40" t="str">
            <v>100%</v>
          </cell>
        </row>
        <row r="40">
          <cell r="AF40" t="str">
            <v>100%</v>
          </cell>
        </row>
        <row r="40">
          <cell r="AH40" t="str">
            <v>100%</v>
          </cell>
          <cell r="AI40">
            <v>0</v>
          </cell>
        </row>
        <row r="41">
          <cell r="C41" t="str">
            <v>S413082</v>
          </cell>
          <cell r="D41" t="str">
            <v>深州市卓伦橡塑磨具有限公司</v>
          </cell>
          <cell r="E41" t="str">
            <v>涉诉</v>
          </cell>
          <cell r="F41" t="str">
            <v>金属件</v>
          </cell>
          <cell r="G41" t="str">
            <v>涉诉</v>
          </cell>
          <cell r="H41">
            <v>0.8</v>
          </cell>
          <cell r="I41">
            <v>3723767.43</v>
          </cell>
          <cell r="J41">
            <v>3723767.43</v>
          </cell>
          <cell r="K41">
            <v>206725.186666667</v>
          </cell>
          <cell r="L41">
            <v>225140.761666667</v>
          </cell>
          <cell r="M41">
            <v>239988.331666667</v>
          </cell>
          <cell r="N41">
            <v>218199.806666667</v>
          </cell>
          <cell r="O41">
            <v>178983.14</v>
          </cell>
          <cell r="P41">
            <v>131259.683333333</v>
          </cell>
          <cell r="Q41">
            <v>960237.528000001</v>
          </cell>
          <cell r="R41">
            <v>600000</v>
          </cell>
        </row>
        <row r="41">
          <cell r="U41">
            <v>500000</v>
          </cell>
          <cell r="V41">
            <v>1100000</v>
          </cell>
          <cell r="W41">
            <v>-139762.471999999</v>
          </cell>
          <cell r="X41">
            <v>3223767.43</v>
          </cell>
          <cell r="Y41">
            <v>3223767.43</v>
          </cell>
          <cell r="Z41">
            <v>3223767.43</v>
          </cell>
          <cell r="AA41">
            <v>500000</v>
          </cell>
          <cell r="AB41">
            <v>0.155098036957337</v>
          </cell>
          <cell r="AC41">
            <v>500000</v>
          </cell>
          <cell r="AD41">
            <v>0.155098036957337</v>
          </cell>
          <cell r="AE41">
            <v>500000</v>
          </cell>
          <cell r="AF41">
            <v>0.155098036957337</v>
          </cell>
          <cell r="AG41">
            <v>500000</v>
          </cell>
          <cell r="AH41">
            <v>0.155098036957337</v>
          </cell>
          <cell r="AI41">
            <v>500000</v>
          </cell>
        </row>
        <row r="42">
          <cell r="C42" t="str">
            <v>S412015</v>
          </cell>
          <cell r="D42" t="str">
            <v>天津亚铁科技有限公司</v>
          </cell>
          <cell r="E42" t="str">
            <v>涉诉风险</v>
          </cell>
          <cell r="F42" t="str">
            <v>金属件</v>
          </cell>
          <cell r="G42" t="str">
            <v>涉诉</v>
          </cell>
          <cell r="H42">
            <v>1</v>
          </cell>
          <cell r="I42">
            <v>200686.65</v>
          </cell>
          <cell r="J42">
            <v>200686.65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30000</v>
          </cell>
        </row>
        <row r="42">
          <cell r="U42">
            <v>50000</v>
          </cell>
          <cell r="V42">
            <v>80000</v>
          </cell>
          <cell r="W42">
            <v>-80000</v>
          </cell>
          <cell r="X42">
            <v>150686.65</v>
          </cell>
          <cell r="Y42">
            <v>150686.65</v>
          </cell>
          <cell r="Z42">
            <v>150686.65</v>
          </cell>
        </row>
        <row r="42">
          <cell r="AB42">
            <v>0</v>
          </cell>
          <cell r="AC42">
            <v>30000</v>
          </cell>
          <cell r="AD42">
            <v>0.199088638575481</v>
          </cell>
          <cell r="AE42">
            <v>30000</v>
          </cell>
          <cell r="AF42">
            <v>0.199088638575481</v>
          </cell>
          <cell r="AG42">
            <v>30000</v>
          </cell>
          <cell r="AH42">
            <v>0.199088638575481</v>
          </cell>
          <cell r="AI42">
            <v>0</v>
          </cell>
        </row>
        <row r="43">
          <cell r="C43" t="str">
            <v>S412010</v>
          </cell>
          <cell r="D43" t="str">
            <v>天津欧尔派斯环保科技发展有限公司</v>
          </cell>
          <cell r="E43" t="str">
            <v>涉诉风险</v>
          </cell>
          <cell r="F43" t="str">
            <v>金属件</v>
          </cell>
          <cell r="G43" t="str">
            <v>涉诉</v>
          </cell>
          <cell r="H43">
            <v>1</v>
          </cell>
          <cell r="I43">
            <v>176704.41</v>
          </cell>
          <cell r="J43">
            <v>176704.41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3">
          <cell r="T43">
            <v>20000</v>
          </cell>
        </row>
        <row r="43">
          <cell r="V43">
            <v>20000</v>
          </cell>
          <cell r="W43">
            <v>-20000</v>
          </cell>
          <cell r="X43">
            <v>156704.41</v>
          </cell>
          <cell r="Y43">
            <v>156704.41</v>
          </cell>
          <cell r="Z43">
            <v>156704.41</v>
          </cell>
        </row>
        <row r="43">
          <cell r="AB43">
            <v>0</v>
          </cell>
        </row>
        <row r="43">
          <cell r="AD43">
            <v>0</v>
          </cell>
        </row>
        <row r="43">
          <cell r="AF43">
            <v>0</v>
          </cell>
        </row>
        <row r="43">
          <cell r="AH43">
            <v>0</v>
          </cell>
          <cell r="AI43">
            <v>0</v>
          </cell>
        </row>
        <row r="44">
          <cell r="C44" t="str">
            <v>S432005</v>
          </cell>
          <cell r="D44" t="str">
            <v>佛吉亚（无锡）座椅部件有限公司</v>
          </cell>
          <cell r="E44" t="str">
            <v>远途</v>
          </cell>
          <cell r="F44" t="str">
            <v>金属件</v>
          </cell>
          <cell r="G44" t="str">
            <v>零部件</v>
          </cell>
          <cell r="H44">
            <v>0.8</v>
          </cell>
          <cell r="I44">
            <v>3091290.5</v>
          </cell>
          <cell r="J44">
            <v>1575933.38</v>
          </cell>
          <cell r="K44">
            <v>16077.51</v>
          </cell>
          <cell r="L44">
            <v>16077.51</v>
          </cell>
          <cell r="M44">
            <v>60017.9366666667</v>
          </cell>
          <cell r="N44">
            <v>262655.563333333</v>
          </cell>
          <cell r="O44">
            <v>412186.203333333</v>
          </cell>
          <cell r="P44">
            <v>515215.083333333</v>
          </cell>
          <cell r="Q44">
            <v>1025783.84533333</v>
          </cell>
          <cell r="R44">
            <v>0</v>
          </cell>
        </row>
        <row r="44">
          <cell r="U44">
            <v>180000</v>
          </cell>
          <cell r="V44">
            <v>180000</v>
          </cell>
          <cell r="W44">
            <v>845783.845333333</v>
          </cell>
          <cell r="X44">
            <v>1395933.38</v>
          </cell>
          <cell r="Y44">
            <v>845783.845333333</v>
          </cell>
          <cell r="Z44">
            <v>845783.845333333</v>
          </cell>
        </row>
        <row r="44">
          <cell r="AB44">
            <v>0</v>
          </cell>
        </row>
        <row r="44">
          <cell r="AD44">
            <v>0</v>
          </cell>
        </row>
        <row r="44">
          <cell r="AF44">
            <v>0</v>
          </cell>
        </row>
        <row r="44">
          <cell r="AH44">
            <v>0</v>
          </cell>
          <cell r="AI44">
            <v>0</v>
          </cell>
        </row>
        <row r="45">
          <cell r="C45" t="str">
            <v>S413029</v>
          </cell>
          <cell r="D45" t="str">
            <v>黄骅市成卓汽车部件厂</v>
          </cell>
          <cell r="E45" t="str">
            <v>属地化</v>
          </cell>
          <cell r="F45" t="str">
            <v>金属件</v>
          </cell>
          <cell r="G45" t="str">
            <v>零部件</v>
          </cell>
          <cell r="H45">
            <v>1</v>
          </cell>
          <cell r="I45">
            <v>9647108.53</v>
          </cell>
          <cell r="J45">
            <v>7967266.13</v>
          </cell>
          <cell r="K45">
            <v>556803.166666667</v>
          </cell>
          <cell r="L45">
            <v>589663.143333333</v>
          </cell>
          <cell r="M45">
            <v>676226.423333333</v>
          </cell>
          <cell r="N45">
            <v>679047.623333333</v>
          </cell>
          <cell r="O45">
            <v>740588.216666667</v>
          </cell>
          <cell r="P45">
            <v>730459.401666667</v>
          </cell>
          <cell r="Q45">
            <v>3972787.975</v>
          </cell>
          <cell r="R45">
            <v>1330000</v>
          </cell>
        </row>
        <row r="45">
          <cell r="T45">
            <v>250000</v>
          </cell>
          <cell r="U45">
            <v>300000</v>
          </cell>
          <cell r="V45">
            <v>1880000</v>
          </cell>
          <cell r="W45">
            <v>2092787.975</v>
          </cell>
          <cell r="X45">
            <v>7417266.13</v>
          </cell>
          <cell r="Y45">
            <v>2092787.975</v>
          </cell>
          <cell r="Z45">
            <v>2092787.975</v>
          </cell>
          <cell r="AA45">
            <v>50000</v>
          </cell>
          <cell r="AB45">
            <v>0.0238915745872441</v>
          </cell>
          <cell r="AC45">
            <v>80000</v>
          </cell>
          <cell r="AD45">
            <v>0.0382265193395905</v>
          </cell>
          <cell r="AE45">
            <v>210000</v>
          </cell>
          <cell r="AF45">
            <v>0.100344613266425</v>
          </cell>
          <cell r="AG45">
            <v>630000</v>
          </cell>
          <cell r="AH45">
            <v>0.301033839799275</v>
          </cell>
          <cell r="AI45">
            <v>50000</v>
          </cell>
        </row>
        <row r="46">
          <cell r="C46" t="str">
            <v>S413052</v>
          </cell>
          <cell r="D46" t="str">
            <v>黄骅市鑫昌五金制品厂</v>
          </cell>
          <cell r="E46" t="str">
            <v>属地化</v>
          </cell>
          <cell r="F46" t="str">
            <v>金属件</v>
          </cell>
          <cell r="G46" t="str">
            <v>零部件</v>
          </cell>
          <cell r="H46">
            <v>1</v>
          </cell>
          <cell r="I46">
            <v>11794101.09</v>
          </cell>
          <cell r="J46">
            <v>9752917.79</v>
          </cell>
          <cell r="K46">
            <v>591973.758333333</v>
          </cell>
          <cell r="L46">
            <v>611056.72</v>
          </cell>
          <cell r="M46">
            <v>676826.995</v>
          </cell>
          <cell r="N46">
            <v>660791.701666667</v>
          </cell>
          <cell r="O46">
            <v>758751.766666667</v>
          </cell>
          <cell r="P46">
            <v>745775.18</v>
          </cell>
          <cell r="Q46">
            <v>4045176.12166667</v>
          </cell>
          <cell r="R46">
            <v>1390000</v>
          </cell>
          <cell r="S46">
            <v>40000</v>
          </cell>
          <cell r="T46">
            <v>300000</v>
          </cell>
          <cell r="U46">
            <v>300000</v>
          </cell>
          <cell r="V46">
            <v>2030000</v>
          </cell>
          <cell r="W46">
            <v>2015176.12166667</v>
          </cell>
          <cell r="X46">
            <v>9152917.79</v>
          </cell>
          <cell r="Y46">
            <v>2015176.12166667</v>
          </cell>
          <cell r="Z46">
            <v>2015176.12166667</v>
          </cell>
          <cell r="AA46">
            <v>50000</v>
          </cell>
          <cell r="AB46">
            <v>0.0248117271053446</v>
          </cell>
          <cell r="AC46">
            <v>80000</v>
          </cell>
          <cell r="AD46">
            <v>0.0396987633685513</v>
          </cell>
          <cell r="AE46">
            <v>200000</v>
          </cell>
          <cell r="AF46">
            <v>0.0992469084213783</v>
          </cell>
          <cell r="AG46">
            <v>600000</v>
          </cell>
          <cell r="AH46">
            <v>0.297740725264135</v>
          </cell>
          <cell r="AI46">
            <v>50000</v>
          </cell>
        </row>
        <row r="47">
          <cell r="C47" t="str">
            <v>S413022</v>
          </cell>
          <cell r="D47" t="str">
            <v>海兴中盛弹簧有限公司</v>
          </cell>
          <cell r="E47" t="str">
            <v>属地化</v>
          </cell>
          <cell r="F47" t="str">
            <v>金属件/座椅/金属件</v>
          </cell>
          <cell r="G47" t="str">
            <v>零部件</v>
          </cell>
          <cell r="H47">
            <v>0.8</v>
          </cell>
          <cell r="I47">
            <v>9036535.66</v>
          </cell>
          <cell r="J47">
            <v>7544447.78</v>
          </cell>
          <cell r="K47">
            <v>559486.656666667</v>
          </cell>
          <cell r="L47">
            <v>575301.171666667</v>
          </cell>
          <cell r="M47">
            <v>628977.883333333</v>
          </cell>
          <cell r="N47">
            <v>506161.658333333</v>
          </cell>
          <cell r="O47">
            <v>513637.476666667</v>
          </cell>
          <cell r="P47">
            <v>499383.626666667</v>
          </cell>
          <cell r="Q47">
            <v>2626358.77866667</v>
          </cell>
          <cell r="R47">
            <v>800000</v>
          </cell>
        </row>
        <row r="47">
          <cell r="T47">
            <v>250000</v>
          </cell>
          <cell r="U47">
            <v>220000</v>
          </cell>
          <cell r="V47">
            <v>1270000</v>
          </cell>
          <cell r="W47">
            <v>1356358.77866667</v>
          </cell>
          <cell r="X47">
            <v>7074447.78</v>
          </cell>
          <cell r="Y47">
            <v>1356358.77866667</v>
          </cell>
          <cell r="Z47">
            <v>1356358.77866667</v>
          </cell>
          <cell r="AA47">
            <v>30000</v>
          </cell>
          <cell r="AB47">
            <v>0.0221180416803073</v>
          </cell>
          <cell r="AC47">
            <v>70000</v>
          </cell>
          <cell r="AD47">
            <v>0.0516087639207169</v>
          </cell>
          <cell r="AE47">
            <v>150000</v>
          </cell>
          <cell r="AF47">
            <v>0.110590208401536</v>
          </cell>
          <cell r="AG47">
            <v>400000</v>
          </cell>
          <cell r="AH47">
            <v>0.294907222404097</v>
          </cell>
          <cell r="AI47">
            <v>30000</v>
          </cell>
        </row>
        <row r="48">
          <cell r="C48" t="str">
            <v>S413044</v>
          </cell>
          <cell r="D48" t="str">
            <v>黄骅市长生汽车灯镜有限公司</v>
          </cell>
          <cell r="E48" t="str">
            <v>属地化</v>
          </cell>
          <cell r="F48" t="str">
            <v>金属件/座椅</v>
          </cell>
          <cell r="G48" t="str">
            <v>零部件</v>
          </cell>
          <cell r="H48">
            <v>0.8</v>
          </cell>
          <cell r="I48">
            <v>14396556.37</v>
          </cell>
          <cell r="J48">
            <v>13190860.19</v>
          </cell>
          <cell r="K48">
            <v>606459.26</v>
          </cell>
          <cell r="L48">
            <v>599992.485</v>
          </cell>
          <cell r="M48">
            <v>627288.231666667</v>
          </cell>
          <cell r="N48">
            <v>585398.966666667</v>
          </cell>
          <cell r="O48">
            <v>594815.328333333</v>
          </cell>
          <cell r="P48">
            <v>547067.646666667</v>
          </cell>
          <cell r="Q48">
            <v>2848817.53466667</v>
          </cell>
          <cell r="R48">
            <v>510000</v>
          </cell>
        </row>
        <row r="48">
          <cell r="T48">
            <v>650000</v>
          </cell>
          <cell r="U48">
            <v>300000</v>
          </cell>
          <cell r="V48">
            <v>1460000</v>
          </cell>
          <cell r="W48">
            <v>1388817.53466667</v>
          </cell>
          <cell r="X48">
            <v>12240860.19</v>
          </cell>
          <cell r="Y48">
            <v>1388817.53466667</v>
          </cell>
          <cell r="Z48">
            <v>1388817.53466667</v>
          </cell>
          <cell r="AA48">
            <v>30000</v>
          </cell>
          <cell r="AB48">
            <v>0.0216011097578778</v>
          </cell>
          <cell r="AC48">
            <v>60000</v>
          </cell>
          <cell r="AD48">
            <v>0.0432022195157557</v>
          </cell>
          <cell r="AE48">
            <v>150000</v>
          </cell>
          <cell r="AF48">
            <v>0.108005548789389</v>
          </cell>
          <cell r="AG48">
            <v>420000</v>
          </cell>
          <cell r="AH48">
            <v>0.30241553661029</v>
          </cell>
          <cell r="AI48">
            <v>30000</v>
          </cell>
        </row>
        <row r="49">
          <cell r="C49" t="str">
            <v>S413108</v>
          </cell>
          <cell r="D49" t="str">
            <v>黄骅市泰行汽车配件有限公司</v>
          </cell>
          <cell r="E49" t="str">
            <v>属地化</v>
          </cell>
          <cell r="F49" t="str">
            <v>座椅</v>
          </cell>
          <cell r="G49" t="str">
            <v>零部件</v>
          </cell>
          <cell r="H49">
            <v>0.8</v>
          </cell>
          <cell r="I49">
            <v>4621952.09</v>
          </cell>
          <cell r="J49">
            <v>4462943.96</v>
          </cell>
          <cell r="K49">
            <v>268411.568333333</v>
          </cell>
          <cell r="L49">
            <v>264670.028333333</v>
          </cell>
          <cell r="M49">
            <v>251850.491666667</v>
          </cell>
          <cell r="N49">
            <v>234770.561666667</v>
          </cell>
          <cell r="O49">
            <v>207341.816666667</v>
          </cell>
          <cell r="P49">
            <v>167235.861666667</v>
          </cell>
          <cell r="Q49">
            <v>1115424.26266667</v>
          </cell>
          <cell r="R49">
            <v>350000</v>
          </cell>
          <cell r="S49">
            <v>50000</v>
          </cell>
          <cell r="T49">
            <v>150000</v>
          </cell>
          <cell r="U49">
            <v>100000</v>
          </cell>
          <cell r="V49">
            <v>650000</v>
          </cell>
          <cell r="W49">
            <v>465424.262666667</v>
          </cell>
          <cell r="X49">
            <v>4212943.96</v>
          </cell>
          <cell r="Y49">
            <v>465424.262666667</v>
          </cell>
          <cell r="Z49">
            <v>465424.262666667</v>
          </cell>
          <cell r="AA49">
            <v>10000</v>
          </cell>
          <cell r="AB49">
            <v>0.0214857728789311</v>
          </cell>
          <cell r="AC49">
            <v>20000</v>
          </cell>
          <cell r="AD49">
            <v>0.0429715457578623</v>
          </cell>
          <cell r="AE49">
            <v>50000</v>
          </cell>
          <cell r="AF49">
            <v>0.107428864394656</v>
          </cell>
          <cell r="AG49">
            <v>140000</v>
          </cell>
          <cell r="AH49">
            <v>0.300800820305036</v>
          </cell>
          <cell r="AI49">
            <v>10000</v>
          </cell>
        </row>
        <row r="50">
          <cell r="C50" t="str">
            <v>S413070</v>
          </cell>
          <cell r="D50" t="str">
            <v>黄骅市创合五金制品有限公司</v>
          </cell>
          <cell r="E50" t="str">
            <v>属地化</v>
          </cell>
          <cell r="F50" t="str">
            <v>金属件/座椅</v>
          </cell>
          <cell r="G50" t="str">
            <v>零部件</v>
          </cell>
          <cell r="H50">
            <v>0.8</v>
          </cell>
          <cell r="I50">
            <v>3144712.71</v>
          </cell>
          <cell r="J50">
            <v>2706500.04</v>
          </cell>
          <cell r="K50">
            <v>312936.485</v>
          </cell>
          <cell r="L50">
            <v>376621.176666667</v>
          </cell>
          <cell r="M50">
            <v>363017.333333333</v>
          </cell>
          <cell r="N50">
            <v>437479.496666667</v>
          </cell>
          <cell r="O50">
            <v>364431.483333333</v>
          </cell>
          <cell r="P50">
            <v>305116.09</v>
          </cell>
          <cell r="Q50">
            <v>1727681.652</v>
          </cell>
          <cell r="R50">
            <v>700000</v>
          </cell>
        </row>
        <row r="50">
          <cell r="T50">
            <v>80000</v>
          </cell>
          <cell r="U50">
            <v>110000</v>
          </cell>
          <cell r="V50">
            <v>890000</v>
          </cell>
          <cell r="W50">
            <v>837681.652</v>
          </cell>
          <cell r="X50">
            <v>2516500.04</v>
          </cell>
          <cell r="Y50">
            <v>837681.652</v>
          </cell>
          <cell r="Z50">
            <v>837681.652</v>
          </cell>
          <cell r="AA50">
            <v>20000</v>
          </cell>
          <cell r="AB50">
            <v>0.0238754184865446</v>
          </cell>
          <cell r="AC50">
            <v>30000</v>
          </cell>
          <cell r="AD50">
            <v>0.0358131277298169</v>
          </cell>
          <cell r="AE50">
            <v>80000</v>
          </cell>
          <cell r="AF50">
            <v>0.0955016739461783</v>
          </cell>
          <cell r="AG50">
            <v>250000</v>
          </cell>
          <cell r="AH50">
            <v>0.298442731081807</v>
          </cell>
          <cell r="AI50">
            <v>20000</v>
          </cell>
        </row>
        <row r="51">
          <cell r="C51" t="str">
            <v>S413055</v>
          </cell>
          <cell r="D51" t="str">
            <v>黄骅市广亿汽车部件有限公司</v>
          </cell>
          <cell r="E51" t="str">
            <v>属地化</v>
          </cell>
          <cell r="F51" t="str">
            <v>金属件</v>
          </cell>
          <cell r="G51" t="str">
            <v>零部件</v>
          </cell>
          <cell r="H51">
            <v>0.8</v>
          </cell>
          <cell r="I51">
            <v>2641921.71</v>
          </cell>
          <cell r="J51">
            <v>2283347.19</v>
          </cell>
          <cell r="K51">
            <v>167661.095</v>
          </cell>
          <cell r="L51">
            <v>124722.68</v>
          </cell>
          <cell r="M51">
            <v>132898.791666667</v>
          </cell>
          <cell r="N51">
            <v>130394.64</v>
          </cell>
          <cell r="O51">
            <v>138663.455</v>
          </cell>
          <cell r="P51">
            <v>137983.311666667</v>
          </cell>
          <cell r="Q51">
            <v>665859.178666667</v>
          </cell>
          <cell r="R51">
            <v>270000</v>
          </cell>
        </row>
        <row r="51">
          <cell r="T51">
            <v>200000</v>
          </cell>
          <cell r="U51">
            <v>40000</v>
          </cell>
          <cell r="V51">
            <v>510000</v>
          </cell>
          <cell r="W51">
            <v>155859.178666667</v>
          </cell>
          <cell r="X51">
            <v>2043347.19</v>
          </cell>
          <cell r="Y51">
            <v>155859.178666667</v>
          </cell>
          <cell r="Z51">
            <v>155859.178666667</v>
          </cell>
          <cell r="AA51">
            <v>10000</v>
          </cell>
          <cell r="AB51">
            <v>0.0641604818243447</v>
          </cell>
          <cell r="AC51">
            <v>10000</v>
          </cell>
          <cell r="AD51">
            <v>0.0641604818243447</v>
          </cell>
          <cell r="AE51">
            <v>20000</v>
          </cell>
          <cell r="AF51">
            <v>0.128320963648689</v>
          </cell>
          <cell r="AG51">
            <v>50000</v>
          </cell>
          <cell r="AH51">
            <v>0.320802409121724</v>
          </cell>
          <cell r="AI51">
            <v>10000</v>
          </cell>
        </row>
        <row r="52">
          <cell r="C52" t="str">
            <v>S413033</v>
          </cell>
          <cell r="D52" t="str">
            <v>黄骅市再兴汽车配件有限公司</v>
          </cell>
          <cell r="E52" t="str">
            <v>属地化</v>
          </cell>
          <cell r="F52" t="str">
            <v>金属件</v>
          </cell>
          <cell r="G52" t="str">
            <v>零部件</v>
          </cell>
          <cell r="H52">
            <v>0.8</v>
          </cell>
          <cell r="I52">
            <v>2398752.58</v>
          </cell>
          <cell r="J52">
            <v>2222328.62</v>
          </cell>
          <cell r="K52">
            <v>121805.763333333</v>
          </cell>
          <cell r="L52">
            <v>134221.748333333</v>
          </cell>
          <cell r="M52">
            <v>161670.878333333</v>
          </cell>
          <cell r="N52">
            <v>159402.591666667</v>
          </cell>
          <cell r="O52">
            <v>153253.925</v>
          </cell>
          <cell r="P52">
            <v>139212.72</v>
          </cell>
          <cell r="Q52">
            <v>695654.101333333</v>
          </cell>
          <cell r="R52">
            <v>270000</v>
          </cell>
        </row>
        <row r="52">
          <cell r="T52">
            <v>80000</v>
          </cell>
          <cell r="U52">
            <v>45000</v>
          </cell>
          <cell r="V52">
            <v>395000</v>
          </cell>
          <cell r="W52">
            <v>300654.101333333</v>
          </cell>
          <cell r="X52">
            <v>2097328.62</v>
          </cell>
          <cell r="Y52">
            <v>300654.101333333</v>
          </cell>
          <cell r="Z52">
            <v>300654.101333333</v>
          </cell>
          <cell r="AA52">
            <v>10000</v>
          </cell>
          <cell r="AB52">
            <v>0.033260813525085</v>
          </cell>
          <cell r="AC52">
            <v>12000</v>
          </cell>
          <cell r="AD52">
            <v>0.039912976230102</v>
          </cell>
          <cell r="AE52">
            <v>30000</v>
          </cell>
          <cell r="AF52">
            <v>0.0997824405752551</v>
          </cell>
          <cell r="AG52">
            <v>100000</v>
          </cell>
          <cell r="AH52">
            <v>0.33260813525085</v>
          </cell>
          <cell r="AI52">
            <v>10000</v>
          </cell>
        </row>
        <row r="53">
          <cell r="C53" t="str">
            <v>S413168</v>
          </cell>
          <cell r="D53" t="str">
            <v>黄骅市旗锐塑料制品有限公司</v>
          </cell>
          <cell r="E53" t="str">
            <v>属地化</v>
          </cell>
          <cell r="F53" t="str">
            <v>座椅</v>
          </cell>
          <cell r="G53" t="str">
            <v>零部件</v>
          </cell>
          <cell r="H53">
            <v>0.8</v>
          </cell>
          <cell r="I53">
            <v>337744.59</v>
          </cell>
          <cell r="J53">
            <v>173225.08</v>
          </cell>
          <cell r="K53">
            <v>5343.21833333333</v>
          </cell>
          <cell r="L53">
            <v>13099.2266666667</v>
          </cell>
          <cell r="M53">
            <v>24179.9583333333</v>
          </cell>
          <cell r="N53">
            <v>28870.8466666667</v>
          </cell>
          <cell r="O53">
            <v>43371.3333333333</v>
          </cell>
          <cell r="P53">
            <v>56290.765</v>
          </cell>
          <cell r="Q53">
            <v>136924.278666667</v>
          </cell>
          <cell r="R53">
            <v>20000</v>
          </cell>
        </row>
        <row r="53">
          <cell r="U53">
            <v>15000</v>
          </cell>
          <cell r="V53">
            <v>35000</v>
          </cell>
          <cell r="W53">
            <v>101924.278666667</v>
          </cell>
          <cell r="X53">
            <v>158225.08</v>
          </cell>
          <cell r="Y53">
            <v>101924.278666667</v>
          </cell>
          <cell r="Z53">
            <v>101924.278666667</v>
          </cell>
          <cell r="AA53">
            <v>10000</v>
          </cell>
          <cell r="AB53">
            <v>0.0981120507382153</v>
          </cell>
          <cell r="AC53">
            <v>10000</v>
          </cell>
          <cell r="AD53">
            <v>0.0981120507382153</v>
          </cell>
          <cell r="AE53">
            <v>10000</v>
          </cell>
          <cell r="AF53">
            <v>0.0981120507382153</v>
          </cell>
          <cell r="AG53">
            <v>30000</v>
          </cell>
          <cell r="AH53">
            <v>0.294336152214646</v>
          </cell>
          <cell r="AI53">
            <v>10000</v>
          </cell>
        </row>
        <row r="54">
          <cell r="C54" t="str">
            <v>S413064</v>
          </cell>
          <cell r="D54" t="str">
            <v>黄骅市恒伟五金制品有限公司</v>
          </cell>
          <cell r="E54" t="str">
            <v>属地化</v>
          </cell>
          <cell r="F54" t="str">
            <v>座椅</v>
          </cell>
          <cell r="G54" t="str">
            <v>零部件</v>
          </cell>
          <cell r="H54">
            <v>0.8</v>
          </cell>
          <cell r="I54">
            <v>2172275.86</v>
          </cell>
          <cell r="J54">
            <v>1691836.66</v>
          </cell>
          <cell r="K54">
            <v>186471.321666667</v>
          </cell>
          <cell r="L54">
            <v>181572.286666667</v>
          </cell>
          <cell r="M54">
            <v>173075.296666667</v>
          </cell>
          <cell r="N54">
            <v>158505.661666667</v>
          </cell>
          <cell r="O54">
            <v>125422.328333333</v>
          </cell>
          <cell r="P54">
            <v>172931.525</v>
          </cell>
          <cell r="Q54">
            <v>798382.736000001</v>
          </cell>
          <cell r="R54">
            <v>30000</v>
          </cell>
        </row>
        <row r="54">
          <cell r="T54">
            <v>100000</v>
          </cell>
        </row>
        <row r="54">
          <cell r="V54">
            <v>130000</v>
          </cell>
          <cell r="W54">
            <v>668382.736000001</v>
          </cell>
          <cell r="X54">
            <v>1591836.66</v>
          </cell>
          <cell r="Y54">
            <v>668382.736000001</v>
          </cell>
          <cell r="Z54">
            <v>668382.736000001</v>
          </cell>
          <cell r="AA54">
            <v>10000</v>
          </cell>
          <cell r="AB54">
            <v>0.0149614875749873</v>
          </cell>
          <cell r="AC54">
            <v>20000</v>
          </cell>
          <cell r="AD54">
            <v>0.0299229751499745</v>
          </cell>
          <cell r="AE54">
            <v>60000</v>
          </cell>
          <cell r="AF54">
            <v>0.0897689254499235</v>
          </cell>
          <cell r="AG54">
            <v>200000</v>
          </cell>
          <cell r="AH54">
            <v>0.299229751499745</v>
          </cell>
          <cell r="AI54">
            <v>10000</v>
          </cell>
        </row>
        <row r="55">
          <cell r="C55" t="str">
            <v>S413035</v>
          </cell>
          <cell r="D55" t="str">
            <v>黄骅市建昌塑料制品有限公司</v>
          </cell>
          <cell r="E55" t="str">
            <v>属地化</v>
          </cell>
          <cell r="F55" t="str">
            <v>金属件</v>
          </cell>
          <cell r="G55" t="str">
            <v>零部件</v>
          </cell>
          <cell r="H55">
            <v>0.8</v>
          </cell>
          <cell r="I55">
            <v>3316207.74</v>
          </cell>
          <cell r="J55">
            <v>2947216.61</v>
          </cell>
          <cell r="K55">
            <v>118052.798333333</v>
          </cell>
          <cell r="L55">
            <v>95294.025</v>
          </cell>
          <cell r="M55">
            <v>110543.37</v>
          </cell>
          <cell r="N55">
            <v>106909.201666667</v>
          </cell>
          <cell r="O55">
            <v>116348.83</v>
          </cell>
          <cell r="P55">
            <v>118309.576666667</v>
          </cell>
          <cell r="Q55">
            <v>532366.241333334</v>
          </cell>
          <cell r="R55">
            <v>190000</v>
          </cell>
        </row>
        <row r="55">
          <cell r="T55">
            <v>100000</v>
          </cell>
          <cell r="U55">
            <v>100000</v>
          </cell>
          <cell r="V55">
            <v>390000</v>
          </cell>
          <cell r="W55">
            <v>142366.241333334</v>
          </cell>
          <cell r="X55">
            <v>2747216.61</v>
          </cell>
          <cell r="Y55">
            <v>142366.241333334</v>
          </cell>
          <cell r="Z55">
            <v>142366.241333334</v>
          </cell>
          <cell r="AA55">
            <v>10000</v>
          </cell>
          <cell r="AB55">
            <v>0.0702413711730029</v>
          </cell>
          <cell r="AC55">
            <v>10000</v>
          </cell>
          <cell r="AD55">
            <v>0.0702413711730029</v>
          </cell>
          <cell r="AE55">
            <v>15000</v>
          </cell>
          <cell r="AF55">
            <v>0.105362056759504</v>
          </cell>
          <cell r="AG55">
            <v>50000</v>
          </cell>
          <cell r="AH55">
            <v>0.351206855865015</v>
          </cell>
          <cell r="AI55">
            <v>10000</v>
          </cell>
        </row>
        <row r="56">
          <cell r="C56" t="str">
            <v>S413084</v>
          </cell>
          <cell r="D56" t="str">
            <v>黄骅市常郭镇街西纸箱厂</v>
          </cell>
          <cell r="E56" t="str">
            <v>属地化</v>
          </cell>
          <cell r="F56" t="str">
            <v>金属件/座椅/后视镜</v>
          </cell>
          <cell r="G56" t="str">
            <v>零部件</v>
          </cell>
          <cell r="H56">
            <v>0.8</v>
          </cell>
          <cell r="I56">
            <v>1674044.5</v>
          </cell>
          <cell r="J56">
            <v>1577716.53</v>
          </cell>
          <cell r="K56">
            <v>38063.735</v>
          </cell>
          <cell r="L56">
            <v>37546.18</v>
          </cell>
          <cell r="M56">
            <v>39468.8366666667</v>
          </cell>
          <cell r="N56">
            <v>36928.8366666667</v>
          </cell>
          <cell r="O56">
            <v>45150.235</v>
          </cell>
          <cell r="P56">
            <v>39077.4316666667</v>
          </cell>
          <cell r="Q56">
            <v>188988.204</v>
          </cell>
          <cell r="R56">
            <v>40000</v>
          </cell>
        </row>
        <row r="56">
          <cell r="U56">
            <v>15000</v>
          </cell>
          <cell r="V56">
            <v>55000</v>
          </cell>
          <cell r="W56">
            <v>133988.204</v>
          </cell>
          <cell r="X56">
            <v>1562716.53</v>
          </cell>
          <cell r="Y56">
            <v>133988.204</v>
          </cell>
          <cell r="Z56">
            <v>133988.204</v>
          </cell>
          <cell r="AA56">
            <v>10000</v>
          </cell>
          <cell r="AB56">
            <v>0.074633435641842</v>
          </cell>
          <cell r="AC56">
            <v>10000</v>
          </cell>
          <cell r="AD56">
            <v>0.074633435641842</v>
          </cell>
          <cell r="AE56">
            <v>10000</v>
          </cell>
          <cell r="AF56">
            <v>0.074633435641842</v>
          </cell>
          <cell r="AG56">
            <v>40000</v>
          </cell>
          <cell r="AH56">
            <v>0.298533742567368</v>
          </cell>
          <cell r="AI56">
            <v>10000</v>
          </cell>
        </row>
        <row r="57">
          <cell r="C57" t="str">
            <v>S413073</v>
          </cell>
          <cell r="D57" t="str">
            <v>黄骅市兴岳金属制品有限公司</v>
          </cell>
          <cell r="E57" t="str">
            <v>属地化</v>
          </cell>
          <cell r="F57" t="str">
            <v>金属件</v>
          </cell>
          <cell r="G57" t="str">
            <v>零部件</v>
          </cell>
          <cell r="H57">
            <v>0.8</v>
          </cell>
          <cell r="I57">
            <v>831124.4</v>
          </cell>
          <cell r="J57">
            <v>644966.22</v>
          </cell>
          <cell r="K57">
            <v>55830.415</v>
          </cell>
          <cell r="L57">
            <v>78433.4566666667</v>
          </cell>
          <cell r="M57">
            <v>95096.3716666667</v>
          </cell>
          <cell r="N57">
            <v>106679.741666667</v>
          </cell>
          <cell r="O57">
            <v>103784.88</v>
          </cell>
          <cell r="P57">
            <v>96380.7316666667</v>
          </cell>
          <cell r="Q57">
            <v>428964.477333334</v>
          </cell>
          <cell r="R57">
            <v>110000</v>
          </cell>
        </row>
        <row r="57">
          <cell r="U57">
            <v>20000</v>
          </cell>
          <cell r="V57">
            <v>130000</v>
          </cell>
          <cell r="W57">
            <v>298964.477333334</v>
          </cell>
          <cell r="X57">
            <v>624966.22</v>
          </cell>
          <cell r="Y57">
            <v>298964.477333334</v>
          </cell>
          <cell r="Z57">
            <v>298964.477333334</v>
          </cell>
          <cell r="AA57">
            <v>10000</v>
          </cell>
          <cell r="AB57">
            <v>0.0334487899338301</v>
          </cell>
          <cell r="AC57">
            <v>12000</v>
          </cell>
          <cell r="AD57">
            <v>0.0401385479205962</v>
          </cell>
          <cell r="AE57">
            <v>30000</v>
          </cell>
          <cell r="AF57">
            <v>0.10034636980149</v>
          </cell>
          <cell r="AG57">
            <v>90000</v>
          </cell>
          <cell r="AH57">
            <v>0.301039109404471</v>
          </cell>
          <cell r="AI57">
            <v>10000</v>
          </cell>
        </row>
        <row r="58">
          <cell r="C58" t="str">
            <v>S413047</v>
          </cell>
          <cell r="D58" t="str">
            <v>黄骅市正大纺织机械配件厂</v>
          </cell>
          <cell r="E58" t="str">
            <v>属地化</v>
          </cell>
          <cell r="F58" t="str">
            <v>金属件</v>
          </cell>
          <cell r="G58" t="str">
            <v>零部件</v>
          </cell>
          <cell r="H58">
            <v>0.8</v>
          </cell>
          <cell r="I58">
            <v>1865441.09</v>
          </cell>
          <cell r="J58">
            <v>1855793.4</v>
          </cell>
          <cell r="K58">
            <v>206112.341666667</v>
          </cell>
          <cell r="L58">
            <v>237874.915</v>
          </cell>
          <cell r="M58">
            <v>161101.353333333</v>
          </cell>
          <cell r="N58">
            <v>58518.02</v>
          </cell>
          <cell r="O58">
            <v>60125.9683333333</v>
          </cell>
          <cell r="P58">
            <v>33370.5216666667</v>
          </cell>
          <cell r="Q58">
            <v>605682.496</v>
          </cell>
          <cell r="R58">
            <v>70000</v>
          </cell>
        </row>
        <row r="58">
          <cell r="U58">
            <v>30000</v>
          </cell>
          <cell r="V58">
            <v>100000</v>
          </cell>
          <cell r="W58">
            <v>505682.496</v>
          </cell>
          <cell r="X58">
            <v>1825793.4</v>
          </cell>
          <cell r="Y58">
            <v>505682.496</v>
          </cell>
          <cell r="Z58">
            <v>505682.496</v>
          </cell>
          <cell r="AA58">
            <v>10000</v>
          </cell>
          <cell r="AB58">
            <v>0.0197752543920365</v>
          </cell>
          <cell r="AC58">
            <v>20000</v>
          </cell>
          <cell r="AD58">
            <v>0.0395505087840731</v>
          </cell>
          <cell r="AE58">
            <v>50000</v>
          </cell>
          <cell r="AF58">
            <v>0.0988762719601827</v>
          </cell>
          <cell r="AG58">
            <v>150000</v>
          </cell>
          <cell r="AH58">
            <v>0.296628815880548</v>
          </cell>
          <cell r="AI58">
            <v>10000</v>
          </cell>
        </row>
        <row r="59">
          <cell r="C59" t="str">
            <v>S413078</v>
          </cell>
          <cell r="D59" t="str">
            <v>文安县德实汽车配件有限公司</v>
          </cell>
          <cell r="E59" t="str">
            <v>属地化</v>
          </cell>
          <cell r="F59" t="str">
            <v>金属件/座椅</v>
          </cell>
          <cell r="G59" t="str">
            <v>零部件</v>
          </cell>
          <cell r="H59">
            <v>0.8</v>
          </cell>
          <cell r="I59">
            <v>3342608.73</v>
          </cell>
          <cell r="J59">
            <v>2753639.6</v>
          </cell>
          <cell r="K59">
            <v>303036.335</v>
          </cell>
          <cell r="L59">
            <v>354508.646666667</v>
          </cell>
          <cell r="M59">
            <v>365058.698333333</v>
          </cell>
          <cell r="N59">
            <v>343004.313333333</v>
          </cell>
          <cell r="O59">
            <v>345202.093333333</v>
          </cell>
          <cell r="P59">
            <v>311621.345</v>
          </cell>
          <cell r="Q59">
            <v>1617945.14533333</v>
          </cell>
          <cell r="R59">
            <v>600000</v>
          </cell>
        </row>
        <row r="59">
          <cell r="U59">
            <v>300000</v>
          </cell>
          <cell r="V59">
            <v>900000</v>
          </cell>
          <cell r="W59">
            <v>717945.145333333</v>
          </cell>
          <cell r="X59">
            <v>2453639.6</v>
          </cell>
          <cell r="Y59">
            <v>717945.145333333</v>
          </cell>
          <cell r="Z59">
            <v>717945.145333333</v>
          </cell>
          <cell r="AA59">
            <v>80000</v>
          </cell>
          <cell r="AB59">
            <v>0.11142912591582</v>
          </cell>
          <cell r="AC59">
            <v>100000</v>
          </cell>
          <cell r="AD59">
            <v>0.139286407394776</v>
          </cell>
          <cell r="AE59">
            <v>100000</v>
          </cell>
          <cell r="AF59">
            <v>0.139286407394776</v>
          </cell>
          <cell r="AG59">
            <v>100000</v>
          </cell>
          <cell r="AH59">
            <v>0.139286407394776</v>
          </cell>
          <cell r="AI59">
            <v>80000</v>
          </cell>
        </row>
        <row r="60">
          <cell r="C60" t="str">
            <v>S413045</v>
          </cell>
          <cell r="D60" t="str">
            <v>黄骅市鑫祺汽车配件有限公司</v>
          </cell>
          <cell r="E60" t="str">
            <v>属地化</v>
          </cell>
          <cell r="F60" t="str">
            <v>金属件/座椅</v>
          </cell>
          <cell r="G60" t="str">
            <v>零部件</v>
          </cell>
          <cell r="H60">
            <v>0.8</v>
          </cell>
          <cell r="I60">
            <v>2213852.74</v>
          </cell>
          <cell r="J60">
            <v>1786303.39</v>
          </cell>
          <cell r="K60">
            <v>89959.9616666667</v>
          </cell>
          <cell r="L60">
            <v>100510.375</v>
          </cell>
          <cell r="M60">
            <v>67943.0733333333</v>
          </cell>
          <cell r="N60">
            <v>78516.54</v>
          </cell>
          <cell r="O60">
            <v>90099.955</v>
          </cell>
          <cell r="P60">
            <v>94691.0716666667</v>
          </cell>
          <cell r="Q60">
            <v>417376.781333333</v>
          </cell>
          <cell r="R60">
            <v>130000</v>
          </cell>
        </row>
        <row r="60">
          <cell r="T60">
            <v>80000</v>
          </cell>
          <cell r="U60">
            <v>40000</v>
          </cell>
          <cell r="V60">
            <v>250000</v>
          </cell>
          <cell r="W60">
            <v>167376.781333333</v>
          </cell>
          <cell r="X60">
            <v>1666303.39</v>
          </cell>
          <cell r="Y60">
            <v>167376.781333333</v>
          </cell>
          <cell r="Z60">
            <v>167376.781333333</v>
          </cell>
          <cell r="AA60">
            <v>10000</v>
          </cell>
          <cell r="AB60">
            <v>0.0597454433066487</v>
          </cell>
          <cell r="AC60">
            <v>10000</v>
          </cell>
          <cell r="AD60">
            <v>0.0597454433066487</v>
          </cell>
          <cell r="AE60">
            <v>150000</v>
          </cell>
          <cell r="AF60">
            <v>0.89618164959973</v>
          </cell>
          <cell r="AG60">
            <v>50000</v>
          </cell>
          <cell r="AH60">
            <v>0.298727216533243</v>
          </cell>
          <cell r="AI60">
            <v>10000</v>
          </cell>
        </row>
        <row r="61">
          <cell r="C61" t="str">
            <v>S413066</v>
          </cell>
          <cell r="D61" t="str">
            <v>河北新强力机械制造有限公司</v>
          </cell>
          <cell r="E61" t="str">
            <v>属地化</v>
          </cell>
          <cell r="F61" t="str">
            <v>金属件</v>
          </cell>
          <cell r="G61" t="str">
            <v>零部件</v>
          </cell>
          <cell r="H61">
            <v>0.8</v>
          </cell>
          <cell r="I61">
            <v>1428021.28</v>
          </cell>
          <cell r="J61">
            <v>1130760.97</v>
          </cell>
          <cell r="K61">
            <v>66679.7116666667</v>
          </cell>
          <cell r="L61">
            <v>56543.575</v>
          </cell>
          <cell r="M61">
            <v>59586.8616666667</v>
          </cell>
          <cell r="N61">
            <v>72669.8266666667</v>
          </cell>
          <cell r="O61">
            <v>82380.2466666667</v>
          </cell>
          <cell r="P61">
            <v>69524.0316666667</v>
          </cell>
          <cell r="Q61">
            <v>325907.402666667</v>
          </cell>
          <cell r="R61">
            <v>140000</v>
          </cell>
        </row>
        <row r="61">
          <cell r="T61">
            <v>170000</v>
          </cell>
          <cell r="U61">
            <v>20000</v>
          </cell>
          <cell r="V61">
            <v>330000</v>
          </cell>
          <cell r="W61">
            <v>-4092.59733333316</v>
          </cell>
          <cell r="X61">
            <v>940760.97</v>
          </cell>
          <cell r="Y61">
            <v>-4092.59733333316</v>
          </cell>
          <cell r="Z61">
            <v>0</v>
          </cell>
          <cell r="AA61">
            <v>10000</v>
          </cell>
          <cell r="AB61" t="str">
            <v>100%</v>
          </cell>
          <cell r="AC61">
            <v>10000</v>
          </cell>
          <cell r="AD61" t="str">
            <v>100%</v>
          </cell>
          <cell r="AE61">
            <v>20000</v>
          </cell>
          <cell r="AF61" t="str">
            <v>100%</v>
          </cell>
          <cell r="AG61">
            <v>30000</v>
          </cell>
          <cell r="AH61" t="str">
            <v>100%</v>
          </cell>
          <cell r="AI61">
            <v>10000</v>
          </cell>
        </row>
        <row r="62">
          <cell r="C62" t="str">
            <v>S413039</v>
          </cell>
          <cell r="D62" t="str">
            <v>黄骅市佳祥五金制品有限公司</v>
          </cell>
          <cell r="E62" t="str">
            <v>属地化</v>
          </cell>
          <cell r="F62" t="str">
            <v>金属件/后视镜</v>
          </cell>
          <cell r="G62" t="str">
            <v>零部件</v>
          </cell>
          <cell r="H62">
            <v>0.8</v>
          </cell>
          <cell r="I62">
            <v>161169.54</v>
          </cell>
          <cell r="J62">
            <v>138312.06</v>
          </cell>
          <cell r="K62">
            <v>13928.1566666667</v>
          </cell>
          <cell r="L62">
            <v>13478.7716666667</v>
          </cell>
          <cell r="M62">
            <v>15648.7833333333</v>
          </cell>
          <cell r="N62">
            <v>13726.18</v>
          </cell>
          <cell r="O62">
            <v>14652.4266666667</v>
          </cell>
          <cell r="P62">
            <v>11494.1433333333</v>
          </cell>
          <cell r="Q62">
            <v>66342.7693333334</v>
          </cell>
          <cell r="R62">
            <v>30000</v>
          </cell>
        </row>
        <row r="62">
          <cell r="U62">
            <v>10000</v>
          </cell>
          <cell r="V62">
            <v>40000</v>
          </cell>
          <cell r="W62">
            <v>26342.7693333334</v>
          </cell>
          <cell r="X62">
            <v>128312.06</v>
          </cell>
          <cell r="Y62">
            <v>26342.7693333334</v>
          </cell>
          <cell r="Z62">
            <v>26342.7693333334</v>
          </cell>
          <cell r="AA62">
            <v>10000</v>
          </cell>
          <cell r="AB62">
            <v>0.379610809837912</v>
          </cell>
          <cell r="AC62">
            <v>10000</v>
          </cell>
          <cell r="AD62">
            <v>0.379610809837912</v>
          </cell>
          <cell r="AE62">
            <v>10000</v>
          </cell>
          <cell r="AF62">
            <v>0.379610809837912</v>
          </cell>
          <cell r="AG62">
            <v>10000</v>
          </cell>
          <cell r="AH62">
            <v>0.379610809837912</v>
          </cell>
          <cell r="AI62">
            <v>10000</v>
          </cell>
        </row>
        <row r="63">
          <cell r="C63" t="str">
            <v>S413034</v>
          </cell>
          <cell r="D63" t="str">
            <v>黄骅市汇铭汽车部件有限公司</v>
          </cell>
          <cell r="E63" t="str">
            <v>属地化</v>
          </cell>
          <cell r="F63" t="str">
            <v>座椅</v>
          </cell>
          <cell r="G63" t="str">
            <v>零部件</v>
          </cell>
          <cell r="H63">
            <v>0.8</v>
          </cell>
          <cell r="I63">
            <v>2996003.5</v>
          </cell>
          <cell r="J63">
            <v>2431316.37</v>
          </cell>
          <cell r="K63">
            <v>302108.755</v>
          </cell>
          <cell r="L63">
            <v>136113.218333333</v>
          </cell>
          <cell r="M63">
            <v>155049.156666667</v>
          </cell>
          <cell r="N63">
            <v>107499.156666667</v>
          </cell>
          <cell r="O63">
            <v>78182.49</v>
          </cell>
          <cell r="P63">
            <v>142778.385</v>
          </cell>
          <cell r="Q63">
            <v>737384.929333334</v>
          </cell>
          <cell r="R63">
            <v>250000</v>
          </cell>
        </row>
        <row r="63">
          <cell r="T63">
            <v>100000</v>
          </cell>
          <cell r="U63">
            <v>60000</v>
          </cell>
          <cell r="V63">
            <v>410000</v>
          </cell>
          <cell r="W63">
            <v>327384.929333334</v>
          </cell>
          <cell r="X63">
            <v>2271316.37</v>
          </cell>
          <cell r="Y63">
            <v>327384.929333334</v>
          </cell>
          <cell r="Z63">
            <v>327384.929333334</v>
          </cell>
          <cell r="AA63">
            <v>10000</v>
          </cell>
          <cell r="AB63">
            <v>0.0305450834904447</v>
          </cell>
          <cell r="AC63">
            <v>12000</v>
          </cell>
          <cell r="AD63">
            <v>0.0366541001885336</v>
          </cell>
          <cell r="AE63">
            <v>30000</v>
          </cell>
          <cell r="AF63">
            <v>0.091635250471334</v>
          </cell>
          <cell r="AG63">
            <v>100000</v>
          </cell>
          <cell r="AH63">
            <v>0.305450834904447</v>
          </cell>
          <cell r="AI63">
            <v>10000</v>
          </cell>
        </row>
        <row r="64">
          <cell r="C64" t="str">
            <v>S413037</v>
          </cell>
          <cell r="D64" t="str">
            <v>黄骅市雍丰塑料制品有限公司</v>
          </cell>
          <cell r="E64" t="str">
            <v>属地化</v>
          </cell>
          <cell r="F64" t="str">
            <v>座椅</v>
          </cell>
          <cell r="G64" t="str">
            <v>零部件</v>
          </cell>
          <cell r="H64">
            <v>0.8</v>
          </cell>
          <cell r="I64">
            <v>3046676.62</v>
          </cell>
          <cell r="J64">
            <v>2746033.18</v>
          </cell>
          <cell r="K64">
            <v>96624.235</v>
          </cell>
          <cell r="L64">
            <v>88430.3133333333</v>
          </cell>
          <cell r="M64">
            <v>93218.6133333333</v>
          </cell>
          <cell r="N64">
            <v>88067.5416666667</v>
          </cell>
          <cell r="O64">
            <v>100028.823333333</v>
          </cell>
          <cell r="P64">
            <v>106778.586666667</v>
          </cell>
          <cell r="Q64">
            <v>458518.490666667</v>
          </cell>
          <cell r="R64">
            <v>170000</v>
          </cell>
        </row>
        <row r="64">
          <cell r="T64">
            <v>100000</v>
          </cell>
          <cell r="U64">
            <v>30000</v>
          </cell>
          <cell r="V64">
            <v>300000</v>
          </cell>
          <cell r="W64">
            <v>158518.490666667</v>
          </cell>
          <cell r="X64">
            <v>2616033.18</v>
          </cell>
          <cell r="Y64">
            <v>158518.490666667</v>
          </cell>
          <cell r="Z64">
            <v>158518.490666667</v>
          </cell>
          <cell r="AA64">
            <v>10000</v>
          </cell>
          <cell r="AB64">
            <v>0.0630841232334721</v>
          </cell>
          <cell r="AC64">
            <v>10000</v>
          </cell>
          <cell r="AD64">
            <v>0.0630841232334721</v>
          </cell>
          <cell r="AE64">
            <v>15000</v>
          </cell>
          <cell r="AF64">
            <v>0.0946261848502082</v>
          </cell>
          <cell r="AG64">
            <v>50000</v>
          </cell>
          <cell r="AH64">
            <v>0.315420616167361</v>
          </cell>
          <cell r="AI64">
            <v>10000</v>
          </cell>
        </row>
        <row r="65">
          <cell r="C65" t="str">
            <v>S413031</v>
          </cell>
          <cell r="D65" t="str">
            <v>黄骅市致远摩托车配件有限公司</v>
          </cell>
          <cell r="E65" t="str">
            <v>属地化</v>
          </cell>
          <cell r="F65" t="str">
            <v>座椅</v>
          </cell>
          <cell r="G65" t="str">
            <v>零部件</v>
          </cell>
          <cell r="H65">
            <v>0.8</v>
          </cell>
          <cell r="I65">
            <v>158199.8</v>
          </cell>
          <cell r="J65">
            <v>158199.8</v>
          </cell>
          <cell r="K65">
            <v>10424.9683333333</v>
          </cell>
          <cell r="L65">
            <v>10424.9683333333</v>
          </cell>
          <cell r="M65">
            <v>9691.645</v>
          </cell>
          <cell r="N65">
            <v>9691.645</v>
          </cell>
          <cell r="O65">
            <v>13231.7666666667</v>
          </cell>
          <cell r="P65">
            <v>15941.665</v>
          </cell>
          <cell r="Q65">
            <v>55525.3266666666</v>
          </cell>
          <cell r="R65">
            <v>26022</v>
          </cell>
        </row>
        <row r="65">
          <cell r="U65">
            <v>0</v>
          </cell>
          <cell r="V65">
            <v>26022</v>
          </cell>
          <cell r="W65">
            <v>29503.3266666666</v>
          </cell>
          <cell r="X65">
            <v>158199.8</v>
          </cell>
          <cell r="Y65">
            <v>29503.3266666666</v>
          </cell>
          <cell r="Z65">
            <v>29503.3266666666</v>
          </cell>
          <cell r="AA65">
            <v>10000</v>
          </cell>
          <cell r="AB65">
            <v>0.338944828594471</v>
          </cell>
          <cell r="AC65">
            <v>10000</v>
          </cell>
          <cell r="AD65">
            <v>0.338944828594471</v>
          </cell>
          <cell r="AE65">
            <v>10000</v>
          </cell>
          <cell r="AF65">
            <v>0.338944828594471</v>
          </cell>
          <cell r="AG65">
            <v>10000</v>
          </cell>
          <cell r="AH65">
            <v>0.338944828594471</v>
          </cell>
          <cell r="AI65">
            <v>10000</v>
          </cell>
        </row>
        <row r="66">
          <cell r="C66" t="str">
            <v>S431010</v>
          </cell>
          <cell r="D66" t="str">
            <v>上海绽奇汽车部件有限公司</v>
          </cell>
          <cell r="E66" t="str">
            <v>远途</v>
          </cell>
          <cell r="F66" t="str">
            <v>座椅</v>
          </cell>
          <cell r="G66" t="str">
            <v>零部件</v>
          </cell>
          <cell r="H66">
            <v>0.8</v>
          </cell>
          <cell r="I66">
            <v>859282.12</v>
          </cell>
          <cell r="J66">
            <v>723100.22</v>
          </cell>
          <cell r="K66">
            <v>71192.76</v>
          </cell>
          <cell r="L66">
            <v>86814.8133333333</v>
          </cell>
          <cell r="M66">
            <v>108576.985</v>
          </cell>
          <cell r="N66">
            <v>102972.556666667</v>
          </cell>
          <cell r="O66">
            <v>101896.593333333</v>
          </cell>
          <cell r="P66">
            <v>88894.2883333333</v>
          </cell>
          <cell r="Q66">
            <v>448278.397333333</v>
          </cell>
          <cell r="R66">
            <v>160000</v>
          </cell>
        </row>
        <row r="66">
          <cell r="U66">
            <v>50000</v>
          </cell>
          <cell r="V66">
            <v>210000</v>
          </cell>
          <cell r="W66">
            <v>238278.397333333</v>
          </cell>
          <cell r="X66">
            <v>673100.22</v>
          </cell>
          <cell r="Y66">
            <v>238278.397333333</v>
          </cell>
          <cell r="Z66">
            <v>238278.397333333</v>
          </cell>
          <cell r="AA66">
            <v>50000</v>
          </cell>
          <cell r="AB66">
            <v>0.209838577729117</v>
          </cell>
          <cell r="AC66">
            <v>50000</v>
          </cell>
          <cell r="AD66">
            <v>0.209838577729117</v>
          </cell>
          <cell r="AE66">
            <v>50000</v>
          </cell>
          <cell r="AF66">
            <v>0.209838577729117</v>
          </cell>
          <cell r="AG66">
            <v>50000</v>
          </cell>
          <cell r="AH66">
            <v>0.209838577729117</v>
          </cell>
          <cell r="AI66">
            <v>50000</v>
          </cell>
        </row>
        <row r="67">
          <cell r="C67" t="str">
            <v>S437060</v>
          </cell>
          <cell r="D67" t="str">
            <v>日照联成汽车部件有限公司</v>
          </cell>
          <cell r="E67" t="str">
            <v>远途</v>
          </cell>
          <cell r="F67" t="str">
            <v>座椅</v>
          </cell>
          <cell r="G67" t="str">
            <v>零部件</v>
          </cell>
          <cell r="H67">
            <v>0.8</v>
          </cell>
          <cell r="I67">
            <v>1165653.76</v>
          </cell>
          <cell r="J67">
            <v>916998.31</v>
          </cell>
          <cell r="K67">
            <v>0</v>
          </cell>
          <cell r="L67">
            <v>117061.861666667</v>
          </cell>
          <cell r="M67">
            <v>143859.336666667</v>
          </cell>
          <cell r="N67">
            <v>152833.051666667</v>
          </cell>
          <cell r="O67">
            <v>178167.183333333</v>
          </cell>
          <cell r="P67">
            <v>194275.626666667</v>
          </cell>
          <cell r="Q67">
            <v>628957.648000001</v>
          </cell>
          <cell r="R67">
            <v>100000</v>
          </cell>
        </row>
        <row r="67">
          <cell r="U67">
            <v>120000</v>
          </cell>
          <cell r="V67">
            <v>220000</v>
          </cell>
          <cell r="W67">
            <v>408957.648000001</v>
          </cell>
          <cell r="X67">
            <v>796998.31</v>
          </cell>
          <cell r="Y67">
            <v>408957.648000001</v>
          </cell>
          <cell r="Z67">
            <v>408957.648000001</v>
          </cell>
          <cell r="AA67">
            <v>100000</v>
          </cell>
          <cell r="AB67">
            <v>0.244524098006353</v>
          </cell>
          <cell r="AC67">
            <v>100000</v>
          </cell>
          <cell r="AD67">
            <v>0.244524098006353</v>
          </cell>
          <cell r="AE67">
            <v>100000</v>
          </cell>
          <cell r="AF67">
            <v>0.244524098006353</v>
          </cell>
          <cell r="AG67">
            <v>100000</v>
          </cell>
          <cell r="AH67">
            <v>0.244524098006353</v>
          </cell>
          <cell r="AI67">
            <v>100000</v>
          </cell>
        </row>
        <row r="68">
          <cell r="C68" t="str">
            <v>S413067</v>
          </cell>
          <cell r="D68" t="str">
            <v>沧州庆方汽车部件有限公司</v>
          </cell>
          <cell r="E68" t="str">
            <v>属地化</v>
          </cell>
          <cell r="F68" t="str">
            <v>座椅</v>
          </cell>
          <cell r="G68" t="str">
            <v>零部件</v>
          </cell>
          <cell r="H68">
            <v>0.8</v>
          </cell>
          <cell r="I68">
            <v>293025.5</v>
          </cell>
          <cell r="J68">
            <v>224138.08</v>
          </cell>
          <cell r="K68">
            <v>24598.0716666667</v>
          </cell>
          <cell r="L68">
            <v>30861.2466666667</v>
          </cell>
          <cell r="M68">
            <v>28738.9083333333</v>
          </cell>
          <cell r="N68">
            <v>28808.7966666667</v>
          </cell>
          <cell r="O68">
            <v>28867.3233333333</v>
          </cell>
          <cell r="P68">
            <v>31044.1516666667</v>
          </cell>
          <cell r="Q68">
            <v>138334.798666667</v>
          </cell>
          <cell r="R68">
            <v>30000</v>
          </cell>
        </row>
        <row r="68">
          <cell r="U68">
            <v>30000</v>
          </cell>
          <cell r="V68">
            <v>60000</v>
          </cell>
          <cell r="W68">
            <v>78334.7986666667</v>
          </cell>
          <cell r="X68">
            <v>194138.08</v>
          </cell>
          <cell r="Y68">
            <v>78334.7986666667</v>
          </cell>
          <cell r="Z68">
            <v>78334.7986666667</v>
          </cell>
          <cell r="AA68">
            <v>10000</v>
          </cell>
          <cell r="AB68">
            <v>0.127657186463865</v>
          </cell>
          <cell r="AC68">
            <v>30000</v>
          </cell>
          <cell r="AD68">
            <v>0.382971559391595</v>
          </cell>
          <cell r="AE68">
            <v>30000</v>
          </cell>
          <cell r="AF68">
            <v>0.382971559391595</v>
          </cell>
          <cell r="AG68">
            <v>50000</v>
          </cell>
          <cell r="AH68">
            <v>0.638285932319325</v>
          </cell>
          <cell r="AI68">
            <v>10000</v>
          </cell>
        </row>
        <row r="69">
          <cell r="C69" t="str">
            <v>S413021</v>
          </cell>
          <cell r="D69" t="str">
            <v>河北锐翰汽车零部件有限公司</v>
          </cell>
          <cell r="E69" t="str">
            <v>属地化</v>
          </cell>
          <cell r="F69" t="str">
            <v>金属件</v>
          </cell>
          <cell r="G69" t="str">
            <v>零部件</v>
          </cell>
          <cell r="H69">
            <v>0.8</v>
          </cell>
          <cell r="I69">
            <v>651077.34</v>
          </cell>
          <cell r="J69">
            <v>619325.39</v>
          </cell>
          <cell r="K69">
            <v>35091.9616666667</v>
          </cell>
          <cell r="L69">
            <v>35331.96</v>
          </cell>
          <cell r="M69">
            <v>36823.955</v>
          </cell>
          <cell r="N69">
            <v>37560.61</v>
          </cell>
          <cell r="O69">
            <v>34919.9383333333</v>
          </cell>
          <cell r="P69">
            <v>31695.945</v>
          </cell>
          <cell r="Q69">
            <v>169139.496</v>
          </cell>
          <cell r="R69">
            <v>60000</v>
          </cell>
        </row>
        <row r="69">
          <cell r="U69">
            <v>20000</v>
          </cell>
          <cell r="V69">
            <v>80000</v>
          </cell>
          <cell r="W69">
            <v>89139.496</v>
          </cell>
          <cell r="X69">
            <v>599325.39</v>
          </cell>
          <cell r="Y69">
            <v>89139.496</v>
          </cell>
          <cell r="Z69">
            <v>89139.496</v>
          </cell>
          <cell r="AA69">
            <v>20000</v>
          </cell>
          <cell r="AB69">
            <v>0.224367434161844</v>
          </cell>
          <cell r="AC69">
            <v>30000</v>
          </cell>
          <cell r="AD69">
            <v>0.336551151242767</v>
          </cell>
          <cell r="AE69">
            <v>30000</v>
          </cell>
          <cell r="AF69">
            <v>0.336551151242767</v>
          </cell>
          <cell r="AG69">
            <v>30000</v>
          </cell>
          <cell r="AH69">
            <v>0.336551151242767</v>
          </cell>
          <cell r="AI69">
            <v>20000</v>
          </cell>
        </row>
        <row r="70">
          <cell r="C70" t="str">
            <v>S433009</v>
          </cell>
          <cell r="D70" t="str">
            <v>浙江路得坦摩汽车部件股份有限公司</v>
          </cell>
          <cell r="E70" t="str">
            <v>远途</v>
          </cell>
          <cell r="F70" t="str">
            <v>金属件</v>
          </cell>
          <cell r="G70" t="str">
            <v>零部件</v>
          </cell>
          <cell r="H70">
            <v>0.8</v>
          </cell>
          <cell r="I70">
            <v>3657702.87</v>
          </cell>
          <cell r="J70">
            <v>2241567.32</v>
          </cell>
          <cell r="K70">
            <v>135332.676666667</v>
          </cell>
          <cell r="L70">
            <v>182236.551666667</v>
          </cell>
          <cell r="M70">
            <v>347494.928333333</v>
          </cell>
          <cell r="N70">
            <v>373594.553333333</v>
          </cell>
          <cell r="O70">
            <v>516192.135</v>
          </cell>
          <cell r="P70">
            <v>609617.145</v>
          </cell>
          <cell r="Q70">
            <v>1731574.392</v>
          </cell>
          <cell r="R70">
            <v>1600000</v>
          </cell>
        </row>
        <row r="70">
          <cell r="U70">
            <v>500000</v>
          </cell>
          <cell r="V70">
            <v>2100000</v>
          </cell>
          <cell r="W70">
            <v>-368425.608</v>
          </cell>
          <cell r="X70">
            <v>1741567.32</v>
          </cell>
          <cell r="Y70">
            <v>-368425.608</v>
          </cell>
          <cell r="Z70">
            <v>0</v>
          </cell>
        </row>
        <row r="70">
          <cell r="AB70" t="str">
            <v>100%</v>
          </cell>
        </row>
        <row r="70">
          <cell r="AD70" t="str">
            <v>100%</v>
          </cell>
          <cell r="AE70">
            <v>500000</v>
          </cell>
          <cell r="AF70" t="str">
            <v>100%</v>
          </cell>
          <cell r="AG70">
            <v>1000000</v>
          </cell>
          <cell r="AH70" t="str">
            <v>100%</v>
          </cell>
          <cell r="AI70">
            <v>0</v>
          </cell>
        </row>
        <row r="71">
          <cell r="C71" t="str">
            <v>S413077</v>
          </cell>
          <cell r="D71" t="str">
            <v>文安县万达汽车配件制造有限公司</v>
          </cell>
          <cell r="E71" t="str">
            <v>签订协议</v>
          </cell>
          <cell r="F71" t="str">
            <v>金属件</v>
          </cell>
          <cell r="G71" t="str">
            <v>零部件</v>
          </cell>
          <cell r="H71">
            <v>0.8</v>
          </cell>
          <cell r="I71">
            <v>1820599.2</v>
          </cell>
          <cell r="J71">
            <v>1520527.2</v>
          </cell>
          <cell r="K71">
            <v>142738.243333333</v>
          </cell>
          <cell r="L71">
            <v>142738.243333333</v>
          </cell>
          <cell r="M71">
            <v>200711.773333333</v>
          </cell>
          <cell r="N71">
            <v>213350.696666667</v>
          </cell>
          <cell r="O71">
            <v>209691.406666667</v>
          </cell>
          <cell r="P71">
            <v>193968.695</v>
          </cell>
          <cell r="Q71">
            <v>882559.246666666</v>
          </cell>
          <cell r="R71">
            <v>180000</v>
          </cell>
        </row>
        <row r="71">
          <cell r="U71">
            <v>300000</v>
          </cell>
          <cell r="V71">
            <v>480000</v>
          </cell>
          <cell r="W71">
            <v>402559.246666666</v>
          </cell>
          <cell r="X71">
            <v>1220527.2</v>
          </cell>
          <cell r="Y71">
            <v>402559.246666666</v>
          </cell>
          <cell r="Z71">
            <v>402559.246666666</v>
          </cell>
        </row>
        <row r="71">
          <cell r="AB71">
            <v>0</v>
          </cell>
          <cell r="AC71">
            <v>100000</v>
          </cell>
          <cell r="AD71">
            <v>0.248410639745666</v>
          </cell>
          <cell r="AE71">
            <v>100000</v>
          </cell>
          <cell r="AF71">
            <v>0.248410639745666</v>
          </cell>
          <cell r="AG71">
            <v>100000</v>
          </cell>
          <cell r="AH71">
            <v>0.248410639745666</v>
          </cell>
          <cell r="AI71">
            <v>0</v>
          </cell>
        </row>
        <row r="72">
          <cell r="C72" t="str">
            <v>S432009</v>
          </cell>
          <cell r="D72" t="str">
            <v>江苏力乐汽车部件股份有限公司</v>
          </cell>
          <cell r="E72" t="str">
            <v>签订协议</v>
          </cell>
          <cell r="F72" t="str">
            <v>金属件/座椅</v>
          </cell>
          <cell r="G72" t="str">
            <v>零部件</v>
          </cell>
          <cell r="H72">
            <v>0.8</v>
          </cell>
          <cell r="I72">
            <v>7235910.06</v>
          </cell>
          <cell r="J72">
            <v>5598784.82</v>
          </cell>
          <cell r="K72">
            <v>310503.483333333</v>
          </cell>
          <cell r="L72">
            <v>472759.336666667</v>
          </cell>
          <cell r="M72">
            <v>787847.11</v>
          </cell>
          <cell r="N72">
            <v>933130.803333333</v>
          </cell>
          <cell r="O72">
            <v>1121102.13666667</v>
          </cell>
          <cell r="P72">
            <v>1055231.37333333</v>
          </cell>
          <cell r="Q72">
            <v>3744459.39466667</v>
          </cell>
          <cell r="R72">
            <v>300000</v>
          </cell>
        </row>
        <row r="72">
          <cell r="T72">
            <v>300000</v>
          </cell>
          <cell r="U72">
            <v>1000000</v>
          </cell>
          <cell r="V72">
            <v>1600000</v>
          </cell>
          <cell r="W72">
            <v>2144459.39466667</v>
          </cell>
          <cell r="X72">
            <v>4298784.82</v>
          </cell>
          <cell r="Y72">
            <v>2144459.39466667</v>
          </cell>
          <cell r="Z72">
            <v>2144459.39466667</v>
          </cell>
        </row>
        <row r="72">
          <cell r="AB72">
            <v>0</v>
          </cell>
          <cell r="AC72">
            <v>1000000</v>
          </cell>
          <cell r="AD72">
            <v>0.4663179925379</v>
          </cell>
          <cell r="AE72">
            <v>1000000</v>
          </cell>
          <cell r="AF72">
            <v>0.4663179925379</v>
          </cell>
          <cell r="AG72">
            <v>1000000</v>
          </cell>
          <cell r="AH72">
            <v>0.4663179925379</v>
          </cell>
          <cell r="AI72">
            <v>0</v>
          </cell>
        </row>
        <row r="73">
          <cell r="C73" t="str">
            <v>S432002</v>
          </cell>
          <cell r="D73" t="str">
            <v>江苏全盛座舱技术股份有限公司</v>
          </cell>
          <cell r="E73" t="str">
            <v>远途</v>
          </cell>
          <cell r="F73" t="str">
            <v>金属件</v>
          </cell>
          <cell r="G73" t="str">
            <v>零部件</v>
          </cell>
          <cell r="H73">
            <v>0.8</v>
          </cell>
          <cell r="I73">
            <v>2387204.69</v>
          </cell>
          <cell r="J73">
            <v>268642.2</v>
          </cell>
          <cell r="K73">
            <v>3420.985</v>
          </cell>
          <cell r="L73">
            <v>44773.7</v>
          </cell>
          <cell r="M73">
            <v>44773.7</v>
          </cell>
          <cell r="N73">
            <v>225165.223333333</v>
          </cell>
          <cell r="O73">
            <v>384791.276666667</v>
          </cell>
          <cell r="P73">
            <v>397867.448333333</v>
          </cell>
          <cell r="Q73">
            <v>880633.866666666</v>
          </cell>
          <cell r="R73">
            <v>290000</v>
          </cell>
          <cell r="S73">
            <v>280000</v>
          </cell>
        </row>
        <row r="73">
          <cell r="V73">
            <v>570000</v>
          </cell>
          <cell r="W73">
            <v>310633.866666666</v>
          </cell>
          <cell r="X73">
            <v>268642.2</v>
          </cell>
          <cell r="Y73">
            <v>310633.866666666</v>
          </cell>
          <cell r="Z73">
            <v>310633.866666666</v>
          </cell>
          <cell r="AA73">
            <v>268642.2</v>
          </cell>
          <cell r="AB73">
            <v>0.864819418702576</v>
          </cell>
          <cell r="AC73">
            <v>268642.2</v>
          </cell>
          <cell r="AD73">
            <v>0.864819418702576</v>
          </cell>
          <cell r="AE73">
            <v>268642.2</v>
          </cell>
          <cell r="AF73">
            <v>0.864819418702576</v>
          </cell>
          <cell r="AG73">
            <v>268642.2</v>
          </cell>
          <cell r="AH73">
            <v>0.864819418702576</v>
          </cell>
          <cell r="AI73">
            <v>268642.2</v>
          </cell>
        </row>
        <row r="74">
          <cell r="C74" t="str">
            <v>S411046</v>
          </cell>
          <cell r="D74" t="str">
            <v>北京宇喆科技有限公司</v>
          </cell>
          <cell r="E74" t="str">
            <v>李尔项目</v>
          </cell>
          <cell r="F74" t="str">
            <v>座椅</v>
          </cell>
          <cell r="G74" t="str">
            <v>零部件</v>
          </cell>
          <cell r="H74">
            <v>0.8</v>
          </cell>
          <cell r="I74">
            <v>708725.23</v>
          </cell>
          <cell r="J74">
            <v>330023.49</v>
          </cell>
          <cell r="K74">
            <v>0</v>
          </cell>
          <cell r="L74">
            <v>5248.03666666667</v>
          </cell>
          <cell r="M74">
            <v>39584.0283333333</v>
          </cell>
          <cell r="N74">
            <v>55003.915</v>
          </cell>
          <cell r="O74">
            <v>85645.845</v>
          </cell>
          <cell r="P74">
            <v>118120.871666667</v>
          </cell>
          <cell r="Q74">
            <v>242882.157333334</v>
          </cell>
          <cell r="R74">
            <v>650000</v>
          </cell>
          <cell r="S74">
            <v>100000</v>
          </cell>
        </row>
        <row r="74">
          <cell r="V74">
            <v>750000</v>
          </cell>
          <cell r="W74">
            <v>-507117.842666666</v>
          </cell>
          <cell r="X74">
            <v>330023.49</v>
          </cell>
          <cell r="Y74">
            <v>-507117.842666666</v>
          </cell>
          <cell r="Z74">
            <v>0</v>
          </cell>
          <cell r="AA74">
            <v>230000</v>
          </cell>
          <cell r="AB74" t="str">
            <v>100%</v>
          </cell>
          <cell r="AC74">
            <v>230000</v>
          </cell>
          <cell r="AD74" t="str">
            <v>100%</v>
          </cell>
          <cell r="AE74">
            <v>230000</v>
          </cell>
          <cell r="AF74" t="str">
            <v>100%</v>
          </cell>
          <cell r="AG74">
            <v>230000</v>
          </cell>
          <cell r="AH74" t="str">
            <v>100%</v>
          </cell>
          <cell r="AI74">
            <v>230000</v>
          </cell>
        </row>
        <row r="75">
          <cell r="C75" t="str">
            <v>S437015</v>
          </cell>
          <cell r="D75" t="str">
            <v>山东金达汽车部件制造股份有限公司</v>
          </cell>
          <cell r="E75" t="str">
            <v>远途</v>
          </cell>
          <cell r="F75" t="str">
            <v>座椅</v>
          </cell>
          <cell r="G75" t="str">
            <v>零部件</v>
          </cell>
          <cell r="H75">
            <v>0.8</v>
          </cell>
          <cell r="I75">
            <v>3255225.61</v>
          </cell>
          <cell r="J75">
            <v>2159557.87</v>
          </cell>
          <cell r="K75">
            <v>80357.6116666667</v>
          </cell>
          <cell r="L75">
            <v>161275.135</v>
          </cell>
          <cell r="M75">
            <v>311373.621666667</v>
          </cell>
          <cell r="N75">
            <v>359926.311666667</v>
          </cell>
          <cell r="O75">
            <v>474865.698333333</v>
          </cell>
          <cell r="P75">
            <v>539040.8</v>
          </cell>
          <cell r="Q75">
            <v>1541471.34266667</v>
          </cell>
          <cell r="R75">
            <v>440000</v>
          </cell>
        </row>
        <row r="75">
          <cell r="T75">
            <v>300000</v>
          </cell>
          <cell r="U75">
            <v>150000</v>
          </cell>
          <cell r="V75">
            <v>890000</v>
          </cell>
          <cell r="W75">
            <v>651471.342666667</v>
          </cell>
          <cell r="X75">
            <v>1709557.87</v>
          </cell>
          <cell r="Y75">
            <v>651471.342666667</v>
          </cell>
          <cell r="Z75">
            <v>651471.342666667</v>
          </cell>
        </row>
        <row r="75">
          <cell r="AB75">
            <v>0</v>
          </cell>
        </row>
        <row r="75">
          <cell r="AD75">
            <v>0</v>
          </cell>
          <cell r="AE75">
            <v>700000</v>
          </cell>
          <cell r="AF75">
            <v>1.0744908550155</v>
          </cell>
          <cell r="AG75">
            <v>700000</v>
          </cell>
          <cell r="AH75">
            <v>1.0744908550155</v>
          </cell>
          <cell r="AI75">
            <v>0</v>
          </cell>
        </row>
        <row r="76">
          <cell r="C76" t="str">
            <v>S443004</v>
          </cell>
          <cell r="D76" t="str">
            <v>湘乡简美新材料科技有限公司</v>
          </cell>
          <cell r="E76" t="str">
            <v>远途</v>
          </cell>
          <cell r="F76" t="str">
            <v>金属件</v>
          </cell>
          <cell r="G76" t="str">
            <v>零部件</v>
          </cell>
          <cell r="H76">
            <v>0.8</v>
          </cell>
          <cell r="I76">
            <v>3914867.52</v>
          </cell>
          <cell r="J76">
            <v>3125023.16</v>
          </cell>
          <cell r="K76">
            <v>348465.831666667</v>
          </cell>
          <cell r="L76">
            <v>348465.831666667</v>
          </cell>
          <cell r="M76">
            <v>478813.155</v>
          </cell>
          <cell r="N76">
            <v>474255.873333333</v>
          </cell>
          <cell r="O76">
            <v>445457.973333333</v>
          </cell>
          <cell r="P76">
            <v>434665.605</v>
          </cell>
          <cell r="Q76">
            <v>2024099.416</v>
          </cell>
          <cell r="R76">
            <v>350000</v>
          </cell>
        </row>
        <row r="76">
          <cell r="U76">
            <v>200000</v>
          </cell>
          <cell r="V76">
            <v>550000</v>
          </cell>
          <cell r="W76">
            <v>1474099.416</v>
          </cell>
          <cell r="X76">
            <v>2925023.16</v>
          </cell>
          <cell r="Y76">
            <v>1474099.416</v>
          </cell>
          <cell r="Z76">
            <v>1474099.416</v>
          </cell>
          <cell r="AA76">
            <v>100000</v>
          </cell>
          <cell r="AB76">
            <v>0.0678380297248554</v>
          </cell>
          <cell r="AC76">
            <v>100000</v>
          </cell>
          <cell r="AD76">
            <v>0.0678380297248554</v>
          </cell>
          <cell r="AE76">
            <v>100000</v>
          </cell>
          <cell r="AF76">
            <v>0.0678380297248554</v>
          </cell>
          <cell r="AG76">
            <v>100000</v>
          </cell>
          <cell r="AH76">
            <v>0.0678380297248554</v>
          </cell>
          <cell r="AI76">
            <v>100000</v>
          </cell>
        </row>
        <row r="77">
          <cell r="C77" t="str">
            <v>S412020</v>
          </cell>
          <cell r="D77" t="str">
            <v>天津市鹏升汽车部件有限公司</v>
          </cell>
          <cell r="E77" t="str">
            <v>远途</v>
          </cell>
          <cell r="F77" t="str">
            <v>座椅</v>
          </cell>
          <cell r="G77" t="str">
            <v>零部件</v>
          </cell>
          <cell r="H77">
            <v>0.8</v>
          </cell>
          <cell r="I77">
            <v>7603354.33</v>
          </cell>
          <cell r="J77">
            <v>7298043.26</v>
          </cell>
          <cell r="K77">
            <v>384579.625</v>
          </cell>
          <cell r="L77">
            <v>360190.951666667</v>
          </cell>
          <cell r="M77">
            <v>418173.548333333</v>
          </cell>
          <cell r="N77">
            <v>378651.136666667</v>
          </cell>
          <cell r="O77">
            <v>327250.981666667</v>
          </cell>
          <cell r="P77">
            <v>262187.073333333</v>
          </cell>
          <cell r="Q77">
            <v>1704826.65333333</v>
          </cell>
          <cell r="R77">
            <v>550000</v>
          </cell>
        </row>
        <row r="77">
          <cell r="T77">
            <v>200000</v>
          </cell>
          <cell r="U77">
            <v>300000</v>
          </cell>
          <cell r="V77">
            <v>1050000</v>
          </cell>
          <cell r="W77">
            <v>654826.653333334</v>
          </cell>
          <cell r="X77">
            <v>6798043.26</v>
          </cell>
          <cell r="Y77">
            <v>654826.653333334</v>
          </cell>
          <cell r="Z77">
            <v>654826.653333334</v>
          </cell>
        </row>
        <row r="77">
          <cell r="AB77">
            <v>0</v>
          </cell>
        </row>
        <row r="77">
          <cell r="AD77">
            <v>0</v>
          </cell>
          <cell r="AE77">
            <v>300000</v>
          </cell>
          <cell r="AF77">
            <v>0.458136513645067</v>
          </cell>
          <cell r="AG77">
            <v>500000</v>
          </cell>
          <cell r="AH77">
            <v>0.763560856075111</v>
          </cell>
          <cell r="AI77">
            <v>0</v>
          </cell>
        </row>
        <row r="78">
          <cell r="C78" t="str">
            <v>S413132</v>
          </cell>
          <cell r="D78" t="str">
            <v>霸州市政锦五金制品有限公司</v>
          </cell>
          <cell r="E78" t="str">
            <v>报批同意</v>
          </cell>
          <cell r="F78" t="str">
            <v>金属件</v>
          </cell>
          <cell r="G78" t="str">
            <v>零部件</v>
          </cell>
          <cell r="H78">
            <v>0.8</v>
          </cell>
          <cell r="I78">
            <v>2193616.92</v>
          </cell>
          <cell r="J78">
            <v>1319169.53</v>
          </cell>
          <cell r="K78">
            <v>169175.263333333</v>
          </cell>
          <cell r="L78">
            <v>156938.531666667</v>
          </cell>
          <cell r="M78">
            <v>189735.161666667</v>
          </cell>
          <cell r="N78">
            <v>193635.111666667</v>
          </cell>
          <cell r="O78">
            <v>224742.273333333</v>
          </cell>
          <cell r="P78">
            <v>238679.225</v>
          </cell>
          <cell r="Q78">
            <v>938324.453333334</v>
          </cell>
          <cell r="R78">
            <v>500000</v>
          </cell>
        </row>
        <row r="78">
          <cell r="U78">
            <v>350000</v>
          </cell>
          <cell r="V78">
            <v>850000</v>
          </cell>
          <cell r="W78">
            <v>88324.4533333337</v>
          </cell>
          <cell r="X78">
            <v>969169.53</v>
          </cell>
          <cell r="Y78">
            <v>88324.4533333337</v>
          </cell>
          <cell r="Z78">
            <v>88324.4533333337</v>
          </cell>
          <cell r="AA78">
            <v>222803.776</v>
          </cell>
          <cell r="AB78">
            <v>2.52256048683534</v>
          </cell>
          <cell r="AC78">
            <v>222803.776</v>
          </cell>
          <cell r="AD78">
            <v>2.52256048683534</v>
          </cell>
          <cell r="AE78">
            <v>222803.776</v>
          </cell>
          <cell r="AF78">
            <v>2.52256048683534</v>
          </cell>
          <cell r="AG78">
            <v>222803.776</v>
          </cell>
          <cell r="AH78">
            <v>2.52256048683534</v>
          </cell>
          <cell r="AI78">
            <v>222803.776</v>
          </cell>
        </row>
        <row r="79">
          <cell r="C79" t="str">
            <v>S422005</v>
          </cell>
          <cell r="D79" t="str">
            <v>吉林省德邦汽车电子有限公司</v>
          </cell>
          <cell r="E79" t="str">
            <v>远途</v>
          </cell>
          <cell r="F79" t="str">
            <v>金属件</v>
          </cell>
          <cell r="G79" t="str">
            <v>零部件</v>
          </cell>
          <cell r="H79">
            <v>0.8</v>
          </cell>
          <cell r="I79">
            <v>3221679.99</v>
          </cell>
          <cell r="J79">
            <v>2906869.27</v>
          </cell>
          <cell r="K79">
            <v>266546.001666667</v>
          </cell>
          <cell r="L79">
            <v>258337.755</v>
          </cell>
          <cell r="M79">
            <v>284602.828333333</v>
          </cell>
          <cell r="N79">
            <v>265834.566666667</v>
          </cell>
          <cell r="O79">
            <v>230325.216666667</v>
          </cell>
          <cell r="P79">
            <v>256069.686666667</v>
          </cell>
          <cell r="Q79">
            <v>1249372.844</v>
          </cell>
          <cell r="R79">
            <v>384000</v>
          </cell>
          <cell r="S79">
            <v>84000</v>
          </cell>
        </row>
        <row r="79">
          <cell r="U79">
            <v>100000</v>
          </cell>
          <cell r="V79">
            <v>568000</v>
          </cell>
          <cell r="W79">
            <v>681372.844000001</v>
          </cell>
          <cell r="X79">
            <v>2806869.27</v>
          </cell>
          <cell r="Y79">
            <v>681372.844000001</v>
          </cell>
          <cell r="Z79">
            <v>681372.844000001</v>
          </cell>
          <cell r="AA79">
            <v>100000</v>
          </cell>
          <cell r="AB79">
            <v>0.146762526391498</v>
          </cell>
          <cell r="AC79">
            <v>100000</v>
          </cell>
          <cell r="AD79">
            <v>0.146762526391498</v>
          </cell>
          <cell r="AE79">
            <v>200000</v>
          </cell>
          <cell r="AF79">
            <v>0.293525052782995</v>
          </cell>
          <cell r="AG79">
            <v>400000</v>
          </cell>
          <cell r="AH79">
            <v>0.587050105565991</v>
          </cell>
          <cell r="AI79">
            <v>100000</v>
          </cell>
        </row>
        <row r="80">
          <cell r="C80" t="str">
            <v>S413178</v>
          </cell>
          <cell r="D80" t="str">
            <v>廊坊市东平汽车零配件有限公司</v>
          </cell>
          <cell r="E80" t="str">
            <v>签订协议</v>
          </cell>
          <cell r="F80" t="str">
            <v>座椅</v>
          </cell>
          <cell r="G80" t="str">
            <v>零部件</v>
          </cell>
          <cell r="H80">
            <v>1</v>
          </cell>
          <cell r="I80">
            <v>768339.52</v>
          </cell>
          <cell r="J80">
            <v>768339.52</v>
          </cell>
          <cell r="K80">
            <v>47347.2616666667</v>
          </cell>
          <cell r="L80">
            <v>47347.2616666667</v>
          </cell>
          <cell r="M80">
            <v>12500</v>
          </cell>
          <cell r="N80">
            <v>0</v>
          </cell>
          <cell r="O80">
            <v>0</v>
          </cell>
          <cell r="P80">
            <v>0</v>
          </cell>
          <cell r="Q80">
            <v>107194.523333333</v>
          </cell>
          <cell r="R80">
            <v>0</v>
          </cell>
        </row>
        <row r="80">
          <cell r="U80">
            <v>120000</v>
          </cell>
          <cell r="V80">
            <v>120000</v>
          </cell>
          <cell r="W80">
            <v>-12805.4766666666</v>
          </cell>
          <cell r="X80">
            <v>648339.52</v>
          </cell>
          <cell r="Y80">
            <v>-12805.4766666666</v>
          </cell>
          <cell r="Z80">
            <v>0</v>
          </cell>
        </row>
        <row r="80">
          <cell r="AB80" t="str">
            <v>100%</v>
          </cell>
          <cell r="AC80">
            <v>122816.78</v>
          </cell>
          <cell r="AD80" t="str">
            <v>100%</v>
          </cell>
          <cell r="AE80">
            <v>122816.78</v>
          </cell>
          <cell r="AF80" t="str">
            <v>100%</v>
          </cell>
          <cell r="AG80">
            <v>122816.78</v>
          </cell>
          <cell r="AH80" t="str">
            <v>100%</v>
          </cell>
          <cell r="AI80">
            <v>0</v>
          </cell>
        </row>
        <row r="81">
          <cell r="C81" t="str">
            <v>S413125</v>
          </cell>
          <cell r="D81" t="str">
            <v>沧州智凯金属制品有限公司</v>
          </cell>
          <cell r="E81" t="str">
            <v>签订协议</v>
          </cell>
          <cell r="F81" t="str">
            <v>金属件</v>
          </cell>
          <cell r="G81" t="str">
            <v>零部件</v>
          </cell>
          <cell r="H81">
            <v>0.8</v>
          </cell>
          <cell r="I81">
            <v>950125.77</v>
          </cell>
          <cell r="J81">
            <v>664310.52</v>
          </cell>
          <cell r="K81">
            <v>53095.0166666667</v>
          </cell>
          <cell r="L81">
            <v>70733.2166666667</v>
          </cell>
          <cell r="M81">
            <v>92694.56</v>
          </cell>
          <cell r="N81">
            <v>110718.42</v>
          </cell>
          <cell r="O81">
            <v>134913.28</v>
          </cell>
          <cell r="P81">
            <v>127716.751666667</v>
          </cell>
          <cell r="Q81">
            <v>471896.996</v>
          </cell>
          <cell r="R81">
            <v>300000</v>
          </cell>
        </row>
        <row r="81">
          <cell r="U81">
            <v>250000</v>
          </cell>
          <cell r="V81">
            <v>550000</v>
          </cell>
          <cell r="W81">
            <v>-78103.0039999997</v>
          </cell>
          <cell r="X81">
            <v>414310.52</v>
          </cell>
          <cell r="Y81">
            <v>-78103.0039999997</v>
          </cell>
          <cell r="Z81">
            <v>0</v>
          </cell>
          <cell r="AA81">
            <v>10000</v>
          </cell>
          <cell r="AB81" t="str">
            <v>100%</v>
          </cell>
          <cell r="AC81">
            <v>100000</v>
          </cell>
          <cell r="AD81" t="str">
            <v>100%</v>
          </cell>
          <cell r="AE81">
            <v>100000</v>
          </cell>
          <cell r="AF81" t="str">
            <v>100%</v>
          </cell>
          <cell r="AG81">
            <v>100000</v>
          </cell>
          <cell r="AH81" t="str">
            <v>100%</v>
          </cell>
          <cell r="AI81">
            <v>10000</v>
          </cell>
        </row>
        <row r="82">
          <cell r="C82" t="str">
            <v>S433023</v>
          </cell>
          <cell r="D82" t="str">
            <v>浙江万里安全器材制造有限公司</v>
          </cell>
          <cell r="E82" t="str">
            <v>远途</v>
          </cell>
          <cell r="F82" t="str">
            <v>座椅</v>
          </cell>
          <cell r="G82" t="str">
            <v>零部件</v>
          </cell>
          <cell r="H82">
            <v>0.8</v>
          </cell>
          <cell r="I82">
            <v>344341.93</v>
          </cell>
          <cell r="J82">
            <v>274888.12</v>
          </cell>
          <cell r="K82">
            <v>22812.93</v>
          </cell>
          <cell r="L82">
            <v>22812.93</v>
          </cell>
          <cell r="M82">
            <v>36215.4</v>
          </cell>
          <cell r="N82">
            <v>31402.0666666667</v>
          </cell>
          <cell r="O82">
            <v>40341.035</v>
          </cell>
          <cell r="P82">
            <v>27785.2333333333</v>
          </cell>
          <cell r="Q82">
            <v>145095.676</v>
          </cell>
          <cell r="R82">
            <v>0</v>
          </cell>
        </row>
        <row r="82">
          <cell r="U82">
            <v>40000</v>
          </cell>
          <cell r="V82">
            <v>40000</v>
          </cell>
          <cell r="W82">
            <v>105095.676</v>
          </cell>
          <cell r="X82">
            <v>234888.12</v>
          </cell>
          <cell r="Y82">
            <v>105095.676</v>
          </cell>
          <cell r="Z82">
            <v>105095.676</v>
          </cell>
        </row>
        <row r="82">
          <cell r="AB82">
            <v>0</v>
          </cell>
        </row>
        <row r="82">
          <cell r="AD82">
            <v>0</v>
          </cell>
        </row>
        <row r="82">
          <cell r="AF82">
            <v>0</v>
          </cell>
        </row>
        <row r="82">
          <cell r="AH82">
            <v>0</v>
          </cell>
          <cell r="AI82">
            <v>0</v>
          </cell>
        </row>
        <row r="83">
          <cell r="C83" t="str">
            <v>S411007</v>
          </cell>
          <cell r="D83" t="str">
            <v>北京浦东三浦标准件有限公司</v>
          </cell>
          <cell r="E83" t="str">
            <v>远途</v>
          </cell>
          <cell r="F83" t="str">
            <v>金属件</v>
          </cell>
          <cell r="G83" t="str">
            <v>零部件</v>
          </cell>
          <cell r="H83">
            <v>0.8</v>
          </cell>
          <cell r="I83">
            <v>3024508.82</v>
          </cell>
          <cell r="J83">
            <v>2310890.79</v>
          </cell>
          <cell r="K83">
            <v>130492.666666667</v>
          </cell>
          <cell r="L83">
            <v>114783.918333333</v>
          </cell>
          <cell r="M83">
            <v>98134.5783333333</v>
          </cell>
          <cell r="N83">
            <v>120155.006666667</v>
          </cell>
          <cell r="O83">
            <v>151038.305</v>
          </cell>
          <cell r="P83">
            <v>158115.975</v>
          </cell>
          <cell r="Q83">
            <v>618176.36</v>
          </cell>
          <cell r="R83">
            <v>440000</v>
          </cell>
          <cell r="S83">
            <v>30000</v>
          </cell>
        </row>
        <row r="83">
          <cell r="U83">
            <v>70000</v>
          </cell>
          <cell r="V83">
            <v>540000</v>
          </cell>
          <cell r="W83">
            <v>78176.3600000002</v>
          </cell>
          <cell r="X83">
            <v>2240890.79</v>
          </cell>
          <cell r="Y83">
            <v>78176.3600000002</v>
          </cell>
          <cell r="Z83">
            <v>78176.3600000002</v>
          </cell>
          <cell r="AA83">
            <v>50000</v>
          </cell>
          <cell r="AB83">
            <v>0.639579535296858</v>
          </cell>
          <cell r="AC83">
            <v>60000</v>
          </cell>
          <cell r="AD83">
            <v>0.767495442356229</v>
          </cell>
          <cell r="AE83">
            <v>60000</v>
          </cell>
          <cell r="AF83">
            <v>0.767495442356229</v>
          </cell>
          <cell r="AG83">
            <v>60000</v>
          </cell>
          <cell r="AH83">
            <v>0.767495442356229</v>
          </cell>
          <cell r="AI83">
            <v>50000</v>
          </cell>
        </row>
        <row r="84">
          <cell r="C84" t="str">
            <v>S433019</v>
          </cell>
          <cell r="D84" t="str">
            <v>杭州阳晨聚氨酯制品有限公司</v>
          </cell>
          <cell r="E84" t="str">
            <v>远途</v>
          </cell>
          <cell r="F84" t="str">
            <v>金属件</v>
          </cell>
          <cell r="G84" t="str">
            <v>零部件</v>
          </cell>
          <cell r="H84">
            <v>0.8</v>
          </cell>
          <cell r="I84">
            <v>243822.61</v>
          </cell>
          <cell r="J84">
            <v>243822.61</v>
          </cell>
          <cell r="K84">
            <v>28303.7166666667</v>
          </cell>
          <cell r="L84">
            <v>28303.7166666667</v>
          </cell>
          <cell r="M84">
            <v>40637.1016666667</v>
          </cell>
          <cell r="N84">
            <v>39466.8266666667</v>
          </cell>
          <cell r="O84">
            <v>37616.8266666667</v>
          </cell>
          <cell r="P84">
            <v>18500.0783333333</v>
          </cell>
          <cell r="Q84">
            <v>154262.613333333</v>
          </cell>
          <cell r="R84">
            <v>0</v>
          </cell>
        </row>
        <row r="84">
          <cell r="U84">
            <v>30000</v>
          </cell>
          <cell r="V84">
            <v>30000</v>
          </cell>
          <cell r="W84">
            <v>124262.613333333</v>
          </cell>
          <cell r="X84">
            <v>213822.61</v>
          </cell>
          <cell r="Y84">
            <v>124262.613333333</v>
          </cell>
          <cell r="Z84">
            <v>124262.613333333</v>
          </cell>
          <cell r="AA84">
            <v>20000</v>
          </cell>
          <cell r="AB84">
            <v>0.16094945586208</v>
          </cell>
          <cell r="AC84">
            <v>20000</v>
          </cell>
          <cell r="AD84">
            <v>0.16094945586208</v>
          </cell>
          <cell r="AE84">
            <v>20000</v>
          </cell>
          <cell r="AF84">
            <v>0.16094945586208</v>
          </cell>
          <cell r="AG84">
            <v>20000</v>
          </cell>
          <cell r="AH84">
            <v>0.16094945586208</v>
          </cell>
          <cell r="AI84">
            <v>20000</v>
          </cell>
        </row>
        <row r="85">
          <cell r="C85" t="str">
            <v>S413161</v>
          </cell>
          <cell r="D85" t="str">
            <v>河北利达金属制品集团有限公司</v>
          </cell>
          <cell r="E85" t="str">
            <v>报批同意</v>
          </cell>
          <cell r="F85" t="str">
            <v>金属件</v>
          </cell>
          <cell r="G85" t="str">
            <v>零部件</v>
          </cell>
          <cell r="H85">
            <v>0.8</v>
          </cell>
          <cell r="I85">
            <v>6301230.26</v>
          </cell>
          <cell r="J85">
            <v>3201340.91</v>
          </cell>
          <cell r="K85">
            <v>533556.818333333</v>
          </cell>
          <cell r="L85">
            <v>533556.818333333</v>
          </cell>
          <cell r="M85">
            <v>506558.998333333</v>
          </cell>
          <cell r="N85">
            <v>830514.285</v>
          </cell>
          <cell r="O85">
            <v>952490.505</v>
          </cell>
          <cell r="P85">
            <v>643245.005</v>
          </cell>
          <cell r="Q85">
            <v>3199937.944</v>
          </cell>
          <cell r="R85">
            <v>600000</v>
          </cell>
        </row>
        <row r="85">
          <cell r="U85">
            <v>500000</v>
          </cell>
          <cell r="V85">
            <v>1100000</v>
          </cell>
          <cell r="W85">
            <v>2099937.944</v>
          </cell>
          <cell r="X85">
            <v>2701340.91</v>
          </cell>
          <cell r="Y85">
            <v>2099937.944</v>
          </cell>
          <cell r="Z85">
            <v>2099937.944</v>
          </cell>
          <cell r="AA85">
            <v>30000</v>
          </cell>
          <cell r="AB85">
            <v>0.0142861364478492</v>
          </cell>
          <cell r="AC85">
            <v>500000</v>
          </cell>
          <cell r="AD85">
            <v>0.238102274130821</v>
          </cell>
          <cell r="AE85">
            <v>500000</v>
          </cell>
          <cell r="AF85">
            <v>0.238102274130821</v>
          </cell>
          <cell r="AG85">
            <v>500000</v>
          </cell>
          <cell r="AH85">
            <v>0.238102274130821</v>
          </cell>
          <cell r="AI85">
            <v>30000</v>
          </cell>
        </row>
        <row r="86">
          <cell r="C86" t="str">
            <v>S411048</v>
          </cell>
          <cell r="D86" t="str">
            <v>致冠沧州汽车部件有限公司</v>
          </cell>
          <cell r="E86" t="str">
            <v>李尔项目</v>
          </cell>
          <cell r="F86" t="str">
            <v>金属件</v>
          </cell>
          <cell r="G86" t="str">
            <v>零部件</v>
          </cell>
          <cell r="H86">
            <v>1</v>
          </cell>
          <cell r="I86">
            <v>860985.74</v>
          </cell>
          <cell r="J86">
            <v>673233.98</v>
          </cell>
          <cell r="K86">
            <v>31142.8533333333</v>
          </cell>
          <cell r="L86">
            <v>71721.9066666667</v>
          </cell>
          <cell r="M86">
            <v>105968.063333333</v>
          </cell>
          <cell r="N86">
            <v>112205.663333333</v>
          </cell>
          <cell r="O86">
            <v>122101.02</v>
          </cell>
          <cell r="P86">
            <v>112354.77</v>
          </cell>
          <cell r="Q86">
            <v>555494.276666666</v>
          </cell>
          <cell r="R86">
            <v>150000</v>
          </cell>
        </row>
        <row r="86">
          <cell r="U86">
            <v>0</v>
          </cell>
          <cell r="V86">
            <v>150000</v>
          </cell>
          <cell r="W86">
            <v>405494.276666666</v>
          </cell>
          <cell r="X86">
            <v>673233.98</v>
          </cell>
          <cell r="Y86">
            <v>405494.276666666</v>
          </cell>
          <cell r="Z86">
            <v>405494.276666666</v>
          </cell>
          <cell r="AA86">
            <v>50000</v>
          </cell>
          <cell r="AB86">
            <v>0.123306302646294</v>
          </cell>
          <cell r="AC86">
            <v>50000</v>
          </cell>
          <cell r="AD86">
            <v>0.123306302646294</v>
          </cell>
          <cell r="AE86">
            <v>50000</v>
          </cell>
          <cell r="AF86">
            <v>0.123306302646294</v>
          </cell>
          <cell r="AG86">
            <v>50000</v>
          </cell>
          <cell r="AH86">
            <v>0.123306302646294</v>
          </cell>
          <cell r="AI86">
            <v>50000</v>
          </cell>
        </row>
        <row r="87">
          <cell r="C87" t="str">
            <v>S432011</v>
          </cell>
          <cell r="D87" t="str">
            <v>旷达汽车饰件系统有限公司</v>
          </cell>
          <cell r="E87" t="str">
            <v>远途</v>
          </cell>
          <cell r="F87" t="str">
            <v>金属件</v>
          </cell>
          <cell r="G87" t="str">
            <v>零部件</v>
          </cell>
          <cell r="H87">
            <v>0.8</v>
          </cell>
          <cell r="I87">
            <v>863148.63</v>
          </cell>
          <cell r="J87">
            <v>671813.53</v>
          </cell>
          <cell r="K87">
            <v>58668.0616666667</v>
          </cell>
          <cell r="L87">
            <v>65818.9083333333</v>
          </cell>
          <cell r="M87">
            <v>95247.35</v>
          </cell>
          <cell r="N87">
            <v>111968.921666667</v>
          </cell>
          <cell r="O87">
            <v>143555.96</v>
          </cell>
          <cell r="P87">
            <v>104485.236666667</v>
          </cell>
          <cell r="Q87">
            <v>463795.550666667</v>
          </cell>
          <cell r="R87">
            <v>450000</v>
          </cell>
          <cell r="S87">
            <v>100000</v>
          </cell>
        </row>
        <row r="87">
          <cell r="U87">
            <v>100000</v>
          </cell>
          <cell r="V87">
            <v>650000</v>
          </cell>
          <cell r="W87">
            <v>-186204.449333333</v>
          </cell>
          <cell r="X87">
            <v>571813.53</v>
          </cell>
          <cell r="Y87">
            <v>-186204.449333333</v>
          </cell>
          <cell r="Z87">
            <v>0</v>
          </cell>
          <cell r="AA87">
            <v>50000</v>
          </cell>
          <cell r="AB87" t="str">
            <v>100%</v>
          </cell>
          <cell r="AC87">
            <v>50000</v>
          </cell>
          <cell r="AD87" t="str">
            <v>100%</v>
          </cell>
          <cell r="AE87">
            <v>50000</v>
          </cell>
          <cell r="AF87" t="str">
            <v>100%</v>
          </cell>
          <cell r="AG87">
            <v>50000</v>
          </cell>
          <cell r="AH87" t="str">
            <v>100%</v>
          </cell>
          <cell r="AI87">
            <v>50000</v>
          </cell>
        </row>
        <row r="88">
          <cell r="C88" t="str">
            <v>S437019</v>
          </cell>
          <cell r="D88" t="str">
            <v>日照浩利橡塑有限公司</v>
          </cell>
          <cell r="E88" t="str">
            <v>远途</v>
          </cell>
          <cell r="F88" t="str">
            <v>金属件</v>
          </cell>
          <cell r="G88" t="str">
            <v>零部件</v>
          </cell>
          <cell r="H88">
            <v>0.8</v>
          </cell>
          <cell r="I88">
            <v>2688475.89</v>
          </cell>
          <cell r="J88">
            <v>1927843.65</v>
          </cell>
          <cell r="K88">
            <v>110627.223333333</v>
          </cell>
          <cell r="L88">
            <v>128996.658333333</v>
          </cell>
          <cell r="M88">
            <v>224759.84</v>
          </cell>
          <cell r="N88">
            <v>250038.18</v>
          </cell>
          <cell r="O88">
            <v>309071.263333333</v>
          </cell>
          <cell r="P88">
            <v>315860.49</v>
          </cell>
          <cell r="Q88">
            <v>1071482.924</v>
          </cell>
          <cell r="R88">
            <v>300000</v>
          </cell>
        </row>
        <row r="88">
          <cell r="U88">
            <v>100000</v>
          </cell>
          <cell r="V88">
            <v>400000</v>
          </cell>
          <cell r="W88">
            <v>671482.923999999</v>
          </cell>
          <cell r="X88">
            <v>1827843.65</v>
          </cell>
          <cell r="Y88">
            <v>671482.923999999</v>
          </cell>
          <cell r="Z88">
            <v>671482.923999999</v>
          </cell>
          <cell r="AA88">
            <v>30000</v>
          </cell>
          <cell r="AB88">
            <v>0.0446772344131867</v>
          </cell>
          <cell r="AC88">
            <v>50000</v>
          </cell>
          <cell r="AD88">
            <v>0.0744620573553112</v>
          </cell>
          <cell r="AE88">
            <v>50000</v>
          </cell>
          <cell r="AF88">
            <v>0.0744620573553112</v>
          </cell>
          <cell r="AG88">
            <v>50000</v>
          </cell>
          <cell r="AH88">
            <v>0.0744620573553112</v>
          </cell>
          <cell r="AI88">
            <v>30000</v>
          </cell>
        </row>
        <row r="89">
          <cell r="C89" t="str">
            <v>S432014</v>
          </cell>
          <cell r="D89" t="str">
            <v>江苏万金汽车零部件制造有限公司</v>
          </cell>
          <cell r="E89" t="str">
            <v>远途</v>
          </cell>
          <cell r="F89" t="str">
            <v>金属件</v>
          </cell>
          <cell r="G89" t="str">
            <v>零部件</v>
          </cell>
          <cell r="H89">
            <v>1</v>
          </cell>
          <cell r="I89">
            <v>1499497.47</v>
          </cell>
          <cell r="J89">
            <v>1241607.73</v>
          </cell>
          <cell r="K89">
            <v>58624.1433333333</v>
          </cell>
          <cell r="L89">
            <v>65658.0316666667</v>
          </cell>
          <cell r="M89">
            <v>76727.1133333333</v>
          </cell>
          <cell r="N89">
            <v>97566.8633333333</v>
          </cell>
          <cell r="O89">
            <v>123439.506666667</v>
          </cell>
          <cell r="P89">
            <v>128782.945</v>
          </cell>
          <cell r="Q89">
            <v>550798.603333334</v>
          </cell>
          <cell r="R89">
            <v>290000</v>
          </cell>
        </row>
        <row r="89">
          <cell r="U89">
            <v>100000</v>
          </cell>
          <cell r="V89">
            <v>390000</v>
          </cell>
          <cell r="W89">
            <v>160798.603333334</v>
          </cell>
          <cell r="X89">
            <v>1141607.73</v>
          </cell>
          <cell r="Y89">
            <v>160798.603333334</v>
          </cell>
          <cell r="Z89">
            <v>160798.603333334</v>
          </cell>
        </row>
        <row r="89">
          <cell r="AB89">
            <v>0</v>
          </cell>
          <cell r="AC89">
            <v>80000</v>
          </cell>
          <cell r="AD89">
            <v>0.497516759111153</v>
          </cell>
          <cell r="AE89">
            <v>80000</v>
          </cell>
          <cell r="AF89">
            <v>0.497516759111153</v>
          </cell>
          <cell r="AG89">
            <v>80000</v>
          </cell>
          <cell r="AH89">
            <v>0.497516759111153</v>
          </cell>
          <cell r="AI89">
            <v>0</v>
          </cell>
        </row>
        <row r="90">
          <cell r="C90" t="str">
            <v>S413025</v>
          </cell>
          <cell r="D90" t="str">
            <v>沧州宇诺五金制造有限公司</v>
          </cell>
          <cell r="E90" t="str">
            <v>属地化</v>
          </cell>
          <cell r="F90" t="str">
            <v>金属件</v>
          </cell>
          <cell r="G90" t="str">
            <v>零部件</v>
          </cell>
          <cell r="H90">
            <v>0.8</v>
          </cell>
          <cell r="I90">
            <v>1719896.03</v>
          </cell>
          <cell r="J90">
            <v>1252728.6</v>
          </cell>
          <cell r="K90">
            <v>142168.861666667</v>
          </cell>
          <cell r="L90">
            <v>149580.686666667</v>
          </cell>
          <cell r="M90">
            <v>146512.29</v>
          </cell>
          <cell r="N90">
            <v>140380.926666667</v>
          </cell>
          <cell r="O90">
            <v>164414.35</v>
          </cell>
          <cell r="P90">
            <v>173045.646666667</v>
          </cell>
          <cell r="Q90">
            <v>732882.209333334</v>
          </cell>
          <cell r="R90">
            <v>260000</v>
          </cell>
        </row>
        <row r="90">
          <cell r="U90">
            <v>50000</v>
          </cell>
          <cell r="V90">
            <v>310000</v>
          </cell>
          <cell r="W90">
            <v>422882.209333334</v>
          </cell>
          <cell r="X90">
            <v>1202728.6</v>
          </cell>
          <cell r="Y90">
            <v>422882.209333334</v>
          </cell>
          <cell r="Z90">
            <v>422882.209333334</v>
          </cell>
          <cell r="AA90">
            <v>60000</v>
          </cell>
          <cell r="AB90">
            <v>0.141883481205296</v>
          </cell>
          <cell r="AC90">
            <v>70000</v>
          </cell>
          <cell r="AD90">
            <v>0.165530728072845</v>
          </cell>
          <cell r="AE90">
            <v>70000</v>
          </cell>
          <cell r="AF90">
            <v>0.165530728072845</v>
          </cell>
          <cell r="AG90">
            <v>70000</v>
          </cell>
          <cell r="AH90">
            <v>0.165530728072845</v>
          </cell>
          <cell r="AI90">
            <v>60000</v>
          </cell>
        </row>
        <row r="91">
          <cell r="C91" t="str">
            <v>S413130</v>
          </cell>
          <cell r="D91" t="str">
            <v>泊头市捷润五金制品有限公司</v>
          </cell>
          <cell r="E91" t="str">
            <v>报批同意</v>
          </cell>
          <cell r="F91" t="str">
            <v>金属件</v>
          </cell>
          <cell r="G91" t="str">
            <v>零部件</v>
          </cell>
          <cell r="H91">
            <v>1</v>
          </cell>
          <cell r="I91">
            <v>1027636.08</v>
          </cell>
          <cell r="J91">
            <v>445151.57</v>
          </cell>
          <cell r="K91">
            <v>33436.4116666667</v>
          </cell>
          <cell r="L91">
            <v>33436.4116666667</v>
          </cell>
          <cell r="M91">
            <v>33436.4116666667</v>
          </cell>
          <cell r="N91">
            <v>74191.9283333333</v>
          </cell>
          <cell r="O91">
            <v>117282.133333333</v>
          </cell>
          <cell r="P91">
            <v>160887.751666667</v>
          </cell>
          <cell r="Q91">
            <v>452671.048333333</v>
          </cell>
          <cell r="R91">
            <v>368000</v>
          </cell>
        </row>
        <row r="91">
          <cell r="U91">
            <v>127000</v>
          </cell>
          <cell r="V91">
            <v>495000</v>
          </cell>
          <cell r="W91">
            <v>-42328.9516666666</v>
          </cell>
          <cell r="X91">
            <v>318151.57</v>
          </cell>
          <cell r="Y91">
            <v>-42328.9516666666</v>
          </cell>
          <cell r="Z91">
            <v>0</v>
          </cell>
          <cell r="AA91">
            <v>100000</v>
          </cell>
          <cell r="AB91" t="str">
            <v>100%</v>
          </cell>
          <cell r="AC91">
            <v>70000</v>
          </cell>
          <cell r="AD91" t="str">
            <v>100%</v>
          </cell>
          <cell r="AE91">
            <v>70000</v>
          </cell>
          <cell r="AF91" t="str">
            <v>100%</v>
          </cell>
          <cell r="AG91">
            <v>70000</v>
          </cell>
          <cell r="AH91" t="str">
            <v>100%</v>
          </cell>
          <cell r="AI91">
            <v>100000</v>
          </cell>
        </row>
        <row r="92">
          <cell r="C92" t="str">
            <v>S413167</v>
          </cell>
          <cell r="D92" t="str">
            <v>航天宏达（泊头）机械科技有限公司</v>
          </cell>
          <cell r="E92" t="str">
            <v>属地化</v>
          </cell>
          <cell r="F92" t="str">
            <v>金属件</v>
          </cell>
          <cell r="G92" t="str">
            <v>零部件</v>
          </cell>
          <cell r="H92">
            <v>0.8</v>
          </cell>
          <cell r="I92">
            <v>705915.92</v>
          </cell>
          <cell r="J92">
            <v>475879.26</v>
          </cell>
          <cell r="K92">
            <v>65073.55</v>
          </cell>
          <cell r="L92">
            <v>71598.3433333333</v>
          </cell>
          <cell r="M92">
            <v>78388.0666666667</v>
          </cell>
          <cell r="N92">
            <v>46926.2116666667</v>
          </cell>
          <cell r="O92">
            <v>57061.7583333333</v>
          </cell>
          <cell r="P92">
            <v>56628.27</v>
          </cell>
          <cell r="Q92">
            <v>300540.96</v>
          </cell>
          <cell r="R92">
            <v>162000</v>
          </cell>
        </row>
        <row r="92">
          <cell r="U92">
            <v>0</v>
          </cell>
          <cell r="V92">
            <v>162000</v>
          </cell>
          <cell r="W92">
            <v>138540.96</v>
          </cell>
          <cell r="X92">
            <v>475879.26</v>
          </cell>
          <cell r="Y92">
            <v>138540.96</v>
          </cell>
          <cell r="Z92">
            <v>138540.96</v>
          </cell>
          <cell r="AA92">
            <v>60000</v>
          </cell>
          <cell r="AB92">
            <v>0.433084915825616</v>
          </cell>
          <cell r="AC92">
            <v>70000</v>
          </cell>
          <cell r="AD92">
            <v>0.505265735129885</v>
          </cell>
          <cell r="AE92">
            <v>70000</v>
          </cell>
          <cell r="AF92">
            <v>0.505265735129885</v>
          </cell>
          <cell r="AG92">
            <v>70000</v>
          </cell>
          <cell r="AH92">
            <v>0.505265735129885</v>
          </cell>
          <cell r="AI92">
            <v>60000</v>
          </cell>
        </row>
        <row r="93">
          <cell r="C93" t="str">
            <v>S413175</v>
          </cell>
          <cell r="D93" t="str">
            <v>河北莫特美橡塑科技有限公司</v>
          </cell>
          <cell r="E93" t="str">
            <v>属地化</v>
          </cell>
          <cell r="F93" t="str">
            <v>金属件</v>
          </cell>
          <cell r="G93" t="str">
            <v>零部件</v>
          </cell>
          <cell r="H93">
            <v>0.8</v>
          </cell>
          <cell r="I93">
            <v>558048.48</v>
          </cell>
          <cell r="J93">
            <v>486559.03</v>
          </cell>
          <cell r="K93">
            <v>36789.43</v>
          </cell>
          <cell r="L93">
            <v>45145.0466666667</v>
          </cell>
          <cell r="M93">
            <v>81093.1716666667</v>
          </cell>
          <cell r="N93">
            <v>80352.1716666667</v>
          </cell>
          <cell r="O93">
            <v>92267.08</v>
          </cell>
          <cell r="P93">
            <v>92267.08</v>
          </cell>
          <cell r="Q93">
            <v>342331.184</v>
          </cell>
          <cell r="R93">
            <v>110000</v>
          </cell>
        </row>
        <row r="93">
          <cell r="U93">
            <v>40000</v>
          </cell>
          <cell r="V93">
            <v>150000</v>
          </cell>
          <cell r="W93">
            <v>192331.184</v>
          </cell>
          <cell r="X93">
            <v>446559.03</v>
          </cell>
          <cell r="Y93">
            <v>192331.184</v>
          </cell>
          <cell r="Z93">
            <v>192331.184</v>
          </cell>
          <cell r="AA93">
            <v>50000</v>
          </cell>
          <cell r="AB93">
            <v>0.25996824311132</v>
          </cell>
          <cell r="AC93">
            <v>50000</v>
          </cell>
          <cell r="AD93">
            <v>0.25996824311132</v>
          </cell>
          <cell r="AE93">
            <v>50000</v>
          </cell>
          <cell r="AF93">
            <v>0.25996824311132</v>
          </cell>
          <cell r="AG93">
            <v>50000</v>
          </cell>
          <cell r="AH93">
            <v>0.25996824311132</v>
          </cell>
          <cell r="AI93">
            <v>50000</v>
          </cell>
        </row>
        <row r="94">
          <cell r="C94" t="str">
            <v>S413204</v>
          </cell>
          <cell r="D94" t="str">
            <v>永清永泰汽车部件有限公司</v>
          </cell>
          <cell r="E94" t="str">
            <v>属地化</v>
          </cell>
          <cell r="F94" t="str">
            <v>金属件</v>
          </cell>
          <cell r="G94" t="str">
            <v>零部件</v>
          </cell>
          <cell r="H94">
            <v>0.8</v>
          </cell>
          <cell r="I94">
            <v>109558.55</v>
          </cell>
          <cell r="J94">
            <v>57248.57</v>
          </cell>
          <cell r="K94">
            <v>0</v>
          </cell>
          <cell r="L94">
            <v>165.453333333333</v>
          </cell>
          <cell r="M94">
            <v>9541.42833333333</v>
          </cell>
          <cell r="N94">
            <v>13734.6733333333</v>
          </cell>
          <cell r="O94">
            <v>18259.7583333333</v>
          </cell>
          <cell r="P94">
            <v>18259.7583333333</v>
          </cell>
          <cell r="Q94">
            <v>47968.8573333333</v>
          </cell>
          <cell r="R94">
            <v>81551.24</v>
          </cell>
        </row>
        <row r="94">
          <cell r="U94">
            <v>10000</v>
          </cell>
          <cell r="V94">
            <v>91551.24</v>
          </cell>
          <cell r="W94">
            <v>-43582.3826666667</v>
          </cell>
          <cell r="X94">
            <v>47248.57</v>
          </cell>
          <cell r="Y94">
            <v>-43582.3826666667</v>
          </cell>
          <cell r="Z94">
            <v>0</v>
          </cell>
          <cell r="AA94">
            <v>10000</v>
          </cell>
          <cell r="AB94" t="str">
            <v>100%</v>
          </cell>
          <cell r="AC94">
            <v>40000</v>
          </cell>
          <cell r="AD94" t="str">
            <v>100%</v>
          </cell>
          <cell r="AE94">
            <v>40000</v>
          </cell>
          <cell r="AF94" t="str">
            <v>100%</v>
          </cell>
          <cell r="AG94">
            <v>40000</v>
          </cell>
          <cell r="AH94" t="str">
            <v>100%</v>
          </cell>
          <cell r="AI94">
            <v>10000</v>
          </cell>
        </row>
        <row r="95">
          <cell r="C95" t="str">
            <v>S412022</v>
          </cell>
          <cell r="D95" t="str">
            <v>天津市宝坻区维华五金厂</v>
          </cell>
          <cell r="E95" t="str">
            <v>属地化</v>
          </cell>
          <cell r="F95" t="str">
            <v>金属件</v>
          </cell>
          <cell r="G95" t="str">
            <v>零部件</v>
          </cell>
          <cell r="H95">
            <v>0.8</v>
          </cell>
          <cell r="I95">
            <v>228188.19</v>
          </cell>
          <cell r="J95">
            <v>193610.19</v>
          </cell>
          <cell r="K95">
            <v>10800.39</v>
          </cell>
          <cell r="L95">
            <v>10752.93</v>
          </cell>
          <cell r="M95">
            <v>12986.94</v>
          </cell>
          <cell r="N95">
            <v>15797.34</v>
          </cell>
          <cell r="O95">
            <v>20360.34</v>
          </cell>
          <cell r="P95">
            <v>18560.25</v>
          </cell>
          <cell r="Q95">
            <v>71406.552</v>
          </cell>
          <cell r="R95">
            <v>40000</v>
          </cell>
        </row>
        <row r="95">
          <cell r="U95">
            <v>10000</v>
          </cell>
          <cell r="V95">
            <v>50000</v>
          </cell>
          <cell r="W95">
            <v>21406.552</v>
          </cell>
          <cell r="X95">
            <v>183610.19</v>
          </cell>
          <cell r="Y95">
            <v>21406.552</v>
          </cell>
          <cell r="Z95">
            <v>21406.552</v>
          </cell>
        </row>
        <row r="95">
          <cell r="AB95">
            <v>0</v>
          </cell>
        </row>
        <row r="95">
          <cell r="AD95">
            <v>0</v>
          </cell>
        </row>
        <row r="95">
          <cell r="AF95">
            <v>0</v>
          </cell>
          <cell r="AG95">
            <v>20000</v>
          </cell>
          <cell r="AH95">
            <v>0.934293388304664</v>
          </cell>
          <cell r="AI95">
            <v>0</v>
          </cell>
        </row>
        <row r="96">
          <cell r="C96" t="str">
            <v>S413129</v>
          </cell>
          <cell r="D96" t="str">
            <v>文安县恒德汽车座椅制造有限公司</v>
          </cell>
          <cell r="E96" t="str">
            <v>属地化</v>
          </cell>
          <cell r="F96" t="str">
            <v>金属件</v>
          </cell>
          <cell r="G96" t="str">
            <v>零部件</v>
          </cell>
          <cell r="H96">
            <v>0.8</v>
          </cell>
          <cell r="I96">
            <v>559480.99</v>
          </cell>
          <cell r="J96">
            <v>351366.65</v>
          </cell>
          <cell r="K96">
            <v>32805.9016666667</v>
          </cell>
          <cell r="L96">
            <v>38279.6566666667</v>
          </cell>
          <cell r="M96">
            <v>47907.5066666667</v>
          </cell>
          <cell r="N96">
            <v>58561.1083333333</v>
          </cell>
          <cell r="O96">
            <v>79188.5966666667</v>
          </cell>
          <cell r="P96">
            <v>67493.0516666667</v>
          </cell>
          <cell r="Q96">
            <v>259388.657333333</v>
          </cell>
          <cell r="R96">
            <v>199000</v>
          </cell>
        </row>
        <row r="96">
          <cell r="U96">
            <v>20000</v>
          </cell>
          <cell r="V96">
            <v>219000</v>
          </cell>
          <cell r="W96">
            <v>40388.6573333334</v>
          </cell>
          <cell r="X96">
            <v>331366.65</v>
          </cell>
          <cell r="Y96">
            <v>40388.6573333334</v>
          </cell>
          <cell r="Z96">
            <v>40388.6573333334</v>
          </cell>
          <cell r="AA96">
            <v>20000</v>
          </cell>
          <cell r="AB96">
            <v>0.495188533625595</v>
          </cell>
          <cell r="AC96">
            <v>40000</v>
          </cell>
          <cell r="AD96">
            <v>0.990377067251189</v>
          </cell>
          <cell r="AE96">
            <v>40000</v>
          </cell>
          <cell r="AF96">
            <v>0.990377067251189</v>
          </cell>
          <cell r="AG96">
            <v>40000</v>
          </cell>
          <cell r="AH96">
            <v>0.990377067251189</v>
          </cell>
          <cell r="AI96">
            <v>20000</v>
          </cell>
        </row>
        <row r="97">
          <cell r="C97" t="str">
            <v>S413020</v>
          </cell>
          <cell r="D97" t="str">
            <v>沧州旭兴五金制品有限公司</v>
          </cell>
          <cell r="E97" t="str">
            <v>属地化</v>
          </cell>
          <cell r="F97" t="str">
            <v>金属件</v>
          </cell>
          <cell r="G97" t="str">
            <v>零部件</v>
          </cell>
          <cell r="H97">
            <v>0.8</v>
          </cell>
          <cell r="I97">
            <v>610799.57</v>
          </cell>
          <cell r="J97">
            <v>253466.93</v>
          </cell>
          <cell r="K97">
            <v>30356.2383333333</v>
          </cell>
          <cell r="L97">
            <v>42244.4883333333</v>
          </cell>
          <cell r="M97">
            <v>42244.4883333333</v>
          </cell>
          <cell r="N97">
            <v>40828.7066666667</v>
          </cell>
          <cell r="O97">
            <v>40562.04</v>
          </cell>
          <cell r="P97">
            <v>82419.3</v>
          </cell>
          <cell r="Q97">
            <v>222924.209333333</v>
          </cell>
          <cell r="R97">
            <v>90000</v>
          </cell>
        </row>
        <row r="97">
          <cell r="U97">
            <v>30000</v>
          </cell>
          <cell r="V97">
            <v>120000</v>
          </cell>
          <cell r="W97">
            <v>102924.209333333</v>
          </cell>
          <cell r="X97">
            <v>223466.93</v>
          </cell>
          <cell r="Y97">
            <v>102924.209333333</v>
          </cell>
          <cell r="Z97">
            <v>102924.209333333</v>
          </cell>
          <cell r="AA97">
            <v>30000</v>
          </cell>
          <cell r="AB97">
            <v>0.291476613658903</v>
          </cell>
          <cell r="AC97">
            <v>50000</v>
          </cell>
          <cell r="AD97">
            <v>0.485794356098171</v>
          </cell>
          <cell r="AE97">
            <v>50000</v>
          </cell>
          <cell r="AF97">
            <v>0.485794356098171</v>
          </cell>
          <cell r="AG97">
            <v>50000</v>
          </cell>
          <cell r="AH97">
            <v>0.485794356098171</v>
          </cell>
          <cell r="AI97">
            <v>30000</v>
          </cell>
        </row>
        <row r="98">
          <cell r="C98" t="str">
            <v>S434002</v>
          </cell>
          <cell r="D98" t="str">
            <v>芜湖星火软轴控制索制造有限公司</v>
          </cell>
          <cell r="E98" t="str">
            <v>远途</v>
          </cell>
          <cell r="F98" t="str">
            <v>金属件</v>
          </cell>
          <cell r="G98" t="str">
            <v>零部件</v>
          </cell>
          <cell r="H98">
            <v>1</v>
          </cell>
          <cell r="I98">
            <v>326217.7</v>
          </cell>
          <cell r="J98">
            <v>322121.33</v>
          </cell>
          <cell r="K98">
            <v>36600.9416666667</v>
          </cell>
          <cell r="L98">
            <v>20857.9366666667</v>
          </cell>
          <cell r="M98">
            <v>10064.64</v>
          </cell>
          <cell r="N98">
            <v>5247.97333333333</v>
          </cell>
          <cell r="O98">
            <v>2847.97333333333</v>
          </cell>
          <cell r="P98">
            <v>3530.70166666667</v>
          </cell>
          <cell r="Q98">
            <v>79150.1666666667</v>
          </cell>
          <cell r="R98">
            <v>30000</v>
          </cell>
        </row>
        <row r="98">
          <cell r="U98">
            <v>30000</v>
          </cell>
          <cell r="V98">
            <v>60000</v>
          </cell>
          <cell r="W98">
            <v>19150.1666666667</v>
          </cell>
          <cell r="X98">
            <v>292121.33</v>
          </cell>
          <cell r="Y98">
            <v>19150.1666666667</v>
          </cell>
          <cell r="Z98">
            <v>19150.1666666667</v>
          </cell>
          <cell r="AA98">
            <v>20000</v>
          </cell>
          <cell r="AB98">
            <v>1.0443773335306</v>
          </cell>
          <cell r="AC98">
            <v>30000</v>
          </cell>
          <cell r="AD98">
            <v>1.5665660002959</v>
          </cell>
          <cell r="AE98">
            <v>30000</v>
          </cell>
          <cell r="AF98">
            <v>1.5665660002959</v>
          </cell>
          <cell r="AG98">
            <v>30000</v>
          </cell>
          <cell r="AH98">
            <v>1.5665660002959</v>
          </cell>
          <cell r="AI98">
            <v>20000</v>
          </cell>
        </row>
        <row r="99">
          <cell r="C99" t="str">
            <v>S413156</v>
          </cell>
          <cell r="D99" t="str">
            <v>黄骅市天硕汽车部件有限公司</v>
          </cell>
          <cell r="E99" t="str">
            <v>属地化</v>
          </cell>
          <cell r="F99" t="str">
            <v>金属件</v>
          </cell>
          <cell r="G99" t="str">
            <v>零部件</v>
          </cell>
          <cell r="H99">
            <v>0.8</v>
          </cell>
          <cell r="I99">
            <v>40239.08</v>
          </cell>
          <cell r="J99">
            <v>40239.08</v>
          </cell>
          <cell r="K99">
            <v>6706.51333333333</v>
          </cell>
          <cell r="L99">
            <v>6706.51333333333</v>
          </cell>
          <cell r="M99">
            <v>6706.51333333333</v>
          </cell>
          <cell r="N99">
            <v>6706.51333333333</v>
          </cell>
          <cell r="O99">
            <v>6706.51333333333</v>
          </cell>
          <cell r="P99">
            <v>6706.51333333333</v>
          </cell>
          <cell r="Q99">
            <v>32191.264</v>
          </cell>
          <cell r="R99">
            <v>40000</v>
          </cell>
        </row>
        <row r="99">
          <cell r="V99">
            <v>40000</v>
          </cell>
          <cell r="W99">
            <v>-7808.73600000002</v>
          </cell>
          <cell r="X99">
            <v>40239.08</v>
          </cell>
          <cell r="Y99">
            <v>-7808.73600000002</v>
          </cell>
          <cell r="Z99">
            <v>0</v>
          </cell>
          <cell r="AA99">
            <v>10000</v>
          </cell>
          <cell r="AB99" t="str">
            <v>100%</v>
          </cell>
          <cell r="AC99">
            <v>10000</v>
          </cell>
          <cell r="AD99" t="str">
            <v>100%</v>
          </cell>
          <cell r="AE99">
            <v>20000</v>
          </cell>
          <cell r="AF99" t="str">
            <v>100%</v>
          </cell>
          <cell r="AG99">
            <v>20000</v>
          </cell>
          <cell r="AH99" t="str">
            <v>100%</v>
          </cell>
          <cell r="AI99">
            <v>10000</v>
          </cell>
        </row>
        <row r="100">
          <cell r="C100" t="str">
            <v>S413202</v>
          </cell>
          <cell r="D100" t="str">
            <v>黄骅市荣昌祥纸制品有限公司</v>
          </cell>
          <cell r="E100" t="str">
            <v>涉诉风险</v>
          </cell>
          <cell r="F100" t="str">
            <v>座椅/后视镜</v>
          </cell>
          <cell r="G100" t="str">
            <v>零部件</v>
          </cell>
          <cell r="H100">
            <v>1</v>
          </cell>
          <cell r="I100">
            <v>63392.57</v>
          </cell>
          <cell r="J100">
            <v>49282.46</v>
          </cell>
          <cell r="K100">
            <v>8213.74333333333</v>
          </cell>
          <cell r="L100">
            <v>8213.74333333333</v>
          </cell>
          <cell r="M100">
            <v>8213.74333333333</v>
          </cell>
          <cell r="N100">
            <v>8213.74333333333</v>
          </cell>
          <cell r="O100">
            <v>10565.4283333333</v>
          </cell>
          <cell r="P100">
            <v>2351.685</v>
          </cell>
          <cell r="Q100">
            <v>45772.0866666666</v>
          </cell>
          <cell r="R100">
            <v>40000</v>
          </cell>
        </row>
        <row r="100">
          <cell r="U100">
            <v>10000</v>
          </cell>
          <cell r="V100">
            <v>50000</v>
          </cell>
          <cell r="W100">
            <v>-4227.91333333338</v>
          </cell>
          <cell r="X100">
            <v>39282.46</v>
          </cell>
          <cell r="Y100">
            <v>-4227.91333333338</v>
          </cell>
          <cell r="Z100">
            <v>0</v>
          </cell>
          <cell r="AA100">
            <v>10000</v>
          </cell>
          <cell r="AB100" t="str">
            <v>100%</v>
          </cell>
          <cell r="AC100">
            <v>10000</v>
          </cell>
          <cell r="AD100" t="str">
            <v>100%</v>
          </cell>
          <cell r="AE100">
            <v>20000</v>
          </cell>
          <cell r="AF100" t="str">
            <v>100%</v>
          </cell>
          <cell r="AG100">
            <v>20000</v>
          </cell>
          <cell r="AH100" t="str">
            <v>100%</v>
          </cell>
          <cell r="AI100">
            <v>10000</v>
          </cell>
        </row>
        <row r="101">
          <cell r="C101" t="str">
            <v>S411044</v>
          </cell>
          <cell r="D101" t="str">
            <v>北京兴盛华丰包装制品有限公司</v>
          </cell>
          <cell r="E101" t="str">
            <v>涉诉风险</v>
          </cell>
          <cell r="F101" t="str">
            <v>座椅</v>
          </cell>
          <cell r="G101" t="str">
            <v>零部件</v>
          </cell>
          <cell r="H101">
            <v>1</v>
          </cell>
          <cell r="I101">
            <v>25460</v>
          </cell>
          <cell r="J101">
            <v>25460</v>
          </cell>
          <cell r="K101">
            <v>4243.33333333333</v>
          </cell>
          <cell r="L101">
            <v>4243.33333333333</v>
          </cell>
          <cell r="M101">
            <v>893.333333333333</v>
          </cell>
          <cell r="N101">
            <v>893.333333333333</v>
          </cell>
          <cell r="O101">
            <v>893.333333333333</v>
          </cell>
          <cell r="P101">
            <v>0</v>
          </cell>
          <cell r="Q101">
            <v>11166.6666666667</v>
          </cell>
          <cell r="R101">
            <v>0</v>
          </cell>
        </row>
        <row r="101">
          <cell r="V101">
            <v>0</v>
          </cell>
          <cell r="W101">
            <v>11166.6666666667</v>
          </cell>
          <cell r="X101">
            <v>25460</v>
          </cell>
          <cell r="Y101">
            <v>11166.6666666667</v>
          </cell>
          <cell r="Z101">
            <v>11166.6666666667</v>
          </cell>
          <cell r="AA101">
            <v>10000</v>
          </cell>
          <cell r="AB101">
            <v>0.895522388059702</v>
          </cell>
        </row>
        <row r="101">
          <cell r="AI101">
            <v>10000</v>
          </cell>
        </row>
        <row r="102">
          <cell r="C102" t="str">
            <v>S412001</v>
          </cell>
          <cell r="D102" t="str">
            <v>天津生隆纤维材料股份有限公司</v>
          </cell>
          <cell r="E102" t="str">
            <v>报批同意</v>
          </cell>
          <cell r="F102" t="str">
            <v>座椅</v>
          </cell>
          <cell r="G102" t="str">
            <v>零部件</v>
          </cell>
          <cell r="H102">
            <v>1</v>
          </cell>
          <cell r="I102">
            <v>1588104.68</v>
          </cell>
          <cell r="J102">
            <v>1347082.58</v>
          </cell>
          <cell r="K102">
            <v>201107.793333333</v>
          </cell>
          <cell r="L102">
            <v>149248.778333333</v>
          </cell>
          <cell r="M102">
            <v>125224.778333333</v>
          </cell>
          <cell r="N102">
            <v>119594.086666667</v>
          </cell>
          <cell r="O102">
            <v>101084.988333333</v>
          </cell>
          <cell r="P102">
            <v>104595.128333333</v>
          </cell>
          <cell r="Q102">
            <v>800855.553333332</v>
          </cell>
          <cell r="R102">
            <v>100000</v>
          </cell>
        </row>
        <row r="102">
          <cell r="U102">
            <v>100000</v>
          </cell>
          <cell r="V102">
            <v>200000</v>
          </cell>
          <cell r="W102">
            <v>600855.553333332</v>
          </cell>
          <cell r="X102">
            <v>1247082.58</v>
          </cell>
          <cell r="Y102">
            <v>600855.553333332</v>
          </cell>
          <cell r="Z102">
            <v>600855.553333332</v>
          </cell>
          <cell r="AA102">
            <v>50000</v>
          </cell>
          <cell r="AB102">
            <v>0.0832146756780691</v>
          </cell>
          <cell r="AC102">
            <v>500000</v>
          </cell>
          <cell r="AD102">
            <v>0.832146756780691</v>
          </cell>
          <cell r="AE102">
            <v>500000</v>
          </cell>
          <cell r="AF102">
            <v>0.832146756780691</v>
          </cell>
          <cell r="AG102">
            <v>500000</v>
          </cell>
          <cell r="AH102">
            <v>0.832146756780691</v>
          </cell>
          <cell r="AI102">
            <v>50000</v>
          </cell>
        </row>
        <row r="103">
          <cell r="C103" t="str">
            <v>S412012</v>
          </cell>
          <cell r="D103" t="str">
            <v>天津琪安科技有限公司</v>
          </cell>
          <cell r="E103" t="str">
            <v>属地化</v>
          </cell>
          <cell r="F103" t="str">
            <v>座椅</v>
          </cell>
          <cell r="G103" t="str">
            <v>零部件</v>
          </cell>
          <cell r="H103">
            <v>0.8</v>
          </cell>
          <cell r="I103">
            <v>1375105.97</v>
          </cell>
          <cell r="J103">
            <v>1226691.61</v>
          </cell>
          <cell r="K103">
            <v>19878.9733333333</v>
          </cell>
          <cell r="L103">
            <v>65506.075</v>
          </cell>
          <cell r="M103">
            <v>76930.18</v>
          </cell>
          <cell r="N103">
            <v>76930.18</v>
          </cell>
          <cell r="O103">
            <v>91156.0333333333</v>
          </cell>
          <cell r="P103">
            <v>101665.906666667</v>
          </cell>
          <cell r="Q103">
            <v>345653.878666667</v>
          </cell>
          <cell r="R103">
            <v>50000</v>
          </cell>
        </row>
        <row r="103">
          <cell r="U103">
            <v>50000</v>
          </cell>
          <cell r="V103">
            <v>100000</v>
          </cell>
          <cell r="W103">
            <v>245653.878666667</v>
          </cell>
          <cell r="X103">
            <v>1176691.61</v>
          </cell>
          <cell r="Y103">
            <v>245653.878666667</v>
          </cell>
          <cell r="Z103">
            <v>245653.878666667</v>
          </cell>
          <cell r="AA103">
            <v>30000</v>
          </cell>
          <cell r="AB103">
            <v>0.122123046307393</v>
          </cell>
          <cell r="AC103">
            <v>40000</v>
          </cell>
          <cell r="AD103">
            <v>0.162830728409857</v>
          </cell>
          <cell r="AE103">
            <v>100000</v>
          </cell>
          <cell r="AF103">
            <v>0.407076821024643</v>
          </cell>
          <cell r="AG103">
            <v>200000</v>
          </cell>
          <cell r="AH103">
            <v>0.814153642049285</v>
          </cell>
          <cell r="AI103">
            <v>30000</v>
          </cell>
        </row>
        <row r="104">
          <cell r="C104" t="str">
            <v>S411036</v>
          </cell>
          <cell r="D104" t="str">
            <v>北京美好生活家居用品有限公司</v>
          </cell>
          <cell r="E104" t="str">
            <v>属地化</v>
          </cell>
          <cell r="F104" t="str">
            <v>座椅</v>
          </cell>
          <cell r="G104" t="str">
            <v>零部件</v>
          </cell>
          <cell r="H104">
            <v>0.8</v>
          </cell>
          <cell r="I104">
            <v>2374301.46</v>
          </cell>
          <cell r="J104">
            <v>1771285.77</v>
          </cell>
          <cell r="K104">
            <v>244520.526666667</v>
          </cell>
          <cell r="L104">
            <v>272920.525</v>
          </cell>
          <cell r="M104">
            <v>295214.295</v>
          </cell>
          <cell r="N104">
            <v>336686.606666667</v>
          </cell>
          <cell r="O104">
            <v>296871.568333333</v>
          </cell>
          <cell r="P104">
            <v>275931.425</v>
          </cell>
          <cell r="Q104">
            <v>1377715.95733333</v>
          </cell>
          <cell r="R104">
            <v>50000</v>
          </cell>
        </row>
        <row r="104">
          <cell r="U104">
            <v>70000</v>
          </cell>
          <cell r="V104">
            <v>120000</v>
          </cell>
          <cell r="W104">
            <v>1257715.95733333</v>
          </cell>
          <cell r="X104">
            <v>1701285.77</v>
          </cell>
          <cell r="Y104">
            <v>1257715.95733333</v>
          </cell>
          <cell r="Z104">
            <v>1257715.95733333</v>
          </cell>
          <cell r="AA104">
            <v>20000</v>
          </cell>
          <cell r="AB104">
            <v>0.0159018416546172</v>
          </cell>
          <cell r="AC104">
            <v>40000</v>
          </cell>
          <cell r="AD104">
            <v>0.0318036833092345</v>
          </cell>
          <cell r="AE104">
            <v>200000</v>
          </cell>
          <cell r="AF104">
            <v>0.159018416546172</v>
          </cell>
          <cell r="AG104">
            <v>500000</v>
          </cell>
          <cell r="AH104">
            <v>0.397546041365431</v>
          </cell>
          <cell r="AI104">
            <v>20000</v>
          </cell>
        </row>
        <row r="105">
          <cell r="C105" t="str">
            <v>S411005</v>
          </cell>
          <cell r="D105" t="str">
            <v>北京东方华康自动化有限公司</v>
          </cell>
          <cell r="E105" t="str">
            <v>属地化</v>
          </cell>
          <cell r="F105" t="str">
            <v>座椅</v>
          </cell>
          <cell r="G105" t="str">
            <v>零部件</v>
          </cell>
          <cell r="H105">
            <v>1</v>
          </cell>
          <cell r="I105">
            <v>5102.09</v>
          </cell>
          <cell r="J105">
            <v>10204.18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850.348333333333</v>
          </cell>
          <cell r="Q105">
            <v>850.348333333333</v>
          </cell>
        </row>
        <row r="105">
          <cell r="U105">
            <v>5100</v>
          </cell>
          <cell r="V105">
            <v>5100</v>
          </cell>
          <cell r="W105">
            <v>-4249.65166666667</v>
          </cell>
          <cell r="X105">
            <v>5104.18</v>
          </cell>
          <cell r="Y105">
            <v>-4249.65166666667</v>
          </cell>
          <cell r="Z105">
            <v>0</v>
          </cell>
          <cell r="AA105">
            <v>6000</v>
          </cell>
          <cell r="AB105" t="str">
            <v>100%</v>
          </cell>
        </row>
        <row r="105">
          <cell r="AD105" t="str">
            <v>100%</v>
          </cell>
        </row>
        <row r="105">
          <cell r="AF105" t="str">
            <v>100%</v>
          </cell>
        </row>
        <row r="105">
          <cell r="AH105" t="str">
            <v>100%</v>
          </cell>
          <cell r="AI105">
            <v>6000</v>
          </cell>
        </row>
        <row r="106">
          <cell r="C106" t="str">
            <v>S437034</v>
          </cell>
          <cell r="D106" t="str">
            <v>潍坊振晟汽车零部件有限公司</v>
          </cell>
          <cell r="E106" t="str">
            <v>涉诉风险</v>
          </cell>
          <cell r="F106" t="str">
            <v>金属件</v>
          </cell>
          <cell r="G106" t="str">
            <v>零部件</v>
          </cell>
          <cell r="H106">
            <v>0.8</v>
          </cell>
          <cell r="I106">
            <v>106230.66</v>
          </cell>
          <cell r="J106">
            <v>106230.66</v>
          </cell>
          <cell r="K106">
            <v>15137.0066666667</v>
          </cell>
          <cell r="L106">
            <v>11305.5716666667</v>
          </cell>
          <cell r="M106">
            <v>11305.5716666667</v>
          </cell>
          <cell r="N106">
            <v>9088.905</v>
          </cell>
          <cell r="O106">
            <v>5222.23833333333</v>
          </cell>
          <cell r="P106">
            <v>5222.23833333333</v>
          </cell>
          <cell r="Q106">
            <v>45825.2253333334</v>
          </cell>
          <cell r="R106">
            <v>20000</v>
          </cell>
        </row>
        <row r="106">
          <cell r="U106">
            <v>10000</v>
          </cell>
          <cell r="V106">
            <v>30000</v>
          </cell>
          <cell r="W106">
            <v>15825.2253333334</v>
          </cell>
          <cell r="X106">
            <v>96230.66</v>
          </cell>
          <cell r="Y106">
            <v>15825.2253333334</v>
          </cell>
          <cell r="Z106">
            <v>15825.2253333334</v>
          </cell>
        </row>
        <row r="106">
          <cell r="AB106">
            <v>0</v>
          </cell>
        </row>
        <row r="106">
          <cell r="AD106">
            <v>0</v>
          </cell>
          <cell r="AE106">
            <v>20000</v>
          </cell>
          <cell r="AF106">
            <v>1.26380506935804</v>
          </cell>
          <cell r="AG106">
            <v>50000</v>
          </cell>
          <cell r="AH106">
            <v>3.15951267339509</v>
          </cell>
          <cell r="AI106">
            <v>0</v>
          </cell>
        </row>
        <row r="107">
          <cell r="C107" t="str">
            <v>S413023</v>
          </cell>
          <cell r="D107" t="str">
            <v>南皮县利辉五金接插件厂</v>
          </cell>
          <cell r="E107" t="str">
            <v>属地化</v>
          </cell>
          <cell r="F107" t="str">
            <v>金属件</v>
          </cell>
          <cell r="G107" t="str">
            <v>零部件</v>
          </cell>
          <cell r="H107">
            <v>0.8</v>
          </cell>
          <cell r="I107">
            <v>115946.18</v>
          </cell>
          <cell r="J107">
            <v>54120.49</v>
          </cell>
          <cell r="K107">
            <v>6354.78833333333</v>
          </cell>
          <cell r="L107">
            <v>6722.415</v>
          </cell>
          <cell r="M107">
            <v>9020.08166666667</v>
          </cell>
          <cell r="N107">
            <v>12466.5816666667</v>
          </cell>
          <cell r="O107">
            <v>19324.3633333333</v>
          </cell>
          <cell r="P107">
            <v>19324.3633333333</v>
          </cell>
          <cell r="Q107">
            <v>58570.0746666666</v>
          </cell>
          <cell r="R107">
            <v>17635.1893333333</v>
          </cell>
        </row>
        <row r="107">
          <cell r="U107">
            <v>40000</v>
          </cell>
          <cell r="V107">
            <v>57635.1893333333</v>
          </cell>
          <cell r="W107">
            <v>934.885333333339</v>
          </cell>
          <cell r="X107">
            <v>14120.49</v>
          </cell>
          <cell r="Y107">
            <v>934.885333333339</v>
          </cell>
          <cell r="Z107">
            <v>934.885333333339</v>
          </cell>
        </row>
        <row r="107">
          <cell r="AB107">
            <v>0</v>
          </cell>
        </row>
        <row r="107">
          <cell r="AD107">
            <v>0</v>
          </cell>
        </row>
        <row r="107">
          <cell r="AF107">
            <v>0</v>
          </cell>
        </row>
        <row r="107">
          <cell r="AH107">
            <v>0</v>
          </cell>
          <cell r="AI107">
            <v>0</v>
          </cell>
        </row>
        <row r="108">
          <cell r="C108" t="str">
            <v>S432037</v>
          </cell>
          <cell r="D108" t="str">
            <v>苏世博（南京）减振系统有限公司</v>
          </cell>
          <cell r="E108" t="str">
            <v>远途</v>
          </cell>
          <cell r="F108" t="str">
            <v>金属件</v>
          </cell>
          <cell r="G108" t="str">
            <v>零部件</v>
          </cell>
          <cell r="H108">
            <v>0.8</v>
          </cell>
          <cell r="I108">
            <v>2580526.36</v>
          </cell>
          <cell r="J108">
            <v>1225073.28</v>
          </cell>
          <cell r="K108">
            <v>56637.0383333333</v>
          </cell>
          <cell r="L108">
            <v>56637.0383333333</v>
          </cell>
          <cell r="M108">
            <v>56637.0383333333</v>
          </cell>
          <cell r="N108">
            <v>203003.721666667</v>
          </cell>
          <cell r="O108">
            <v>291213.055</v>
          </cell>
          <cell r="P108">
            <v>403895.901666667</v>
          </cell>
          <cell r="Q108">
            <v>854419.034666667</v>
          </cell>
          <cell r="R108">
            <v>150000</v>
          </cell>
        </row>
        <row r="108">
          <cell r="U108">
            <v>100000</v>
          </cell>
          <cell r="V108">
            <v>250000</v>
          </cell>
          <cell r="W108">
            <v>604419.034666667</v>
          </cell>
          <cell r="X108">
            <v>1125073.28</v>
          </cell>
          <cell r="Y108">
            <v>604419.034666667</v>
          </cell>
          <cell r="Z108">
            <v>604419.034666667</v>
          </cell>
        </row>
        <row r="108">
          <cell r="AB108">
            <v>0</v>
          </cell>
          <cell r="AC108">
            <v>300000</v>
          </cell>
          <cell r="AD108">
            <v>0.496344394854222</v>
          </cell>
          <cell r="AE108">
            <v>500000</v>
          </cell>
          <cell r="AF108">
            <v>0.82724065809037</v>
          </cell>
          <cell r="AG108">
            <v>500000</v>
          </cell>
          <cell r="AH108">
            <v>0.82724065809037</v>
          </cell>
          <cell r="AI108">
            <v>0</v>
          </cell>
        </row>
        <row r="109">
          <cell r="C109" t="str">
            <v>S437016</v>
          </cell>
          <cell r="D109" t="str">
            <v>曲阜陆航座椅辅料有限公司</v>
          </cell>
          <cell r="E109" t="str">
            <v>远途</v>
          </cell>
          <cell r="F109" t="str">
            <v>座椅</v>
          </cell>
          <cell r="G109" t="str">
            <v>零部件</v>
          </cell>
          <cell r="H109">
            <v>0.8</v>
          </cell>
          <cell r="I109">
            <v>140095.57</v>
          </cell>
          <cell r="J109">
            <v>140095.57</v>
          </cell>
          <cell r="K109">
            <v>12110.95</v>
          </cell>
          <cell r="L109">
            <v>15110.93</v>
          </cell>
          <cell r="M109">
            <v>15414.1466666667</v>
          </cell>
          <cell r="N109">
            <v>14464.1466666667</v>
          </cell>
          <cell r="O109">
            <v>12530.8133333333</v>
          </cell>
          <cell r="P109">
            <v>13125.9466666667</v>
          </cell>
          <cell r="Q109">
            <v>66205.5466666667</v>
          </cell>
          <cell r="R109">
            <v>50000</v>
          </cell>
        </row>
        <row r="109">
          <cell r="U109">
            <v>10000</v>
          </cell>
          <cell r="V109">
            <v>60000</v>
          </cell>
          <cell r="W109">
            <v>6205.54666666672</v>
          </cell>
          <cell r="X109">
            <v>130095.57</v>
          </cell>
          <cell r="Y109">
            <v>6205.54666666672</v>
          </cell>
          <cell r="Z109">
            <v>6205.54666666672</v>
          </cell>
        </row>
        <row r="109">
          <cell r="AB109">
            <v>0</v>
          </cell>
        </row>
        <row r="109">
          <cell r="AD109">
            <v>0</v>
          </cell>
        </row>
        <row r="109">
          <cell r="AF109">
            <v>0</v>
          </cell>
        </row>
        <row r="109">
          <cell r="AH109">
            <v>0</v>
          </cell>
          <cell r="AI109">
            <v>0</v>
          </cell>
        </row>
        <row r="110">
          <cell r="C110" t="str">
            <v>S413018</v>
          </cell>
          <cell r="D110" t="str">
            <v>沧州崇文晟源机械制造有限公司</v>
          </cell>
          <cell r="E110" t="str">
            <v>属地化</v>
          </cell>
          <cell r="F110" t="str">
            <v>座椅</v>
          </cell>
          <cell r="G110" t="str">
            <v>零部件</v>
          </cell>
          <cell r="H110">
            <v>0.8</v>
          </cell>
          <cell r="I110">
            <v>41114.68</v>
          </cell>
          <cell r="J110">
            <v>20525.17</v>
          </cell>
          <cell r="K110">
            <v>0</v>
          </cell>
          <cell r="L110">
            <v>1705.06833333333</v>
          </cell>
          <cell r="M110">
            <v>1705.06833333333</v>
          </cell>
          <cell r="N110">
            <v>3420.86166666667</v>
          </cell>
          <cell r="O110">
            <v>5136.655</v>
          </cell>
          <cell r="P110">
            <v>6852.44666666667</v>
          </cell>
          <cell r="Q110">
            <v>15056.08</v>
          </cell>
          <cell r="R110">
            <v>0</v>
          </cell>
        </row>
        <row r="110">
          <cell r="U110">
            <v>10000</v>
          </cell>
          <cell r="V110">
            <v>10000</v>
          </cell>
          <cell r="W110">
            <v>5056.08</v>
          </cell>
          <cell r="X110">
            <v>10525.17</v>
          </cell>
          <cell r="Y110">
            <v>5056.08</v>
          </cell>
          <cell r="Z110">
            <v>5056.08</v>
          </cell>
        </row>
        <row r="110">
          <cell r="AB110">
            <v>0</v>
          </cell>
        </row>
        <row r="110">
          <cell r="AD110">
            <v>0</v>
          </cell>
        </row>
        <row r="110">
          <cell r="AF110">
            <v>0</v>
          </cell>
        </row>
        <row r="110">
          <cell r="AH110">
            <v>0</v>
          </cell>
          <cell r="AI110">
            <v>0</v>
          </cell>
        </row>
        <row r="111">
          <cell r="C111" t="str">
            <v>S432020</v>
          </cell>
          <cell r="D111" t="str">
            <v>恺博(常熟)座椅机械部件有限公司</v>
          </cell>
          <cell r="E111" t="str">
            <v>报批同意</v>
          </cell>
          <cell r="F111" t="str">
            <v>座椅</v>
          </cell>
          <cell r="G111" t="str">
            <v>零部件</v>
          </cell>
          <cell r="H111">
            <v>1</v>
          </cell>
          <cell r="I111">
            <v>2106160.4</v>
          </cell>
          <cell r="J111">
            <v>1500191.12</v>
          </cell>
          <cell r="K111">
            <v>92578.64</v>
          </cell>
          <cell r="L111">
            <v>109411.12</v>
          </cell>
          <cell r="M111">
            <v>16832.48</v>
          </cell>
          <cell r="N111">
            <v>16832.48</v>
          </cell>
          <cell r="O111">
            <v>33664.96</v>
          </cell>
          <cell r="P111">
            <v>117827.36</v>
          </cell>
          <cell r="Q111">
            <v>387147.04</v>
          </cell>
          <cell r="R111">
            <v>0</v>
          </cell>
        </row>
        <row r="111">
          <cell r="U111">
            <v>500000</v>
          </cell>
          <cell r="V111">
            <v>500000</v>
          </cell>
          <cell r="W111">
            <v>-112852.96</v>
          </cell>
          <cell r="X111">
            <v>1000191.12</v>
          </cell>
          <cell r="Y111">
            <v>-112852.96</v>
          </cell>
          <cell r="Z111">
            <v>0</v>
          </cell>
        </row>
        <row r="111">
          <cell r="AB111" t="str">
            <v>100%</v>
          </cell>
          <cell r="AC111">
            <v>400000</v>
          </cell>
          <cell r="AD111" t="str">
            <v>100%</v>
          </cell>
          <cell r="AE111">
            <v>400000</v>
          </cell>
          <cell r="AF111" t="str">
            <v>100%</v>
          </cell>
          <cell r="AG111">
            <v>800000</v>
          </cell>
          <cell r="AH111" t="str">
            <v>100%</v>
          </cell>
          <cell r="AI111">
            <v>0</v>
          </cell>
        </row>
        <row r="112">
          <cell r="C112" t="str">
            <v>S433003</v>
          </cell>
          <cell r="D112" t="str">
            <v>浙江松原汽车安全系统股份有限公司</v>
          </cell>
          <cell r="E112" t="str">
            <v>远途</v>
          </cell>
          <cell r="F112" t="str">
            <v>座椅</v>
          </cell>
          <cell r="G112" t="str">
            <v>零部件</v>
          </cell>
          <cell r="H112">
            <v>1</v>
          </cell>
          <cell r="I112">
            <v>1376219.65</v>
          </cell>
          <cell r="J112">
            <v>1058346.22</v>
          </cell>
          <cell r="K112">
            <v>105920.458333333</v>
          </cell>
          <cell r="L112">
            <v>176391.036666667</v>
          </cell>
          <cell r="M112">
            <v>176391.036666667</v>
          </cell>
          <cell r="N112">
            <v>223966.47</v>
          </cell>
          <cell r="O112">
            <v>222925.95</v>
          </cell>
          <cell r="P112">
            <v>168407.663333333</v>
          </cell>
          <cell r="Q112">
            <v>1074002.615</v>
          </cell>
          <cell r="R112">
            <v>0</v>
          </cell>
        </row>
        <row r="112">
          <cell r="U112">
            <v>400000</v>
          </cell>
          <cell r="V112">
            <v>400000</v>
          </cell>
          <cell r="W112">
            <v>674002.615</v>
          </cell>
          <cell r="X112">
            <v>658346.22</v>
          </cell>
          <cell r="Y112">
            <v>674002.615</v>
          </cell>
          <cell r="Z112">
            <v>674002.615</v>
          </cell>
          <cell r="AA112">
            <v>200000</v>
          </cell>
          <cell r="AB112">
            <v>0.296734753766497</v>
          </cell>
          <cell r="AC112">
            <v>250000</v>
          </cell>
          <cell r="AD112">
            <v>0.370918442208121</v>
          </cell>
          <cell r="AE112">
            <v>400000</v>
          </cell>
          <cell r="AF112">
            <v>0.593469507532994</v>
          </cell>
          <cell r="AG112">
            <v>500000</v>
          </cell>
          <cell r="AH112">
            <v>0.741836884416242</v>
          </cell>
          <cell r="AI112">
            <v>200000</v>
          </cell>
        </row>
        <row r="113">
          <cell r="C113" t="str">
            <v>S413145</v>
          </cell>
          <cell r="D113" t="str">
            <v>霸州市霸州镇鑫创五金塑料厂</v>
          </cell>
          <cell r="E113" t="str">
            <v>属地化</v>
          </cell>
          <cell r="F113" t="str">
            <v>座椅</v>
          </cell>
          <cell r="G113" t="str">
            <v>零部件</v>
          </cell>
          <cell r="H113">
            <v>0.8</v>
          </cell>
          <cell r="I113">
            <v>229913.24</v>
          </cell>
          <cell r="J113">
            <v>155223.45</v>
          </cell>
          <cell r="K113">
            <v>21493.6033333333</v>
          </cell>
          <cell r="L113">
            <v>23968.9183333333</v>
          </cell>
          <cell r="M113">
            <v>22838.1683333333</v>
          </cell>
          <cell r="N113">
            <v>19454.835</v>
          </cell>
          <cell r="O113">
            <v>26736.4666666667</v>
          </cell>
          <cell r="P113">
            <v>21811.8233333333</v>
          </cell>
          <cell r="Q113">
            <v>109043.052</v>
          </cell>
          <cell r="R113">
            <v>0</v>
          </cell>
        </row>
        <row r="113">
          <cell r="U113">
            <v>0</v>
          </cell>
          <cell r="V113">
            <v>0</v>
          </cell>
          <cell r="W113">
            <v>109043.052</v>
          </cell>
          <cell r="X113">
            <v>155223.45</v>
          </cell>
          <cell r="Y113">
            <v>109043.052</v>
          </cell>
          <cell r="Z113">
            <v>109043.052</v>
          </cell>
          <cell r="AA113">
            <v>10000</v>
          </cell>
          <cell r="AB113">
            <v>0.0917068975655598</v>
          </cell>
          <cell r="AC113">
            <v>10000</v>
          </cell>
          <cell r="AD113">
            <v>0.0917068975655598</v>
          </cell>
          <cell r="AE113">
            <v>50000</v>
          </cell>
          <cell r="AF113">
            <v>0.458534487827799</v>
          </cell>
          <cell r="AG113">
            <v>100000</v>
          </cell>
          <cell r="AH113">
            <v>0.917068975655598</v>
          </cell>
          <cell r="AI113">
            <v>10000</v>
          </cell>
        </row>
        <row r="114">
          <cell r="C114" t="str">
            <v>S431034</v>
          </cell>
          <cell r="D114" t="str">
            <v>雅柏利（上海）粘扣带有限公司</v>
          </cell>
          <cell r="E114" t="str">
            <v>远途</v>
          </cell>
          <cell r="F114" t="str">
            <v>座椅</v>
          </cell>
          <cell r="G114" t="str">
            <v>零部件</v>
          </cell>
          <cell r="H114">
            <v>1</v>
          </cell>
          <cell r="I114">
            <v>210316.28</v>
          </cell>
          <cell r="J114">
            <v>210316.28</v>
          </cell>
          <cell r="K114">
            <v>15375.9666666667</v>
          </cell>
          <cell r="L114">
            <v>15375.9666666667</v>
          </cell>
          <cell r="M114">
            <v>28309.8333333333</v>
          </cell>
          <cell r="N114">
            <v>35052.7133333333</v>
          </cell>
          <cell r="O114">
            <v>35052.7133333333</v>
          </cell>
          <cell r="P114">
            <v>25189.3383333333</v>
          </cell>
          <cell r="Q114">
            <v>154356.531666667</v>
          </cell>
        </row>
        <row r="114">
          <cell r="T114">
            <v>169859</v>
          </cell>
          <cell r="U114">
            <v>20000</v>
          </cell>
          <cell r="V114">
            <v>189859</v>
          </cell>
          <cell r="W114">
            <v>-35502.4683333334</v>
          </cell>
          <cell r="X114">
            <v>20457.28</v>
          </cell>
          <cell r="Y114">
            <v>-35502.4683333334</v>
          </cell>
          <cell r="Z114">
            <v>0</v>
          </cell>
        </row>
        <row r="114">
          <cell r="AB114" t="str">
            <v>100%</v>
          </cell>
        </row>
        <row r="114">
          <cell r="AD114" t="str">
            <v>100%</v>
          </cell>
        </row>
        <row r="114">
          <cell r="AF114" t="str">
            <v>100%</v>
          </cell>
        </row>
        <row r="114">
          <cell r="AH114" t="str">
            <v>100%</v>
          </cell>
          <cell r="AI114">
            <v>0</v>
          </cell>
        </row>
        <row r="115">
          <cell r="C115" t="str">
            <v>S413157</v>
          </cell>
          <cell r="D115" t="str">
            <v>衡水鑫智汽车零部件有限公司</v>
          </cell>
          <cell r="E115" t="str">
            <v>属地化</v>
          </cell>
          <cell r="F115" t="str">
            <v>座椅</v>
          </cell>
          <cell r="G115" t="str">
            <v>零部件</v>
          </cell>
          <cell r="H115">
            <v>1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5">
          <cell r="S115">
            <v>12530.25</v>
          </cell>
        </row>
        <row r="115">
          <cell r="V115">
            <v>12530.25</v>
          </cell>
          <cell r="W115">
            <v>-12530.25</v>
          </cell>
          <cell r="X115">
            <v>0</v>
          </cell>
          <cell r="Y115">
            <v>-12530.25</v>
          </cell>
          <cell r="Z115">
            <v>0</v>
          </cell>
        </row>
        <row r="115">
          <cell r="AB115" t="str">
            <v>100%</v>
          </cell>
        </row>
        <row r="115">
          <cell r="AD115" t="str">
            <v>100%</v>
          </cell>
        </row>
        <row r="115">
          <cell r="AF115" t="str">
            <v>100%</v>
          </cell>
        </row>
        <row r="115">
          <cell r="AH115" t="str">
            <v>100%</v>
          </cell>
          <cell r="AI115">
            <v>0</v>
          </cell>
        </row>
        <row r="116">
          <cell r="C116" t="str">
            <v>S437039</v>
          </cell>
          <cell r="D116" t="str">
            <v>山东慧源精细化工有限公司</v>
          </cell>
          <cell r="E116" t="str">
            <v>远途</v>
          </cell>
          <cell r="F116" t="str">
            <v>金属件</v>
          </cell>
          <cell r="G116" t="str">
            <v>零部件</v>
          </cell>
          <cell r="H116">
            <v>0.8</v>
          </cell>
          <cell r="I116">
            <v>1176.66</v>
          </cell>
          <cell r="J116">
            <v>1176.66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196.11</v>
          </cell>
          <cell r="P116">
            <v>196.11</v>
          </cell>
          <cell r="Q116">
            <v>313.776</v>
          </cell>
          <cell r="R116">
            <v>0</v>
          </cell>
          <cell r="S116">
            <v>40000</v>
          </cell>
        </row>
        <row r="116">
          <cell r="V116">
            <v>40000</v>
          </cell>
          <cell r="W116">
            <v>-39686.224</v>
          </cell>
          <cell r="X116">
            <v>1176.66</v>
          </cell>
          <cell r="Y116">
            <v>-39686.224</v>
          </cell>
          <cell r="Z116">
            <v>0</v>
          </cell>
        </row>
        <row r="116">
          <cell r="AB116" t="str">
            <v>100%</v>
          </cell>
        </row>
        <row r="116">
          <cell r="AD116" t="str">
            <v>100%</v>
          </cell>
        </row>
        <row r="116">
          <cell r="AF116" t="str">
            <v>100%</v>
          </cell>
        </row>
        <row r="116">
          <cell r="AH116" t="str">
            <v>100%</v>
          </cell>
          <cell r="AI116">
            <v>0</v>
          </cell>
        </row>
        <row r="117">
          <cell r="C117" t="str">
            <v>S431008</v>
          </cell>
          <cell r="D117" t="str">
            <v>上海努辰金属制品有限公司</v>
          </cell>
          <cell r="E117" t="str">
            <v>涉诉风险</v>
          </cell>
          <cell r="F117" t="str">
            <v>座椅</v>
          </cell>
          <cell r="G117" t="str">
            <v>零部件</v>
          </cell>
          <cell r="H117">
            <v>0.8</v>
          </cell>
          <cell r="I117">
            <v>922501.56</v>
          </cell>
          <cell r="J117">
            <v>737294.72</v>
          </cell>
          <cell r="K117">
            <v>2157.02166666667</v>
          </cell>
          <cell r="L117">
            <v>36575.7433333333</v>
          </cell>
          <cell r="M117">
            <v>88698.8533333333</v>
          </cell>
          <cell r="N117">
            <v>122882.453333333</v>
          </cell>
          <cell r="O117">
            <v>153750.26</v>
          </cell>
          <cell r="P117">
            <v>153750.26</v>
          </cell>
          <cell r="Q117">
            <v>446251.673333333</v>
          </cell>
          <cell r="R117">
            <v>200000</v>
          </cell>
        </row>
        <row r="117">
          <cell r="U117">
            <v>200000</v>
          </cell>
          <cell r="V117">
            <v>400000</v>
          </cell>
          <cell r="W117">
            <v>46251.6733333331</v>
          </cell>
          <cell r="X117">
            <v>537294.72</v>
          </cell>
          <cell r="Y117">
            <v>46251.6733333331</v>
          </cell>
          <cell r="Z117">
            <v>46251.6733333331</v>
          </cell>
          <cell r="AA117">
            <v>70000</v>
          </cell>
          <cell r="AB117">
            <v>1.51345875630302</v>
          </cell>
          <cell r="AC117">
            <v>70000</v>
          </cell>
          <cell r="AD117">
            <v>1.51345875630302</v>
          </cell>
          <cell r="AE117">
            <v>150000</v>
          </cell>
          <cell r="AF117">
            <v>3.24312590636362</v>
          </cell>
          <cell r="AG117">
            <v>200000</v>
          </cell>
          <cell r="AH117">
            <v>4.32416787515149</v>
          </cell>
          <cell r="AI117">
            <v>70000</v>
          </cell>
        </row>
        <row r="118">
          <cell r="C118" t="str">
            <v>S413072</v>
          </cell>
          <cell r="D118" t="str">
            <v>黄骅市润晨五金制品有限公司</v>
          </cell>
          <cell r="E118" t="str">
            <v>涉诉风险</v>
          </cell>
          <cell r="F118" t="str">
            <v>金属件</v>
          </cell>
          <cell r="G118" t="str">
            <v>零部件</v>
          </cell>
          <cell r="H118">
            <v>0.8</v>
          </cell>
          <cell r="I118">
            <v>226103.89</v>
          </cell>
          <cell r="J118">
            <v>226103.89</v>
          </cell>
          <cell r="K118">
            <v>14050.2633333333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11240.2106666666</v>
          </cell>
          <cell r="R118">
            <v>30000</v>
          </cell>
        </row>
        <row r="118">
          <cell r="U118">
            <v>10000</v>
          </cell>
          <cell r="V118">
            <v>40000</v>
          </cell>
          <cell r="W118">
            <v>-28759.7893333334</v>
          </cell>
          <cell r="X118">
            <v>216103.89</v>
          </cell>
          <cell r="Y118">
            <v>-28759.7893333334</v>
          </cell>
          <cell r="Z118">
            <v>0</v>
          </cell>
        </row>
        <row r="118">
          <cell r="AB118" t="str">
            <v>100%</v>
          </cell>
          <cell r="AC118">
            <v>10000</v>
          </cell>
          <cell r="AD118" t="str">
            <v>100%</v>
          </cell>
          <cell r="AE118">
            <v>20000</v>
          </cell>
          <cell r="AF118" t="str">
            <v>100%</v>
          </cell>
          <cell r="AG118">
            <v>30000</v>
          </cell>
          <cell r="AH118" t="str">
            <v>100%</v>
          </cell>
          <cell r="AI118">
            <v>0</v>
          </cell>
        </row>
        <row r="119">
          <cell r="C119" t="str">
            <v>S437008</v>
          </cell>
          <cell r="D119" t="str">
            <v>烟台青沪纸业有限公司</v>
          </cell>
          <cell r="E119" t="str">
            <v>远途</v>
          </cell>
          <cell r="F119" t="str">
            <v>座椅</v>
          </cell>
          <cell r="G119" t="str">
            <v>零部件</v>
          </cell>
          <cell r="H119">
            <v>0.8</v>
          </cell>
          <cell r="I119">
            <v>21121.07</v>
          </cell>
          <cell r="J119">
            <v>21121.07</v>
          </cell>
          <cell r="K119">
            <v>1071.12166666667</v>
          </cell>
          <cell r="L119">
            <v>2297.62333333333</v>
          </cell>
          <cell r="M119">
            <v>2297.62333333333</v>
          </cell>
          <cell r="N119">
            <v>3520.17833333333</v>
          </cell>
          <cell r="O119">
            <v>3520.17833333333</v>
          </cell>
          <cell r="P119">
            <v>3520.17833333333</v>
          </cell>
          <cell r="Q119">
            <v>12981.5226666667</v>
          </cell>
          <cell r="R119">
            <v>0</v>
          </cell>
        </row>
        <row r="119">
          <cell r="U119">
            <v>10000</v>
          </cell>
          <cell r="V119">
            <v>10000</v>
          </cell>
          <cell r="W119">
            <v>2981.52266666666</v>
          </cell>
          <cell r="X119">
            <v>11121.07</v>
          </cell>
          <cell r="Y119">
            <v>2981.52266666666</v>
          </cell>
          <cell r="Z119">
            <v>2981.52266666666</v>
          </cell>
        </row>
        <row r="119">
          <cell r="AB119">
            <v>0</v>
          </cell>
        </row>
        <row r="119">
          <cell r="AD119">
            <v>0</v>
          </cell>
        </row>
        <row r="119">
          <cell r="AF119">
            <v>0</v>
          </cell>
        </row>
        <row r="119">
          <cell r="AH119">
            <v>0</v>
          </cell>
          <cell r="AI119">
            <v>0</v>
          </cell>
        </row>
        <row r="120">
          <cell r="C120" t="str">
            <v>S422002</v>
          </cell>
          <cell r="D120" t="str">
            <v>长春市天利得科技有限公司</v>
          </cell>
          <cell r="E120" t="str">
            <v>远途</v>
          </cell>
          <cell r="F120" t="str">
            <v>座椅</v>
          </cell>
          <cell r="G120" t="str">
            <v>零部件</v>
          </cell>
          <cell r="H120">
            <v>0.8</v>
          </cell>
          <cell r="I120">
            <v>1357574.01</v>
          </cell>
          <cell r="J120">
            <v>956613.85</v>
          </cell>
          <cell r="K120">
            <v>60261.8483333333</v>
          </cell>
          <cell r="L120">
            <v>96315.4416666667</v>
          </cell>
          <cell r="M120">
            <v>130811.423333333</v>
          </cell>
          <cell r="N120">
            <v>159435.641666667</v>
          </cell>
          <cell r="O120">
            <v>195099.195</v>
          </cell>
          <cell r="P120">
            <v>192343.235</v>
          </cell>
          <cell r="Q120">
            <v>667413.428</v>
          </cell>
          <cell r="R120">
            <v>320000</v>
          </cell>
        </row>
        <row r="120">
          <cell r="U120">
            <v>500000</v>
          </cell>
          <cell r="V120">
            <v>820000</v>
          </cell>
          <cell r="W120">
            <v>-152586.572</v>
          </cell>
          <cell r="X120">
            <v>456613.85</v>
          </cell>
          <cell r="Y120">
            <v>-152586.572</v>
          </cell>
          <cell r="Z120">
            <v>0</v>
          </cell>
          <cell r="AA120">
            <v>50000</v>
          </cell>
          <cell r="AB120" t="str">
            <v>100%</v>
          </cell>
        </row>
        <row r="120">
          <cell r="AD120" t="str">
            <v>100%</v>
          </cell>
          <cell r="AE120">
            <v>100000</v>
          </cell>
          <cell r="AF120" t="str">
            <v>100%</v>
          </cell>
          <cell r="AG120">
            <v>300000</v>
          </cell>
          <cell r="AH120" t="str">
            <v>100%</v>
          </cell>
          <cell r="AI120">
            <v>50000</v>
          </cell>
        </row>
        <row r="121">
          <cell r="C121" t="str">
            <v>S432039</v>
          </cell>
          <cell r="D121" t="str">
            <v>吴江市拓研电子材料有限公司</v>
          </cell>
          <cell r="E121" t="str">
            <v>远途</v>
          </cell>
          <cell r="F121" t="str">
            <v>座椅</v>
          </cell>
          <cell r="G121" t="str">
            <v>零部件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3060</v>
          </cell>
          <cell r="S121">
            <v>1864</v>
          </cell>
        </row>
        <row r="121">
          <cell r="V121">
            <v>4924</v>
          </cell>
          <cell r="W121">
            <v>-4924</v>
          </cell>
          <cell r="X121">
            <v>0</v>
          </cell>
          <cell r="Y121">
            <v>-4924</v>
          </cell>
          <cell r="Z121">
            <v>0</v>
          </cell>
        </row>
        <row r="121">
          <cell r="AB121" t="str">
            <v>100%</v>
          </cell>
        </row>
        <row r="121">
          <cell r="AD121" t="str">
            <v>100%</v>
          </cell>
        </row>
        <row r="121">
          <cell r="AF121" t="str">
            <v>100%</v>
          </cell>
        </row>
        <row r="121">
          <cell r="AH121" t="str">
            <v>100%</v>
          </cell>
          <cell r="AI121">
            <v>0</v>
          </cell>
        </row>
        <row r="122">
          <cell r="C122" t="str">
            <v>S461001</v>
          </cell>
          <cell r="D122" t="str">
            <v>西安海容塑料制品有限责任公司</v>
          </cell>
          <cell r="E122" t="str">
            <v>远途</v>
          </cell>
          <cell r="F122" t="str">
            <v>金属件/座椅</v>
          </cell>
          <cell r="G122" t="str">
            <v>零部件</v>
          </cell>
          <cell r="H122">
            <v>1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17113</v>
          </cell>
          <cell r="S122">
            <v>5487.23</v>
          </cell>
        </row>
        <row r="122">
          <cell r="V122">
            <v>22600.23</v>
          </cell>
          <cell r="W122">
            <v>-22600.23</v>
          </cell>
          <cell r="X122">
            <v>0</v>
          </cell>
          <cell r="Y122">
            <v>-22600.23</v>
          </cell>
          <cell r="Z122">
            <v>0</v>
          </cell>
        </row>
        <row r="122">
          <cell r="AB122" t="str">
            <v>100%</v>
          </cell>
        </row>
        <row r="122">
          <cell r="AD122" t="str">
            <v>100%</v>
          </cell>
        </row>
        <row r="122">
          <cell r="AF122" t="str">
            <v>100%</v>
          </cell>
        </row>
        <row r="122">
          <cell r="AH122" t="str">
            <v>100%</v>
          </cell>
          <cell r="AI122">
            <v>0</v>
          </cell>
        </row>
        <row r="123">
          <cell r="C123" t="str">
            <v>S432034</v>
          </cell>
          <cell r="D123" t="str">
            <v>上锐（常州）供应链管理有限公司</v>
          </cell>
          <cell r="E123" t="str">
            <v>远途</v>
          </cell>
          <cell r="F123" t="str">
            <v>座椅/金属件</v>
          </cell>
          <cell r="G123" t="str">
            <v>零部件</v>
          </cell>
          <cell r="H123">
            <v>1</v>
          </cell>
          <cell r="I123">
            <v>450250.33</v>
          </cell>
          <cell r="J123">
            <v>63602.76</v>
          </cell>
          <cell r="K123">
            <v>418.35</v>
          </cell>
          <cell r="L123">
            <v>10600.46</v>
          </cell>
          <cell r="M123">
            <v>10600.46</v>
          </cell>
          <cell r="N123">
            <v>26599.7266666667</v>
          </cell>
          <cell r="O123">
            <v>53198.1583333333</v>
          </cell>
          <cell r="P123">
            <v>75041.7216666667</v>
          </cell>
          <cell r="Q123">
            <v>176458.876666667</v>
          </cell>
          <cell r="R123">
            <v>249048.97</v>
          </cell>
        </row>
        <row r="123">
          <cell r="U123">
            <v>60000</v>
          </cell>
          <cell r="V123">
            <v>309048.97</v>
          </cell>
          <cell r="W123">
            <v>-132590.093333333</v>
          </cell>
          <cell r="X123">
            <v>3602.76</v>
          </cell>
          <cell r="Y123">
            <v>-132590.093333333</v>
          </cell>
          <cell r="Z123">
            <v>0</v>
          </cell>
          <cell r="AA123">
            <v>60000</v>
          </cell>
          <cell r="AB123" t="str">
            <v>100%</v>
          </cell>
          <cell r="AC123">
            <v>100000</v>
          </cell>
          <cell r="AD123" t="str">
            <v>100%</v>
          </cell>
          <cell r="AE123">
            <v>100000</v>
          </cell>
          <cell r="AF123" t="str">
            <v>100%</v>
          </cell>
          <cell r="AG123">
            <v>160000</v>
          </cell>
          <cell r="AH123" t="str">
            <v>100%</v>
          </cell>
          <cell r="AI123">
            <v>60000</v>
          </cell>
        </row>
        <row r="124">
          <cell r="C124" t="str">
            <v>S421001</v>
          </cell>
          <cell r="D124" t="str">
            <v>沈阳金杯锦恒汽车安全系统有限公司</v>
          </cell>
          <cell r="E124" t="str">
            <v>远途</v>
          </cell>
          <cell r="F124" t="str">
            <v>座椅</v>
          </cell>
          <cell r="G124" t="str">
            <v>零部件</v>
          </cell>
          <cell r="H124">
            <v>0.8</v>
          </cell>
          <cell r="I124">
            <v>60107.89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10017.9816666667</v>
          </cell>
          <cell r="O124">
            <v>10017.9816666667</v>
          </cell>
          <cell r="P124">
            <v>10017.9816666667</v>
          </cell>
          <cell r="Q124">
            <v>24043.1560000001</v>
          </cell>
          <cell r="R124">
            <v>0</v>
          </cell>
          <cell r="S124">
            <v>60107.89</v>
          </cell>
        </row>
        <row r="124">
          <cell r="V124">
            <v>60107.89</v>
          </cell>
          <cell r="W124">
            <v>-36064.7339999999</v>
          </cell>
          <cell r="X124">
            <v>0</v>
          </cell>
          <cell r="Y124">
            <v>-36064.7339999999</v>
          </cell>
          <cell r="Z124">
            <v>0</v>
          </cell>
        </row>
        <row r="124">
          <cell r="AB124" t="str">
            <v>100%</v>
          </cell>
        </row>
        <row r="124">
          <cell r="AD124" t="str">
            <v>100%</v>
          </cell>
        </row>
        <row r="124">
          <cell r="AF124" t="str">
            <v>100%</v>
          </cell>
        </row>
        <row r="124">
          <cell r="AH124" t="str">
            <v>100%</v>
          </cell>
          <cell r="AI124">
            <v>0</v>
          </cell>
        </row>
        <row r="125">
          <cell r="C125" t="str">
            <v>S432008</v>
          </cell>
          <cell r="D125" t="str">
            <v>徐州华夏电子有限公司</v>
          </cell>
          <cell r="E125" t="str">
            <v>远途</v>
          </cell>
          <cell r="F125" t="str">
            <v>座椅</v>
          </cell>
          <cell r="G125" t="str">
            <v>零部件</v>
          </cell>
          <cell r="H125">
            <v>0.8</v>
          </cell>
          <cell r="I125">
            <v>580573.37</v>
          </cell>
          <cell r="J125">
            <v>580573.37</v>
          </cell>
          <cell r="K125">
            <v>40329.4066666667</v>
          </cell>
          <cell r="L125">
            <v>71466.425</v>
          </cell>
          <cell r="M125">
            <v>80707</v>
          </cell>
          <cell r="N125">
            <v>96762.2283333333</v>
          </cell>
          <cell r="O125">
            <v>71298.8566666667</v>
          </cell>
          <cell r="P125">
            <v>71298.8566666667</v>
          </cell>
          <cell r="Q125">
            <v>345490.218666667</v>
          </cell>
          <cell r="R125">
            <v>0</v>
          </cell>
        </row>
        <row r="125">
          <cell r="U125">
            <v>60000</v>
          </cell>
          <cell r="V125">
            <v>60000</v>
          </cell>
          <cell r="W125">
            <v>285490.218666667</v>
          </cell>
          <cell r="X125">
            <v>520573.37</v>
          </cell>
          <cell r="Y125">
            <v>285490.218666667</v>
          </cell>
          <cell r="Z125">
            <v>285490.218666667</v>
          </cell>
          <cell r="AA125">
            <v>20000</v>
          </cell>
          <cell r="AB125">
            <v>0.0700549395121366</v>
          </cell>
          <cell r="AC125">
            <v>50000</v>
          </cell>
          <cell r="AD125">
            <v>0.175137348780342</v>
          </cell>
          <cell r="AE125">
            <v>100000</v>
          </cell>
          <cell r="AF125">
            <v>0.350274697560683</v>
          </cell>
          <cell r="AG125">
            <v>200000</v>
          </cell>
          <cell r="AH125">
            <v>0.700549395121366</v>
          </cell>
          <cell r="AI125">
            <v>20000</v>
          </cell>
        </row>
        <row r="126">
          <cell r="C126" t="str">
            <v>S435004</v>
          </cell>
          <cell r="D126" t="str">
            <v>厦门市鑫荣飞工贸有限公司</v>
          </cell>
          <cell r="E126" t="str">
            <v>远途</v>
          </cell>
          <cell r="F126" t="str">
            <v>金属件</v>
          </cell>
          <cell r="G126" t="str">
            <v>零部件</v>
          </cell>
          <cell r="H126">
            <v>0.8</v>
          </cell>
          <cell r="I126">
            <v>1291497.07</v>
          </cell>
          <cell r="J126">
            <v>713368.73</v>
          </cell>
          <cell r="K126">
            <v>104311.34</v>
          </cell>
          <cell r="L126">
            <v>94289.37</v>
          </cell>
          <cell r="M126">
            <v>90690.6966666667</v>
          </cell>
          <cell r="N126">
            <v>90717.0966666667</v>
          </cell>
          <cell r="O126">
            <v>145695.42</v>
          </cell>
          <cell r="P126">
            <v>127500.536666667</v>
          </cell>
          <cell r="Q126">
            <v>522563.568</v>
          </cell>
          <cell r="R126">
            <v>0</v>
          </cell>
        </row>
        <row r="126">
          <cell r="U126">
            <v>60000</v>
          </cell>
          <cell r="V126">
            <v>60000</v>
          </cell>
          <cell r="W126">
            <v>462563.568</v>
          </cell>
          <cell r="X126">
            <v>653368.73</v>
          </cell>
          <cell r="Y126">
            <v>462563.568</v>
          </cell>
          <cell r="Z126">
            <v>462563.568</v>
          </cell>
        </row>
        <row r="126">
          <cell r="AB126">
            <v>0</v>
          </cell>
        </row>
        <row r="126">
          <cell r="AD126">
            <v>0</v>
          </cell>
          <cell r="AE126">
            <v>200000</v>
          </cell>
          <cell r="AF126">
            <v>0.432373005216874</v>
          </cell>
          <cell r="AG126">
            <v>462563.568</v>
          </cell>
          <cell r="AH126">
            <v>0.999999999999999</v>
          </cell>
          <cell r="AI126">
            <v>0</v>
          </cell>
        </row>
        <row r="127">
          <cell r="C127" t="str">
            <v>S413053</v>
          </cell>
          <cell r="D127" t="str">
            <v>黄骅市益海五金制造有限公司</v>
          </cell>
          <cell r="E127" t="str">
            <v>远途</v>
          </cell>
          <cell r="F127" t="str">
            <v>座椅</v>
          </cell>
          <cell r="G127" t="str">
            <v>零部件</v>
          </cell>
          <cell r="H127">
            <v>0.8</v>
          </cell>
          <cell r="I127">
            <v>372807.38</v>
          </cell>
          <cell r="J127">
            <v>307443.14</v>
          </cell>
          <cell r="K127">
            <v>32203.89</v>
          </cell>
          <cell r="L127">
            <v>36976.0766666667</v>
          </cell>
          <cell r="M127">
            <v>21701.0516666667</v>
          </cell>
          <cell r="N127">
            <v>20451.0516666667</v>
          </cell>
          <cell r="O127">
            <v>28411.7583333333</v>
          </cell>
          <cell r="P127">
            <v>24364.0583333333</v>
          </cell>
          <cell r="Q127">
            <v>131286.309333333</v>
          </cell>
          <cell r="R127">
            <v>100000</v>
          </cell>
          <cell r="S127">
            <v>30000</v>
          </cell>
        </row>
        <row r="127">
          <cell r="V127">
            <v>130000</v>
          </cell>
          <cell r="W127">
            <v>1286.30933333337</v>
          </cell>
          <cell r="X127">
            <v>307443.14</v>
          </cell>
          <cell r="Y127">
            <v>1286.30933333337</v>
          </cell>
          <cell r="Z127">
            <v>1286.30933333337</v>
          </cell>
          <cell r="AA127">
            <v>10000</v>
          </cell>
          <cell r="AB127">
            <v>7.77417977220596</v>
          </cell>
          <cell r="AC127">
            <v>10000</v>
          </cell>
          <cell r="AD127">
            <v>7.77417977220596</v>
          </cell>
          <cell r="AE127">
            <v>30000</v>
          </cell>
          <cell r="AF127">
            <v>23.3225393166179</v>
          </cell>
          <cell r="AG127">
            <v>30000</v>
          </cell>
          <cell r="AH127">
            <v>23.3225393166179</v>
          </cell>
          <cell r="AI127">
            <v>10000</v>
          </cell>
        </row>
        <row r="128">
          <cell r="C128" t="str">
            <v>S413004</v>
          </cell>
          <cell r="D128" t="str">
            <v>保定兆龙通用电器塑业有限公司</v>
          </cell>
          <cell r="E128" t="str">
            <v>属地化</v>
          </cell>
          <cell r="F128" t="str">
            <v>金属件/座椅</v>
          </cell>
          <cell r="G128" t="str">
            <v>零部件</v>
          </cell>
          <cell r="H128">
            <v>0.8</v>
          </cell>
          <cell r="I128">
            <v>171747.95</v>
          </cell>
          <cell r="J128">
            <v>50072.12</v>
          </cell>
          <cell r="K128">
            <v>0</v>
          </cell>
          <cell r="L128">
            <v>4131.15666666667</v>
          </cell>
          <cell r="M128">
            <v>8345.35333333333</v>
          </cell>
          <cell r="N128">
            <v>10147.9566666667</v>
          </cell>
          <cell r="O128">
            <v>18354.6283333333</v>
          </cell>
          <cell r="P128">
            <v>28624.6583333333</v>
          </cell>
          <cell r="Q128">
            <v>55683.0026666666</v>
          </cell>
          <cell r="R128">
            <v>100000</v>
          </cell>
          <cell r="S128">
            <v>30000</v>
          </cell>
        </row>
        <row r="128">
          <cell r="V128">
            <v>130000</v>
          </cell>
          <cell r="W128">
            <v>-74316.9973333334</v>
          </cell>
          <cell r="X128">
            <v>50072.12</v>
          </cell>
          <cell r="Y128">
            <v>-74316.9973333334</v>
          </cell>
          <cell r="Z128">
            <v>0</v>
          </cell>
        </row>
        <row r="128">
          <cell r="AB128" t="str">
            <v>100%</v>
          </cell>
          <cell r="AC128">
            <v>30000</v>
          </cell>
          <cell r="AD128" t="str">
            <v>100%</v>
          </cell>
          <cell r="AE128">
            <v>30000</v>
          </cell>
          <cell r="AF128" t="str">
            <v>100%</v>
          </cell>
          <cell r="AG128">
            <v>30000</v>
          </cell>
          <cell r="AH128" t="str">
            <v>100%</v>
          </cell>
          <cell r="AI128">
            <v>0</v>
          </cell>
        </row>
        <row r="129">
          <cell r="C129" t="str">
            <v>S411012</v>
          </cell>
          <cell r="D129" t="str">
            <v>北京旺博林包装材料有限公司</v>
          </cell>
          <cell r="E129" t="str">
            <v>属地化</v>
          </cell>
          <cell r="F129" t="str">
            <v>座椅</v>
          </cell>
          <cell r="G129" t="str">
            <v>零部件</v>
          </cell>
          <cell r="H129">
            <v>0.8</v>
          </cell>
          <cell r="I129">
            <v>12628.11</v>
          </cell>
          <cell r="J129">
            <v>12628.11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10000</v>
          </cell>
        </row>
        <row r="129">
          <cell r="V129">
            <v>10000</v>
          </cell>
          <cell r="W129">
            <v>-10000</v>
          </cell>
          <cell r="X129">
            <v>12628.11</v>
          </cell>
          <cell r="Y129">
            <v>-10000</v>
          </cell>
          <cell r="Z129">
            <v>0</v>
          </cell>
          <cell r="AA129">
            <v>10000</v>
          </cell>
          <cell r="AB129" t="str">
            <v>100%</v>
          </cell>
        </row>
        <row r="129">
          <cell r="AD129" t="str">
            <v>100%</v>
          </cell>
        </row>
        <row r="129">
          <cell r="AF129" t="str">
            <v>100%</v>
          </cell>
        </row>
        <row r="129">
          <cell r="AH129" t="str">
            <v>100%</v>
          </cell>
          <cell r="AI129">
            <v>10000</v>
          </cell>
        </row>
        <row r="130">
          <cell r="C130" t="str">
            <v>S433004</v>
          </cell>
          <cell r="D130" t="str">
            <v>浙江华悦汽车零部件有限公司</v>
          </cell>
          <cell r="E130" t="str">
            <v>远途</v>
          </cell>
          <cell r="F130" t="str">
            <v>座椅</v>
          </cell>
          <cell r="G130" t="str">
            <v>零部件</v>
          </cell>
          <cell r="H130">
            <v>1</v>
          </cell>
        </row>
        <row r="130">
          <cell r="Q130">
            <v>0</v>
          </cell>
        </row>
        <row r="130">
          <cell r="S130">
            <v>12251.89</v>
          </cell>
        </row>
        <row r="130">
          <cell r="V130">
            <v>12251.89</v>
          </cell>
          <cell r="W130">
            <v>-12251.89</v>
          </cell>
          <cell r="X130">
            <v>0</v>
          </cell>
          <cell r="Y130">
            <v>-12251.89</v>
          </cell>
          <cell r="Z130">
            <v>0</v>
          </cell>
        </row>
        <row r="130">
          <cell r="AB130" t="str">
            <v>100%</v>
          </cell>
        </row>
        <row r="130">
          <cell r="AD130" t="str">
            <v>100%</v>
          </cell>
        </row>
        <row r="130">
          <cell r="AF130" t="str">
            <v>100%</v>
          </cell>
        </row>
        <row r="130">
          <cell r="AH130" t="str">
            <v>100%</v>
          </cell>
          <cell r="AI130">
            <v>0</v>
          </cell>
        </row>
        <row r="131">
          <cell r="C131" t="str">
            <v>S413212</v>
          </cell>
          <cell r="D131" t="str">
            <v>廊坊富杉汽车零部件有限公司</v>
          </cell>
          <cell r="E131" t="str">
            <v>属地化</v>
          </cell>
          <cell r="F131" t="str">
            <v>座椅</v>
          </cell>
          <cell r="G131" t="str">
            <v>零部件</v>
          </cell>
          <cell r="H131">
            <v>0.8</v>
          </cell>
          <cell r="I131">
            <v>59971.36</v>
          </cell>
          <cell r="J131">
            <v>59971.36</v>
          </cell>
          <cell r="K131">
            <v>0</v>
          </cell>
          <cell r="L131">
            <v>0</v>
          </cell>
          <cell r="M131">
            <v>9995.22666666667</v>
          </cell>
          <cell r="N131">
            <v>9995.22666666667</v>
          </cell>
          <cell r="O131">
            <v>9995.22666666667</v>
          </cell>
          <cell r="P131">
            <v>9995.22666666667</v>
          </cell>
          <cell r="Q131">
            <v>31984.7253333333</v>
          </cell>
          <cell r="R131">
            <v>0</v>
          </cell>
        </row>
        <row r="131">
          <cell r="T131">
            <v>20000</v>
          </cell>
        </row>
        <row r="131">
          <cell r="V131">
            <v>20000</v>
          </cell>
          <cell r="W131">
            <v>11984.7253333333</v>
          </cell>
          <cell r="X131">
            <v>39971.36</v>
          </cell>
          <cell r="Y131">
            <v>11984.7253333333</v>
          </cell>
          <cell r="Z131">
            <v>11984.7253333333</v>
          </cell>
          <cell r="AA131">
            <v>10000</v>
          </cell>
          <cell r="AB131">
            <v>0.834395426000028</v>
          </cell>
          <cell r="AC131">
            <v>20000</v>
          </cell>
          <cell r="AD131">
            <v>1.66879085200006</v>
          </cell>
          <cell r="AE131">
            <v>20000</v>
          </cell>
          <cell r="AF131">
            <v>1.66879085200006</v>
          </cell>
          <cell r="AG131">
            <v>30000</v>
          </cell>
          <cell r="AH131">
            <v>2.50318627800008</v>
          </cell>
          <cell r="AI131">
            <v>10000</v>
          </cell>
        </row>
        <row r="132">
          <cell r="C132" t="str">
            <v>S413201</v>
          </cell>
          <cell r="D132" t="str">
            <v>清河县沁园汽车零部件有限公司</v>
          </cell>
          <cell r="E132" t="str">
            <v>属地化</v>
          </cell>
          <cell r="F132" t="str">
            <v>座椅/金属件</v>
          </cell>
          <cell r="G132" t="str">
            <v>零部件</v>
          </cell>
          <cell r="H132">
            <v>0.8</v>
          </cell>
          <cell r="I132">
            <v>212280.31</v>
          </cell>
          <cell r="J132">
            <v>99209.57</v>
          </cell>
          <cell r="K132">
            <v>0</v>
          </cell>
          <cell r="L132">
            <v>0</v>
          </cell>
          <cell r="M132">
            <v>0</v>
          </cell>
          <cell r="N132">
            <v>53.8783333333332</v>
          </cell>
          <cell r="O132">
            <v>16534.9283333333</v>
          </cell>
          <cell r="P132">
            <v>35380.0516666667</v>
          </cell>
          <cell r="Q132">
            <v>41575.0866666667</v>
          </cell>
          <cell r="R132">
            <v>174000</v>
          </cell>
          <cell r="S132">
            <v>84000</v>
          </cell>
        </row>
        <row r="132">
          <cell r="V132">
            <v>258000</v>
          </cell>
          <cell r="W132">
            <v>-216424.913333333</v>
          </cell>
          <cell r="X132">
            <v>99209.57</v>
          </cell>
          <cell r="Y132">
            <v>-216424.913333333</v>
          </cell>
          <cell r="Z132">
            <v>0</v>
          </cell>
          <cell r="AA132">
            <v>40000</v>
          </cell>
          <cell r="AB132" t="str">
            <v>100%</v>
          </cell>
          <cell r="AC132">
            <v>50000</v>
          </cell>
          <cell r="AD132" t="str">
            <v>100%</v>
          </cell>
          <cell r="AE132">
            <v>50000</v>
          </cell>
          <cell r="AF132" t="str">
            <v>100%</v>
          </cell>
          <cell r="AG132">
            <v>90000</v>
          </cell>
          <cell r="AH132" t="str">
            <v>100%</v>
          </cell>
          <cell r="AI132">
            <v>40000</v>
          </cell>
        </row>
        <row r="133">
          <cell r="C133" t="str">
            <v>S437004</v>
          </cell>
          <cell r="D133" t="str">
            <v>青岛福基纺织有限公司</v>
          </cell>
          <cell r="E133" t="str">
            <v>远途</v>
          </cell>
          <cell r="F133" t="str">
            <v>座椅</v>
          </cell>
          <cell r="G133" t="str">
            <v>零部件</v>
          </cell>
          <cell r="H133">
            <v>0.8</v>
          </cell>
          <cell r="I133">
            <v>1384822.71</v>
          </cell>
          <cell r="J133">
            <v>1208289.29</v>
          </cell>
          <cell r="K133">
            <v>85747.3616666667</v>
          </cell>
          <cell r="L133">
            <v>140176.353333333</v>
          </cell>
          <cell r="M133">
            <v>201381.548333333</v>
          </cell>
          <cell r="N133">
            <v>201381.548333333</v>
          </cell>
          <cell r="O133">
            <v>213246.65</v>
          </cell>
          <cell r="P133">
            <v>228636.293333333</v>
          </cell>
          <cell r="Q133">
            <v>856455.803999999</v>
          </cell>
          <cell r="R133">
            <v>835000</v>
          </cell>
          <cell r="S133">
            <v>835000</v>
          </cell>
        </row>
        <row r="133">
          <cell r="U133">
            <v>300000</v>
          </cell>
          <cell r="V133">
            <v>1970000</v>
          </cell>
          <cell r="W133">
            <v>-1113544.196</v>
          </cell>
          <cell r="X133">
            <v>908289.29</v>
          </cell>
          <cell r="Y133">
            <v>-1113544.196</v>
          </cell>
          <cell r="Z133">
            <v>0</v>
          </cell>
        </row>
        <row r="133">
          <cell r="AB133" t="str">
            <v>100%</v>
          </cell>
        </row>
        <row r="133">
          <cell r="AD133" t="str">
            <v>100%</v>
          </cell>
        </row>
        <row r="133">
          <cell r="AF133" t="str">
            <v>100%</v>
          </cell>
        </row>
        <row r="133">
          <cell r="AH133" t="str">
            <v>100%</v>
          </cell>
          <cell r="AI133">
            <v>0</v>
          </cell>
        </row>
        <row r="134">
          <cell r="C134" t="str">
            <v>S411018</v>
          </cell>
          <cell r="D134" t="str">
            <v>北京三浦易购科技有限公司</v>
          </cell>
          <cell r="E134" t="str">
            <v>属地化</v>
          </cell>
          <cell r="F134" t="str">
            <v>金属件</v>
          </cell>
          <cell r="G134" t="str">
            <v>零部件</v>
          </cell>
          <cell r="H134">
            <v>0.8</v>
          </cell>
          <cell r="I134">
            <v>47499.09</v>
          </cell>
          <cell r="J134">
            <v>21057.09</v>
          </cell>
          <cell r="K134">
            <v>0</v>
          </cell>
          <cell r="L134">
            <v>816.348333333333</v>
          </cell>
          <cell r="M134">
            <v>816.348333333333</v>
          </cell>
          <cell r="N134">
            <v>3509.515</v>
          </cell>
          <cell r="O134">
            <v>7916.515</v>
          </cell>
          <cell r="P134">
            <v>7916.515</v>
          </cell>
          <cell r="Q134">
            <v>16780.1933333333</v>
          </cell>
          <cell r="R134">
            <v>35230.86</v>
          </cell>
          <cell r="S134">
            <v>10000</v>
          </cell>
        </row>
        <row r="134">
          <cell r="V134">
            <v>45230.86</v>
          </cell>
          <cell r="W134">
            <v>-28450.6666666667</v>
          </cell>
          <cell r="X134">
            <v>21057.09</v>
          </cell>
          <cell r="Y134">
            <v>-28450.6666666667</v>
          </cell>
          <cell r="Z134">
            <v>0</v>
          </cell>
          <cell r="AA134">
            <v>20000</v>
          </cell>
          <cell r="AB134" t="str">
            <v>100%</v>
          </cell>
          <cell r="AC134">
            <v>20000</v>
          </cell>
          <cell r="AD134" t="str">
            <v>100%</v>
          </cell>
          <cell r="AE134">
            <v>20000</v>
          </cell>
          <cell r="AF134" t="str">
            <v>100%</v>
          </cell>
          <cell r="AG134">
            <v>20000</v>
          </cell>
          <cell r="AH134" t="str">
            <v>100%</v>
          </cell>
          <cell r="AI134">
            <v>20000</v>
          </cell>
        </row>
        <row r="135">
          <cell r="C135" t="str">
            <v>S413007</v>
          </cell>
          <cell r="D135" t="str">
            <v>雄县华增汽车饰件有限公司</v>
          </cell>
          <cell r="E135" t="str">
            <v>属地化</v>
          </cell>
          <cell r="F135" t="str">
            <v>金属件/座椅</v>
          </cell>
          <cell r="G135" t="str">
            <v>零部件</v>
          </cell>
          <cell r="H135">
            <v>0.8</v>
          </cell>
          <cell r="I135">
            <v>430894.89</v>
          </cell>
          <cell r="J135">
            <v>398246.01</v>
          </cell>
          <cell r="K135">
            <v>17830.275</v>
          </cell>
          <cell r="L135">
            <v>18034.0816666667</v>
          </cell>
          <cell r="M135">
            <v>18357.02</v>
          </cell>
          <cell r="N135">
            <v>18290.405</v>
          </cell>
          <cell r="O135">
            <v>18150.2133333333</v>
          </cell>
          <cell r="P135">
            <v>16236.2333333333</v>
          </cell>
          <cell r="Q135">
            <v>85518.5826666667</v>
          </cell>
          <cell r="R135">
            <v>0</v>
          </cell>
        </row>
        <row r="135">
          <cell r="V135">
            <v>0</v>
          </cell>
          <cell r="W135">
            <v>85518.5826666667</v>
          </cell>
          <cell r="X135">
            <v>398246.01</v>
          </cell>
          <cell r="Y135">
            <v>85518.5826666667</v>
          </cell>
          <cell r="Z135">
            <v>85518.5826666667</v>
          </cell>
          <cell r="AA135">
            <v>10000</v>
          </cell>
          <cell r="AB135">
            <v>0.116933649835824</v>
          </cell>
          <cell r="AC135">
            <v>10000</v>
          </cell>
          <cell r="AD135">
            <v>0.116933649835824</v>
          </cell>
          <cell r="AE135">
            <v>20000</v>
          </cell>
          <cell r="AF135">
            <v>0.233867299671649</v>
          </cell>
          <cell r="AG135">
            <v>50000</v>
          </cell>
          <cell r="AH135">
            <v>0.584668249179122</v>
          </cell>
          <cell r="AI135">
            <v>10000</v>
          </cell>
        </row>
        <row r="136">
          <cell r="C136" t="str">
            <v>S413001</v>
          </cell>
          <cell r="D136" t="str">
            <v>北京吉信气弹簧制品有限公司</v>
          </cell>
          <cell r="E136" t="str">
            <v>属地化</v>
          </cell>
          <cell r="F136" t="str">
            <v>座椅</v>
          </cell>
          <cell r="G136" t="str">
            <v>零部件</v>
          </cell>
          <cell r="H136">
            <v>0.8</v>
          </cell>
          <cell r="I136">
            <v>696441.1</v>
          </cell>
          <cell r="J136">
            <v>647149.7</v>
          </cell>
          <cell r="K136">
            <v>84091.6</v>
          </cell>
          <cell r="L136">
            <v>61718.65</v>
          </cell>
          <cell r="M136">
            <v>68297.36</v>
          </cell>
          <cell r="N136">
            <v>48947.36</v>
          </cell>
          <cell r="O136">
            <v>57162.5933333333</v>
          </cell>
          <cell r="P136">
            <v>33066.765</v>
          </cell>
          <cell r="Q136">
            <v>282627.462666667</v>
          </cell>
          <cell r="R136">
            <v>0</v>
          </cell>
        </row>
        <row r="136">
          <cell r="V136">
            <v>0</v>
          </cell>
          <cell r="W136">
            <v>282627.462666667</v>
          </cell>
          <cell r="X136">
            <v>647149.7</v>
          </cell>
          <cell r="Y136">
            <v>282627.462666667</v>
          </cell>
          <cell r="Z136">
            <v>282627.462666667</v>
          </cell>
          <cell r="AA136">
            <v>10000</v>
          </cell>
          <cell r="AB136">
            <v>0.0353822657771729</v>
          </cell>
        </row>
        <row r="136">
          <cell r="AD136">
            <v>0</v>
          </cell>
        </row>
        <row r="136">
          <cell r="AF136">
            <v>0</v>
          </cell>
        </row>
        <row r="136">
          <cell r="AH136">
            <v>0</v>
          </cell>
          <cell r="AI136">
            <v>10000</v>
          </cell>
        </row>
        <row r="137">
          <cell r="C137" t="str">
            <v>S413058</v>
          </cell>
          <cell r="D137" t="str">
            <v>黄骅市俊隆五金包装有限公司</v>
          </cell>
          <cell r="E137" t="str">
            <v>属地化</v>
          </cell>
          <cell r="F137" t="str">
            <v>金属件/后视镜</v>
          </cell>
          <cell r="G137" t="str">
            <v>零部件</v>
          </cell>
          <cell r="H137">
            <v>0.8</v>
          </cell>
          <cell r="I137">
            <v>269809.66</v>
          </cell>
          <cell r="J137">
            <v>224752.26</v>
          </cell>
          <cell r="K137">
            <v>13922.2383333333</v>
          </cell>
          <cell r="L137">
            <v>14972.585</v>
          </cell>
          <cell r="M137">
            <v>13115.4216666667</v>
          </cell>
          <cell r="N137">
            <v>17891.0733333333</v>
          </cell>
          <cell r="O137">
            <v>16237.7216666667</v>
          </cell>
          <cell r="P137">
            <v>20600.64</v>
          </cell>
          <cell r="Q137">
            <v>77391.744</v>
          </cell>
          <cell r="R137">
            <v>0</v>
          </cell>
        </row>
        <row r="137">
          <cell r="V137">
            <v>0</v>
          </cell>
          <cell r="W137">
            <v>77391.744</v>
          </cell>
          <cell r="X137">
            <v>224752.26</v>
          </cell>
          <cell r="Y137">
            <v>77391.744</v>
          </cell>
          <cell r="Z137">
            <v>77391.744</v>
          </cell>
          <cell r="AA137">
            <v>10000</v>
          </cell>
          <cell r="AB137">
            <v>0.129212749101506</v>
          </cell>
          <cell r="AC137">
            <v>10000</v>
          </cell>
          <cell r="AD137">
            <v>0.129212749101506</v>
          </cell>
          <cell r="AE137">
            <v>10000</v>
          </cell>
          <cell r="AF137">
            <v>0.129212749101506</v>
          </cell>
          <cell r="AG137">
            <v>20000</v>
          </cell>
          <cell r="AH137">
            <v>0.258425498203012</v>
          </cell>
          <cell r="AI137">
            <v>10000</v>
          </cell>
        </row>
        <row r="138">
          <cell r="C138" t="str">
            <v>S432036</v>
          </cell>
          <cell r="D138" t="str">
            <v>常州立天汽车零部件有限公司</v>
          </cell>
          <cell r="E138" t="str">
            <v>远途</v>
          </cell>
          <cell r="F138" t="str">
            <v>座椅</v>
          </cell>
          <cell r="G138" t="str">
            <v>零部件</v>
          </cell>
          <cell r="H138">
            <v>0.8</v>
          </cell>
          <cell r="I138">
            <v>497426.57</v>
          </cell>
          <cell r="J138">
            <v>292907.87</v>
          </cell>
          <cell r="K138">
            <v>0</v>
          </cell>
          <cell r="L138">
            <v>22491.2383333333</v>
          </cell>
          <cell r="M138">
            <v>22491.2383333333</v>
          </cell>
          <cell r="N138">
            <v>48817.9783333333</v>
          </cell>
          <cell r="O138">
            <v>71542.2783333333</v>
          </cell>
          <cell r="P138">
            <v>82904.4283333333</v>
          </cell>
          <cell r="Q138">
            <v>198597.729333333</v>
          </cell>
          <cell r="R138">
            <v>170000</v>
          </cell>
        </row>
        <row r="138">
          <cell r="V138">
            <v>170000</v>
          </cell>
          <cell r="W138">
            <v>28597.7293333332</v>
          </cell>
          <cell r="X138">
            <v>292907.87</v>
          </cell>
          <cell r="Y138">
            <v>28597.7293333332</v>
          </cell>
          <cell r="Z138">
            <v>28597.7293333332</v>
          </cell>
          <cell r="AA138">
            <v>50000</v>
          </cell>
          <cell r="AB138">
            <v>1.7483905598659</v>
          </cell>
          <cell r="AC138">
            <v>40000</v>
          </cell>
          <cell r="AD138">
            <v>1.39871244789272</v>
          </cell>
          <cell r="AE138">
            <v>40000</v>
          </cell>
          <cell r="AF138">
            <v>1.39871244789272</v>
          </cell>
          <cell r="AG138">
            <v>40000</v>
          </cell>
          <cell r="AH138">
            <v>1.39871244789272</v>
          </cell>
          <cell r="AI138">
            <v>50000</v>
          </cell>
        </row>
        <row r="139">
          <cell r="C139" t="str">
            <v>S413026</v>
          </cell>
          <cell r="D139" t="str">
            <v>沧州临港明康汽车配件有限公司</v>
          </cell>
          <cell r="E139" t="str">
            <v>属地化</v>
          </cell>
          <cell r="F139" t="str">
            <v>金属件</v>
          </cell>
          <cell r="G139" t="str">
            <v>零部件</v>
          </cell>
          <cell r="H139">
            <v>0.8</v>
          </cell>
          <cell r="I139">
            <v>205271.17</v>
          </cell>
          <cell r="J139">
            <v>137119.19</v>
          </cell>
          <cell r="K139">
            <v>15262.6366666667</v>
          </cell>
          <cell r="L139">
            <v>15546.5666666667</v>
          </cell>
          <cell r="M139">
            <v>17250.1533333333</v>
          </cell>
          <cell r="N139">
            <v>15900.1533333333</v>
          </cell>
          <cell r="O139">
            <v>21720.7466666667</v>
          </cell>
          <cell r="P139">
            <v>21722.1566666667</v>
          </cell>
          <cell r="Q139">
            <v>85921.9306666667</v>
          </cell>
          <cell r="R139">
            <v>24000</v>
          </cell>
        </row>
        <row r="139">
          <cell r="V139">
            <v>24000</v>
          </cell>
          <cell r="W139">
            <v>61921.9306666667</v>
          </cell>
          <cell r="X139">
            <v>137119.19</v>
          </cell>
          <cell r="Y139">
            <v>61921.9306666667</v>
          </cell>
          <cell r="Z139">
            <v>61921.9306666667</v>
          </cell>
          <cell r="AA139">
            <v>10000</v>
          </cell>
          <cell r="AB139">
            <v>0.161493672634841</v>
          </cell>
          <cell r="AC139">
            <v>10000</v>
          </cell>
          <cell r="AD139">
            <v>0.161493672634841</v>
          </cell>
          <cell r="AE139">
            <v>20000</v>
          </cell>
          <cell r="AF139">
            <v>0.322987345269682</v>
          </cell>
          <cell r="AG139">
            <v>50000</v>
          </cell>
          <cell r="AH139">
            <v>0.807468363174205</v>
          </cell>
          <cell r="AI139">
            <v>10000</v>
          </cell>
        </row>
        <row r="140">
          <cell r="C140" t="str">
            <v>S413054</v>
          </cell>
          <cell r="D140" t="str">
            <v>黄骅市保俊成复合彩印厂</v>
          </cell>
          <cell r="E140" t="str">
            <v>属地化</v>
          </cell>
          <cell r="F140" t="str">
            <v>金属件/后视镜</v>
          </cell>
          <cell r="G140" t="str">
            <v>零部件</v>
          </cell>
          <cell r="H140">
            <v>0.8</v>
          </cell>
          <cell r="I140">
            <v>142389.5</v>
          </cell>
          <cell r="J140">
            <v>114380.15</v>
          </cell>
          <cell r="K140">
            <v>9984.35833333333</v>
          </cell>
          <cell r="L140">
            <v>13692.8283333333</v>
          </cell>
          <cell r="M140">
            <v>17906.95</v>
          </cell>
          <cell r="N140">
            <v>18388.6116666667</v>
          </cell>
          <cell r="O140">
            <v>20573.5033333333</v>
          </cell>
          <cell r="P140">
            <v>17163.2816666667</v>
          </cell>
          <cell r="Q140">
            <v>78167.6266666667</v>
          </cell>
          <cell r="R140">
            <v>0</v>
          </cell>
        </row>
        <row r="140">
          <cell r="V140">
            <v>0</v>
          </cell>
          <cell r="W140">
            <v>78167.6266666667</v>
          </cell>
          <cell r="X140">
            <v>114380.15</v>
          </cell>
          <cell r="Y140">
            <v>78167.6266666667</v>
          </cell>
          <cell r="Z140">
            <v>78167.6266666667</v>
          </cell>
          <cell r="AA140">
            <v>10000</v>
          </cell>
          <cell r="AB140">
            <v>0.127930198554491</v>
          </cell>
          <cell r="AC140">
            <v>10000</v>
          </cell>
          <cell r="AD140">
            <v>0.127930198554491</v>
          </cell>
          <cell r="AE140">
            <v>20000</v>
          </cell>
          <cell r="AF140">
            <v>0.255860397108982</v>
          </cell>
          <cell r="AG140">
            <v>50000</v>
          </cell>
          <cell r="AH140">
            <v>0.639650992772456</v>
          </cell>
          <cell r="AI140">
            <v>10000</v>
          </cell>
        </row>
        <row r="141">
          <cell r="C141" t="str">
            <v>S437031</v>
          </cell>
          <cell r="D141" t="str">
            <v>山东万澳汽车附件科技有限公司</v>
          </cell>
          <cell r="E141" t="str">
            <v>远途</v>
          </cell>
          <cell r="F141" t="str">
            <v>座椅</v>
          </cell>
          <cell r="G141" t="str">
            <v>零部件</v>
          </cell>
          <cell r="H141">
            <v>0.8</v>
          </cell>
          <cell r="I141">
            <v>116636.48</v>
          </cell>
          <cell r="J141">
            <v>90773.08</v>
          </cell>
          <cell r="K141">
            <v>8913.80333333333</v>
          </cell>
          <cell r="L141">
            <v>8337.01833333333</v>
          </cell>
          <cell r="M141">
            <v>8222.965</v>
          </cell>
          <cell r="N141">
            <v>7453.80666666667</v>
          </cell>
          <cell r="O141">
            <v>6303.80666666667</v>
          </cell>
          <cell r="P141">
            <v>9071.54333333333</v>
          </cell>
          <cell r="Q141">
            <v>38642.3546666667</v>
          </cell>
          <cell r="R141">
            <v>40000</v>
          </cell>
        </row>
        <row r="141">
          <cell r="V141">
            <v>40000</v>
          </cell>
          <cell r="W141">
            <v>-1357.64533333333</v>
          </cell>
          <cell r="X141">
            <v>90773.08</v>
          </cell>
          <cell r="Y141">
            <v>-1357.64533333333</v>
          </cell>
          <cell r="Z141">
            <v>0</v>
          </cell>
          <cell r="AA141">
            <v>10000</v>
          </cell>
          <cell r="AB141" t="str">
            <v>100%</v>
          </cell>
        </row>
        <row r="141">
          <cell r="AD141" t="str">
            <v>100%</v>
          </cell>
        </row>
        <row r="141">
          <cell r="AF141" t="str">
            <v>100%</v>
          </cell>
        </row>
        <row r="141">
          <cell r="AH141" t="str">
            <v>100%</v>
          </cell>
          <cell r="AI141">
            <v>10000</v>
          </cell>
        </row>
        <row r="142">
          <cell r="C142" t="str">
            <v>S431004</v>
          </cell>
          <cell r="D142" t="str">
            <v>新梦顶（上海）贸易有限公司</v>
          </cell>
          <cell r="E142" t="str">
            <v>远途</v>
          </cell>
          <cell r="F142" t="str">
            <v>座椅</v>
          </cell>
          <cell r="G142" t="str">
            <v>零部件</v>
          </cell>
          <cell r="H142">
            <v>0.8</v>
          </cell>
          <cell r="I142">
            <v>143823.81</v>
          </cell>
          <cell r="J142">
            <v>94252.03</v>
          </cell>
          <cell r="K142">
            <v>11164.7666666667</v>
          </cell>
          <cell r="L142">
            <v>13767.1833333333</v>
          </cell>
          <cell r="M142">
            <v>10794.1033333333</v>
          </cell>
          <cell r="N142">
            <v>15272.105</v>
          </cell>
          <cell r="O142">
            <v>14557.8</v>
          </cell>
          <cell r="P142">
            <v>14986.435</v>
          </cell>
          <cell r="Q142">
            <v>64433.9146666666</v>
          </cell>
          <cell r="R142">
            <v>0</v>
          </cell>
        </row>
        <row r="142">
          <cell r="V142">
            <v>0</v>
          </cell>
          <cell r="W142">
            <v>64433.9146666666</v>
          </cell>
          <cell r="X142">
            <v>94252.03</v>
          </cell>
          <cell r="Y142">
            <v>64433.9146666666</v>
          </cell>
          <cell r="Z142">
            <v>64433.9146666666</v>
          </cell>
          <cell r="AA142">
            <v>10000</v>
          </cell>
          <cell r="AB142">
            <v>0.155197772038725</v>
          </cell>
          <cell r="AC142">
            <v>30000</v>
          </cell>
          <cell r="AD142">
            <v>0.465593316116175</v>
          </cell>
          <cell r="AE142">
            <v>30000</v>
          </cell>
          <cell r="AF142">
            <v>0.465593316116175</v>
          </cell>
          <cell r="AG142">
            <v>60000</v>
          </cell>
          <cell r="AH142">
            <v>0.931186632232351</v>
          </cell>
          <cell r="AI142">
            <v>10000</v>
          </cell>
        </row>
        <row r="143">
          <cell r="C143" t="str">
            <v>S432003</v>
          </cell>
          <cell r="D143" t="str">
            <v>无锡市汇源机械科技有限公司</v>
          </cell>
          <cell r="E143" t="str">
            <v>远途</v>
          </cell>
          <cell r="F143" t="str">
            <v>金属件/座椅/后视镜</v>
          </cell>
          <cell r="G143" t="str">
            <v>零部件</v>
          </cell>
          <cell r="H143">
            <v>0.8</v>
          </cell>
          <cell r="I143">
            <v>182685.16</v>
          </cell>
          <cell r="J143">
            <v>168329.64</v>
          </cell>
          <cell r="K143">
            <v>9957.86833333333</v>
          </cell>
          <cell r="L143">
            <v>15846.8633333333</v>
          </cell>
          <cell r="M143">
            <v>15846.8633333333</v>
          </cell>
          <cell r="N143">
            <v>15846.8633333333</v>
          </cell>
          <cell r="O143">
            <v>15846.8633333333</v>
          </cell>
          <cell r="P143">
            <v>18239.45</v>
          </cell>
          <cell r="Q143">
            <v>73267.8173333332</v>
          </cell>
          <cell r="R143">
            <v>20000</v>
          </cell>
        </row>
        <row r="143">
          <cell r="V143">
            <v>20000</v>
          </cell>
          <cell r="W143">
            <v>53267.8173333332</v>
          </cell>
          <cell r="X143">
            <v>168329.64</v>
          </cell>
          <cell r="Y143">
            <v>53267.8173333332</v>
          </cell>
          <cell r="Z143">
            <v>53267.8173333332</v>
          </cell>
        </row>
        <row r="143">
          <cell r="AB143">
            <v>0</v>
          </cell>
          <cell r="AC143">
            <v>10000</v>
          </cell>
          <cell r="AD143">
            <v>0.187730612978248</v>
          </cell>
          <cell r="AE143">
            <v>20000</v>
          </cell>
          <cell r="AF143">
            <v>0.375461225956496</v>
          </cell>
          <cell r="AG143">
            <v>50000</v>
          </cell>
          <cell r="AH143">
            <v>0.938653064891241</v>
          </cell>
          <cell r="AI143">
            <v>0</v>
          </cell>
        </row>
        <row r="144">
          <cell r="C144" t="str">
            <v>S413009</v>
          </cell>
          <cell r="D144" t="str">
            <v>高碑店京华橡胶制品有限责任公司</v>
          </cell>
          <cell r="E144" t="str">
            <v>属地化</v>
          </cell>
          <cell r="F144" t="str">
            <v>座椅</v>
          </cell>
          <cell r="G144" t="str">
            <v>零部件</v>
          </cell>
          <cell r="H144">
            <v>0.8</v>
          </cell>
          <cell r="I144">
            <v>48572.96</v>
          </cell>
          <cell r="J144">
            <v>21776.59</v>
          </cell>
          <cell r="K144">
            <v>2742.4</v>
          </cell>
          <cell r="L144">
            <v>2915.3</v>
          </cell>
          <cell r="M144">
            <v>2598.93666666667</v>
          </cell>
          <cell r="N144">
            <v>2332.27</v>
          </cell>
          <cell r="O144">
            <v>3616.265</v>
          </cell>
          <cell r="P144">
            <v>5936.17333333333</v>
          </cell>
          <cell r="Q144">
            <v>16113.076</v>
          </cell>
          <cell r="R144">
            <v>5000</v>
          </cell>
        </row>
        <row r="144">
          <cell r="V144">
            <v>5000</v>
          </cell>
          <cell r="W144">
            <v>11113.076</v>
          </cell>
          <cell r="X144">
            <v>21776.59</v>
          </cell>
          <cell r="Y144">
            <v>11113.076</v>
          </cell>
          <cell r="Z144">
            <v>11113.076</v>
          </cell>
        </row>
        <row r="144">
          <cell r="AB144">
            <v>0</v>
          </cell>
        </row>
        <row r="144">
          <cell r="AD144">
            <v>0</v>
          </cell>
        </row>
        <row r="144">
          <cell r="AF144">
            <v>0</v>
          </cell>
        </row>
        <row r="144">
          <cell r="AH144">
            <v>0</v>
          </cell>
          <cell r="AI144">
            <v>0</v>
          </cell>
        </row>
        <row r="145">
          <cell r="C145" t="str">
            <v>S413081</v>
          </cell>
          <cell r="D145" t="str">
            <v>河北宏广橡塑金属制品有限公司</v>
          </cell>
          <cell r="E145" t="str">
            <v>属地化</v>
          </cell>
          <cell r="F145" t="str">
            <v>金属件</v>
          </cell>
          <cell r="G145" t="str">
            <v>零部件</v>
          </cell>
          <cell r="H145">
            <v>0.8</v>
          </cell>
          <cell r="I145">
            <v>18066.19</v>
          </cell>
          <cell r="J145">
            <v>18066.19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10000</v>
          </cell>
        </row>
        <row r="145">
          <cell r="V145">
            <v>10000</v>
          </cell>
          <cell r="W145">
            <v>-10000</v>
          </cell>
          <cell r="X145">
            <v>18066.19</v>
          </cell>
          <cell r="Y145">
            <v>-10000</v>
          </cell>
          <cell r="Z145">
            <v>0</v>
          </cell>
        </row>
        <row r="145">
          <cell r="AB145" t="str">
            <v>100%</v>
          </cell>
        </row>
        <row r="145">
          <cell r="AD145" t="str">
            <v>100%</v>
          </cell>
        </row>
        <row r="145">
          <cell r="AF145" t="str">
            <v>100%</v>
          </cell>
        </row>
        <row r="145">
          <cell r="AH145" t="str">
            <v>100%</v>
          </cell>
          <cell r="AI145">
            <v>0</v>
          </cell>
        </row>
        <row r="146">
          <cell r="C146" t="str">
            <v>S412029</v>
          </cell>
          <cell r="D146" t="str">
            <v>天津金庄新材料科技有限公司</v>
          </cell>
          <cell r="E146" t="str">
            <v>属地化</v>
          </cell>
          <cell r="F146" t="str">
            <v>座椅</v>
          </cell>
          <cell r="G146" t="str">
            <v>零部件</v>
          </cell>
          <cell r="H146">
            <v>0.8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6"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6">
          <cell r="AB146" t="str">
            <v>100%</v>
          </cell>
        </row>
        <row r="146">
          <cell r="AD146" t="str">
            <v>100%</v>
          </cell>
        </row>
        <row r="146">
          <cell r="AF146" t="str">
            <v>100%</v>
          </cell>
        </row>
        <row r="146">
          <cell r="AH146" t="str">
            <v>100%</v>
          </cell>
          <cell r="AI146">
            <v>0</v>
          </cell>
        </row>
        <row r="147">
          <cell r="C147" t="str">
            <v>S435003</v>
          </cell>
          <cell r="D147" t="str">
            <v>泉州市福兴塑料五金有限公司</v>
          </cell>
          <cell r="E147" t="str">
            <v>远途</v>
          </cell>
          <cell r="F147" t="str">
            <v>座椅</v>
          </cell>
          <cell r="G147" t="str">
            <v>零部件</v>
          </cell>
          <cell r="H147">
            <v>1</v>
          </cell>
          <cell r="I147">
            <v>120966.5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20161.0833333333</v>
          </cell>
          <cell r="P147">
            <v>20161.0833333333</v>
          </cell>
          <cell r="Q147">
            <v>40322.1666666666</v>
          </cell>
          <cell r="R147">
            <v>198654</v>
          </cell>
        </row>
        <row r="147">
          <cell r="V147">
            <v>198654</v>
          </cell>
          <cell r="W147">
            <v>-158331.833333333</v>
          </cell>
          <cell r="X147">
            <v>0</v>
          </cell>
          <cell r="Y147">
            <v>-158331.833333333</v>
          </cell>
          <cell r="Z147">
            <v>0</v>
          </cell>
        </row>
        <row r="147">
          <cell r="AB147" t="str">
            <v>100%</v>
          </cell>
        </row>
        <row r="147">
          <cell r="AD147" t="str">
            <v>100%</v>
          </cell>
        </row>
        <row r="147">
          <cell r="AF147" t="str">
            <v>100%</v>
          </cell>
        </row>
        <row r="147">
          <cell r="AH147" t="str">
            <v>100%</v>
          </cell>
          <cell r="AI147">
            <v>0</v>
          </cell>
        </row>
        <row r="148">
          <cell r="C148" t="str">
            <v>S413105</v>
          </cell>
          <cell r="D148" t="str">
            <v>沧州斯克艾商贸有限公司</v>
          </cell>
          <cell r="E148" t="str">
            <v>属地化</v>
          </cell>
          <cell r="F148" t="str">
            <v>金属件/后视镜</v>
          </cell>
          <cell r="G148" t="str">
            <v>零部件</v>
          </cell>
          <cell r="H148">
            <v>0.8</v>
          </cell>
          <cell r="I148">
            <v>99687.68</v>
          </cell>
          <cell r="J148">
            <v>99687.68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8">
          <cell r="V148">
            <v>0</v>
          </cell>
          <cell r="W148">
            <v>0</v>
          </cell>
          <cell r="X148">
            <v>99687.68</v>
          </cell>
          <cell r="Y148">
            <v>0</v>
          </cell>
          <cell r="Z148">
            <v>0</v>
          </cell>
        </row>
        <row r="148">
          <cell r="AB148" t="str">
            <v>100%</v>
          </cell>
        </row>
        <row r="148">
          <cell r="AD148" t="str">
            <v>100%</v>
          </cell>
        </row>
        <row r="148">
          <cell r="AF148" t="str">
            <v>100%</v>
          </cell>
        </row>
        <row r="148">
          <cell r="AH148" t="str">
            <v>100%</v>
          </cell>
          <cell r="AI148">
            <v>0</v>
          </cell>
        </row>
        <row r="149">
          <cell r="C149" t="str">
            <v>S434006</v>
          </cell>
          <cell r="D149" t="str">
            <v>安徽汉升工业部件股份有限公司</v>
          </cell>
          <cell r="E149" t="str">
            <v>远途</v>
          </cell>
          <cell r="F149" t="str">
            <v>金属件</v>
          </cell>
          <cell r="G149" t="str">
            <v>零部件</v>
          </cell>
          <cell r="H149">
            <v>0.8</v>
          </cell>
          <cell r="I149">
            <v>29634.53</v>
          </cell>
          <cell r="J149">
            <v>39493.73</v>
          </cell>
          <cell r="K149">
            <v>0</v>
          </cell>
          <cell r="L149">
            <v>0.213333333333333</v>
          </cell>
          <cell r="M149">
            <v>3295.88833333333</v>
          </cell>
          <cell r="N149">
            <v>3295.88833333333</v>
          </cell>
          <cell r="O149">
            <v>3295.88833333333</v>
          </cell>
          <cell r="P149">
            <v>4939.08833333333</v>
          </cell>
          <cell r="Q149">
            <v>11861.5733333333</v>
          </cell>
          <cell r="R149">
            <v>6947.92</v>
          </cell>
        </row>
        <row r="149">
          <cell r="V149">
            <v>6947.92</v>
          </cell>
          <cell r="W149">
            <v>4913.65333333332</v>
          </cell>
          <cell r="X149">
            <v>39493.73</v>
          </cell>
          <cell r="Y149">
            <v>4913.65333333332</v>
          </cell>
          <cell r="Z149">
            <v>4913.65333333332</v>
          </cell>
        </row>
        <row r="149">
          <cell r="AB149">
            <v>0</v>
          </cell>
          <cell r="AC149">
            <v>10000</v>
          </cell>
          <cell r="AD149">
            <v>2.03514560788443</v>
          </cell>
          <cell r="AE149">
            <v>10000</v>
          </cell>
          <cell r="AF149">
            <v>2.03514560788443</v>
          </cell>
          <cell r="AG149">
            <v>10000</v>
          </cell>
          <cell r="AH149">
            <v>2.03514560788443</v>
          </cell>
          <cell r="AI149">
            <v>0</v>
          </cell>
        </row>
        <row r="150">
          <cell r="C150" t="str">
            <v>S412018</v>
          </cell>
          <cell r="D150" t="str">
            <v>穆勒纺织品（天津）有限公司</v>
          </cell>
          <cell r="E150" t="str">
            <v>属地化</v>
          </cell>
          <cell r="F150" t="str">
            <v>座椅</v>
          </cell>
          <cell r="G150" t="str">
            <v>零部件</v>
          </cell>
          <cell r="H150">
            <v>0.8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93780</v>
          </cell>
        </row>
        <row r="150">
          <cell r="V150">
            <v>93780</v>
          </cell>
          <cell r="W150">
            <v>-93780</v>
          </cell>
          <cell r="X150">
            <v>0</v>
          </cell>
          <cell r="Y150">
            <v>-93780</v>
          </cell>
          <cell r="Z150">
            <v>0</v>
          </cell>
        </row>
        <row r="150">
          <cell r="AB150" t="str">
            <v>100%</v>
          </cell>
        </row>
        <row r="150">
          <cell r="AD150" t="str">
            <v>100%</v>
          </cell>
        </row>
        <row r="150">
          <cell r="AF150" t="str">
            <v>100%</v>
          </cell>
        </row>
        <row r="150">
          <cell r="AH150" t="str">
            <v>100%</v>
          </cell>
          <cell r="AI150">
            <v>0</v>
          </cell>
        </row>
        <row r="151">
          <cell r="C151" t="str">
            <v>S442002</v>
          </cell>
          <cell r="D151" t="str">
            <v>湖北伟士通汽车零件有限公司</v>
          </cell>
          <cell r="E151" t="str">
            <v>远途</v>
          </cell>
          <cell r="F151" t="str">
            <v>金属件</v>
          </cell>
          <cell r="G151" t="str">
            <v>零部件</v>
          </cell>
          <cell r="H151">
            <v>0.8</v>
          </cell>
          <cell r="I151">
            <v>93150.55</v>
          </cell>
          <cell r="J151">
            <v>28347.31</v>
          </cell>
          <cell r="K151">
            <v>2663.73166666667</v>
          </cell>
          <cell r="L151">
            <v>2663.73166666667</v>
          </cell>
          <cell r="M151">
            <v>4724.55166666667</v>
          </cell>
          <cell r="N151">
            <v>7463.67166666667</v>
          </cell>
          <cell r="O151">
            <v>11572.3516666667</v>
          </cell>
          <cell r="P151">
            <v>14915.7</v>
          </cell>
          <cell r="Q151">
            <v>35202.9906666667</v>
          </cell>
          <cell r="R151">
            <v>0</v>
          </cell>
        </row>
        <row r="151">
          <cell r="V151">
            <v>0</v>
          </cell>
          <cell r="W151">
            <v>35202.9906666667</v>
          </cell>
          <cell r="X151">
            <v>28347.31</v>
          </cell>
          <cell r="Y151">
            <v>35202.9906666667</v>
          </cell>
          <cell r="Z151">
            <v>35202.9906666667</v>
          </cell>
        </row>
        <row r="151">
          <cell r="AB151">
            <v>0</v>
          </cell>
          <cell r="AC151">
            <v>20000</v>
          </cell>
          <cell r="AD151">
            <v>0.568133548350418</v>
          </cell>
          <cell r="AE151">
            <v>20000</v>
          </cell>
          <cell r="AF151">
            <v>0.568133548350418</v>
          </cell>
          <cell r="AG151">
            <v>35000</v>
          </cell>
          <cell r="AH151">
            <v>0.994233709613231</v>
          </cell>
          <cell r="AI151">
            <v>0</v>
          </cell>
        </row>
        <row r="152">
          <cell r="C152" t="str">
            <v>S422003</v>
          </cell>
          <cell r="D152" t="str">
            <v>长春亚大汽车零件制造有限公司</v>
          </cell>
          <cell r="E152" t="str">
            <v>远途</v>
          </cell>
          <cell r="F152" t="str">
            <v>座椅</v>
          </cell>
          <cell r="G152" t="str">
            <v>零部件</v>
          </cell>
          <cell r="H152">
            <v>0.8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2"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2">
          <cell r="AB152" t="str">
            <v>100%</v>
          </cell>
        </row>
        <row r="152">
          <cell r="AD152" t="str">
            <v>100%</v>
          </cell>
        </row>
        <row r="152">
          <cell r="AF152" t="str">
            <v>100%</v>
          </cell>
        </row>
        <row r="152">
          <cell r="AH152" t="str">
            <v>100%</v>
          </cell>
          <cell r="AI152">
            <v>0</v>
          </cell>
        </row>
        <row r="153">
          <cell r="C153" t="str">
            <v>S432032</v>
          </cell>
          <cell r="D153" t="str">
            <v>明阳科技（苏州）股份有限公司</v>
          </cell>
          <cell r="E153" t="str">
            <v>远途</v>
          </cell>
          <cell r="F153" t="str">
            <v>座椅</v>
          </cell>
          <cell r="G153" t="str">
            <v>零部件</v>
          </cell>
          <cell r="H153">
            <v>1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3"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3">
          <cell r="AB153" t="str">
            <v>100%</v>
          </cell>
        </row>
        <row r="153">
          <cell r="AD153" t="str">
            <v>100%</v>
          </cell>
        </row>
        <row r="153">
          <cell r="AF153" t="str">
            <v>100%</v>
          </cell>
        </row>
        <row r="153">
          <cell r="AH153" t="str">
            <v>100%</v>
          </cell>
          <cell r="AI153">
            <v>0</v>
          </cell>
        </row>
        <row r="154">
          <cell r="C154" t="str">
            <v>S413121</v>
          </cell>
          <cell r="D154" t="str">
            <v>河北佳铸金属制品有限公司</v>
          </cell>
          <cell r="E154" t="str">
            <v>属地化</v>
          </cell>
          <cell r="F154" t="str">
            <v>金属件</v>
          </cell>
          <cell r="G154" t="str">
            <v>零部件</v>
          </cell>
          <cell r="H154">
            <v>1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4"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4">
          <cell r="AB154" t="str">
            <v>100%</v>
          </cell>
        </row>
        <row r="154">
          <cell r="AD154" t="str">
            <v>100%</v>
          </cell>
        </row>
        <row r="154">
          <cell r="AF154" t="str">
            <v>100%</v>
          </cell>
        </row>
        <row r="154">
          <cell r="AH154" t="str">
            <v>100%</v>
          </cell>
          <cell r="AI154">
            <v>0</v>
          </cell>
        </row>
        <row r="155">
          <cell r="C155" t="str">
            <v>S432001</v>
          </cell>
          <cell r="D155" t="str">
            <v>南京奥托立夫汽车安全系统有限公司</v>
          </cell>
          <cell r="E155" t="str">
            <v>远途</v>
          </cell>
          <cell r="F155" t="str">
            <v>座椅</v>
          </cell>
          <cell r="G155" t="str">
            <v>零部件</v>
          </cell>
          <cell r="H155">
            <v>1</v>
          </cell>
          <cell r="I155">
            <v>912503.79</v>
          </cell>
          <cell r="J155">
            <v>912503.79</v>
          </cell>
          <cell r="K155">
            <v>62388.0716666667</v>
          </cell>
          <cell r="L155">
            <v>114316.093333333</v>
          </cell>
          <cell r="M155">
            <v>152083.965</v>
          </cell>
          <cell r="N155">
            <v>152083.965</v>
          </cell>
          <cell r="O155">
            <v>152083.965</v>
          </cell>
          <cell r="P155">
            <v>132604.723333333</v>
          </cell>
          <cell r="Q155">
            <v>765560.783333333</v>
          </cell>
          <cell r="R155">
            <v>0</v>
          </cell>
        </row>
        <row r="155">
          <cell r="V155">
            <v>0</v>
          </cell>
          <cell r="W155">
            <v>765560.783333333</v>
          </cell>
          <cell r="X155">
            <v>912503.79</v>
          </cell>
          <cell r="Y155">
            <v>765560.783333333</v>
          </cell>
          <cell r="Z155">
            <v>765560.783333333</v>
          </cell>
        </row>
        <row r="155">
          <cell r="AB155">
            <v>0</v>
          </cell>
        </row>
        <row r="155">
          <cell r="AD155">
            <v>0</v>
          </cell>
          <cell r="AE155">
            <v>765560.783333333</v>
          </cell>
          <cell r="AF155">
            <v>1</v>
          </cell>
          <cell r="AG155">
            <v>912503.79</v>
          </cell>
          <cell r="AH155">
            <v>1.19194165880188</v>
          </cell>
          <cell r="AI155">
            <v>0</v>
          </cell>
        </row>
        <row r="156">
          <cell r="C156" t="str">
            <v>S413076</v>
          </cell>
          <cell r="D156" t="str">
            <v>埃意(廊坊)电子工程有限公司</v>
          </cell>
          <cell r="E156" t="str">
            <v>属地化</v>
          </cell>
          <cell r="F156" t="str">
            <v>座椅</v>
          </cell>
          <cell r="G156" t="str">
            <v>零部件</v>
          </cell>
          <cell r="H156">
            <v>1</v>
          </cell>
          <cell r="I156">
            <v>50935.51</v>
          </cell>
          <cell r="J156">
            <v>50935.51</v>
          </cell>
          <cell r="K156">
            <v>28.2666666666667</v>
          </cell>
          <cell r="L156">
            <v>28.2666666666667</v>
          </cell>
          <cell r="M156">
            <v>28.2666666666667</v>
          </cell>
          <cell r="N156">
            <v>8489.25166666667</v>
          </cell>
          <cell r="O156">
            <v>8489.25166666667</v>
          </cell>
          <cell r="P156">
            <v>8460.985</v>
          </cell>
          <cell r="Q156">
            <v>25524.2883333333</v>
          </cell>
          <cell r="R156">
            <v>64000</v>
          </cell>
        </row>
        <row r="156">
          <cell r="V156">
            <v>64000</v>
          </cell>
          <cell r="W156">
            <v>-38475.7116666667</v>
          </cell>
          <cell r="X156">
            <v>50935.51</v>
          </cell>
          <cell r="Y156">
            <v>-38475.7116666667</v>
          </cell>
          <cell r="Z156">
            <v>0</v>
          </cell>
        </row>
        <row r="156">
          <cell r="AB156" t="str">
            <v>100%</v>
          </cell>
        </row>
        <row r="156">
          <cell r="AD156" t="str">
            <v>100%</v>
          </cell>
        </row>
        <row r="156">
          <cell r="AF156" t="str">
            <v>100%</v>
          </cell>
        </row>
        <row r="156">
          <cell r="AH156" t="str">
            <v>100%</v>
          </cell>
          <cell r="AI156">
            <v>0</v>
          </cell>
        </row>
        <row r="157">
          <cell r="C157" t="str">
            <v>S413185</v>
          </cell>
          <cell r="D157" t="str">
            <v>海兴县越达弹簧制造有限公司</v>
          </cell>
          <cell r="E157" t="str">
            <v>李尔项目</v>
          </cell>
          <cell r="F157" t="str">
            <v>座椅</v>
          </cell>
          <cell r="G157" t="str">
            <v>零部件</v>
          </cell>
          <cell r="H157">
            <v>1</v>
          </cell>
          <cell r="I157">
            <v>159609.78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17883.8316666667</v>
          </cell>
          <cell r="P157">
            <v>26601.63</v>
          </cell>
          <cell r="Q157">
            <v>44485.4616666667</v>
          </cell>
        </row>
        <row r="157">
          <cell r="V157">
            <v>0</v>
          </cell>
          <cell r="W157">
            <v>44485.4616666667</v>
          </cell>
          <cell r="X157">
            <v>0</v>
          </cell>
          <cell r="Y157">
            <v>44485.4616666667</v>
          </cell>
          <cell r="Z157">
            <v>44485.4616666667</v>
          </cell>
          <cell r="AA157">
            <v>107302.99</v>
          </cell>
          <cell r="AB157">
            <v>2.4120911861954</v>
          </cell>
        </row>
        <row r="157">
          <cell r="AD157">
            <v>0</v>
          </cell>
        </row>
        <row r="157">
          <cell r="AF157">
            <v>0</v>
          </cell>
        </row>
        <row r="157">
          <cell r="AH157">
            <v>0</v>
          </cell>
          <cell r="AI157">
            <v>107302.99</v>
          </cell>
        </row>
        <row r="158">
          <cell r="C158" t="str">
            <v>S437051</v>
          </cell>
          <cell r="D158" t="str">
            <v>诸城恒信新材料科技有限公司</v>
          </cell>
          <cell r="E158" t="str">
            <v>远途</v>
          </cell>
          <cell r="F158" t="str">
            <v>座椅</v>
          </cell>
          <cell r="G158" t="str">
            <v>零部件</v>
          </cell>
          <cell r="H158">
            <v>0.8</v>
          </cell>
          <cell r="I158">
            <v>71354.42</v>
          </cell>
          <cell r="J158">
            <v>71354.42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11892.4033333333</v>
          </cell>
          <cell r="P158">
            <v>11892.4033333333</v>
          </cell>
          <cell r="Q158">
            <v>19027.8453333333</v>
          </cell>
          <cell r="R158">
            <v>0</v>
          </cell>
        </row>
        <row r="158">
          <cell r="V158">
            <v>0</v>
          </cell>
          <cell r="W158">
            <v>19027.8453333333</v>
          </cell>
          <cell r="X158">
            <v>71354.42</v>
          </cell>
          <cell r="Y158">
            <v>19027.8453333333</v>
          </cell>
          <cell r="Z158">
            <v>19027.8453333333</v>
          </cell>
        </row>
        <row r="158">
          <cell r="AB158">
            <v>0</v>
          </cell>
        </row>
        <row r="158">
          <cell r="AD158">
            <v>0</v>
          </cell>
          <cell r="AE158">
            <v>20000</v>
          </cell>
          <cell r="AF158">
            <v>1.05109115875373</v>
          </cell>
          <cell r="AG158">
            <v>71354.42</v>
          </cell>
          <cell r="AH158">
            <v>3.75000000000001</v>
          </cell>
          <cell r="AI158">
            <v>0</v>
          </cell>
        </row>
        <row r="159">
          <cell r="C159" t="str">
            <v>S413011</v>
          </cell>
          <cell r="D159" t="str">
            <v>沧州梦依恋商贸有限公司</v>
          </cell>
          <cell r="E159" t="str">
            <v>属地化</v>
          </cell>
          <cell r="F159" t="str">
            <v>座椅</v>
          </cell>
          <cell r="G159" t="str">
            <v>零部件</v>
          </cell>
          <cell r="H159">
            <v>0.8</v>
          </cell>
          <cell r="I159">
            <v>1274</v>
          </cell>
          <cell r="J159">
            <v>1274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212.333333333333</v>
          </cell>
          <cell r="P159">
            <v>212.333333333333</v>
          </cell>
          <cell r="Q159">
            <v>339.733333333333</v>
          </cell>
          <cell r="R159">
            <v>3321.5</v>
          </cell>
        </row>
        <row r="159">
          <cell r="V159">
            <v>3321.5</v>
          </cell>
          <cell r="W159">
            <v>-2981.76666666667</v>
          </cell>
          <cell r="X159">
            <v>1274</v>
          </cell>
          <cell r="Y159">
            <v>-2981.76666666667</v>
          </cell>
          <cell r="Z159">
            <v>0</v>
          </cell>
          <cell r="AA159">
            <v>1274</v>
          </cell>
          <cell r="AB159" t="str">
            <v>100%</v>
          </cell>
          <cell r="AC159">
            <v>1274</v>
          </cell>
          <cell r="AD159" t="str">
            <v>100%</v>
          </cell>
          <cell r="AE159">
            <v>1274</v>
          </cell>
          <cell r="AF159" t="str">
            <v>100%</v>
          </cell>
          <cell r="AG159">
            <v>1274</v>
          </cell>
          <cell r="AH159" t="str">
            <v>100%</v>
          </cell>
          <cell r="AI159">
            <v>1274</v>
          </cell>
        </row>
        <row r="160">
          <cell r="C160" t="str">
            <v>S413122</v>
          </cell>
          <cell r="D160" t="str">
            <v>河北亿泽汽车零部件科技有限公司</v>
          </cell>
          <cell r="E160" t="str">
            <v>属地化</v>
          </cell>
          <cell r="F160" t="str">
            <v>金属件</v>
          </cell>
          <cell r="G160" t="str">
            <v>零部件</v>
          </cell>
          <cell r="H160">
            <v>0.8</v>
          </cell>
          <cell r="I160">
            <v>9241.48</v>
          </cell>
          <cell r="J160">
            <v>9241.48</v>
          </cell>
          <cell r="K160">
            <v>0</v>
          </cell>
          <cell r="L160">
            <v>1540.24666666667</v>
          </cell>
          <cell r="M160">
            <v>1540.24666666667</v>
          </cell>
          <cell r="N160">
            <v>1540.24666666667</v>
          </cell>
          <cell r="O160">
            <v>1540.24666666667</v>
          </cell>
          <cell r="P160">
            <v>1540.24666666667</v>
          </cell>
          <cell r="Q160">
            <v>6160.98666666668</v>
          </cell>
          <cell r="R160">
            <v>15197.286</v>
          </cell>
        </row>
        <row r="160">
          <cell r="V160">
            <v>15197.286</v>
          </cell>
          <cell r="W160">
            <v>-9036.29933333332</v>
          </cell>
          <cell r="X160">
            <v>9241.48</v>
          </cell>
          <cell r="Y160">
            <v>-9036.29933333332</v>
          </cell>
          <cell r="Z160">
            <v>0</v>
          </cell>
        </row>
        <row r="160">
          <cell r="AB160" t="str">
            <v>100%</v>
          </cell>
        </row>
        <row r="160">
          <cell r="AD160" t="str">
            <v>100%</v>
          </cell>
        </row>
        <row r="160">
          <cell r="AF160" t="str">
            <v>100%</v>
          </cell>
        </row>
        <row r="160">
          <cell r="AH160" t="str">
            <v>100%</v>
          </cell>
          <cell r="AI160">
            <v>0</v>
          </cell>
        </row>
        <row r="161">
          <cell r="C161" t="str">
            <v>S433028</v>
          </cell>
          <cell r="D161" t="str">
            <v>温州鑫锐电器有限公司</v>
          </cell>
          <cell r="E161" t="str">
            <v>远途</v>
          </cell>
          <cell r="F161" t="str">
            <v>座椅</v>
          </cell>
          <cell r="G161" t="str">
            <v>零部件</v>
          </cell>
          <cell r="H161">
            <v>0.8</v>
          </cell>
          <cell r="I161">
            <v>132222.88</v>
          </cell>
          <cell r="J161">
            <v>80960.43</v>
          </cell>
          <cell r="K161">
            <v>2782.88833333333</v>
          </cell>
          <cell r="L161">
            <v>3607.78833333333</v>
          </cell>
          <cell r="M161">
            <v>13493.405</v>
          </cell>
          <cell r="N161">
            <v>17637.68</v>
          </cell>
          <cell r="O161">
            <v>22037.1466666667</v>
          </cell>
          <cell r="P161">
            <v>22037.1466666667</v>
          </cell>
          <cell r="Q161">
            <v>65276.844</v>
          </cell>
          <cell r="R161">
            <v>20000</v>
          </cell>
        </row>
        <row r="161">
          <cell r="V161">
            <v>20000</v>
          </cell>
          <cell r="W161">
            <v>45276.844</v>
          </cell>
          <cell r="X161">
            <v>80960.43</v>
          </cell>
          <cell r="Y161">
            <v>45276.844</v>
          </cell>
          <cell r="Z161">
            <v>45276.844</v>
          </cell>
        </row>
        <row r="161">
          <cell r="AB161">
            <v>0</v>
          </cell>
        </row>
        <row r="161">
          <cell r="AD161">
            <v>0</v>
          </cell>
        </row>
        <row r="161">
          <cell r="AF161">
            <v>0</v>
          </cell>
        </row>
        <row r="161">
          <cell r="AH161">
            <v>0</v>
          </cell>
          <cell r="AI161">
            <v>0</v>
          </cell>
        </row>
        <row r="162">
          <cell r="C162" t="str">
            <v>S431012</v>
          </cell>
          <cell r="D162" t="str">
            <v>上海明芳汽车零件有限公司</v>
          </cell>
          <cell r="E162" t="str">
            <v>远途</v>
          </cell>
          <cell r="F162" t="str">
            <v>金属件</v>
          </cell>
          <cell r="G162" t="str">
            <v>零部件</v>
          </cell>
          <cell r="H162">
            <v>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2"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2">
          <cell r="AB162" t="str">
            <v>100%</v>
          </cell>
        </row>
        <row r="162">
          <cell r="AD162" t="str">
            <v>100%</v>
          </cell>
        </row>
        <row r="162">
          <cell r="AF162" t="str">
            <v>100%</v>
          </cell>
        </row>
        <row r="162">
          <cell r="AH162" t="str">
            <v>100%</v>
          </cell>
          <cell r="AI162">
            <v>0</v>
          </cell>
        </row>
        <row r="163">
          <cell r="C163" t="str">
            <v>S431033</v>
          </cell>
          <cell r="D163" t="str">
            <v>上海纳特汽车标准件有限公司</v>
          </cell>
          <cell r="E163" t="str">
            <v>远途</v>
          </cell>
          <cell r="F163" t="str">
            <v>金属件</v>
          </cell>
          <cell r="G163" t="str">
            <v>零部件</v>
          </cell>
          <cell r="H163">
            <v>0.8</v>
          </cell>
          <cell r="I163">
            <v>11660.35</v>
          </cell>
          <cell r="J163">
            <v>11660.35</v>
          </cell>
          <cell r="K163">
            <v>1943.39166666667</v>
          </cell>
          <cell r="L163">
            <v>1672.345</v>
          </cell>
          <cell r="M163">
            <v>1494.18166666667</v>
          </cell>
          <cell r="N163">
            <v>1160.84833333333</v>
          </cell>
          <cell r="O163">
            <v>1160.84833333333</v>
          </cell>
          <cell r="P163">
            <v>357.08</v>
          </cell>
          <cell r="Q163">
            <v>6230.956</v>
          </cell>
          <cell r="R163">
            <v>0</v>
          </cell>
        </row>
        <row r="163">
          <cell r="V163">
            <v>0</v>
          </cell>
          <cell r="W163">
            <v>6230.956</v>
          </cell>
          <cell r="X163">
            <v>11660.35</v>
          </cell>
          <cell r="Y163">
            <v>6230.956</v>
          </cell>
          <cell r="Z163">
            <v>6230.956</v>
          </cell>
        </row>
        <row r="163">
          <cell r="AB163">
            <v>0</v>
          </cell>
        </row>
        <row r="163">
          <cell r="AD163">
            <v>0</v>
          </cell>
        </row>
        <row r="163">
          <cell r="AF163">
            <v>0</v>
          </cell>
        </row>
        <row r="163">
          <cell r="AH163">
            <v>0</v>
          </cell>
          <cell r="AI163">
            <v>0</v>
          </cell>
        </row>
        <row r="164">
          <cell r="C164" t="str">
            <v>S432044</v>
          </cell>
          <cell r="D164" t="str">
            <v>常州市鹏逸汽车附件有限公司</v>
          </cell>
          <cell r="E164" t="str">
            <v>远途</v>
          </cell>
          <cell r="F164" t="str">
            <v>金属件</v>
          </cell>
          <cell r="G164" t="str">
            <v>零部件</v>
          </cell>
          <cell r="H164">
            <v>1</v>
          </cell>
          <cell r="I164">
            <v>11610.75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1935.125</v>
          </cell>
          <cell r="O164">
            <v>1935.125</v>
          </cell>
          <cell r="P164">
            <v>1935.125</v>
          </cell>
          <cell r="Q164">
            <v>5805.375</v>
          </cell>
          <cell r="R164">
            <v>23000</v>
          </cell>
        </row>
        <row r="164">
          <cell r="V164">
            <v>23000</v>
          </cell>
          <cell r="W164">
            <v>-17194.625</v>
          </cell>
          <cell r="X164">
            <v>0</v>
          </cell>
          <cell r="Y164">
            <v>-17194.625</v>
          </cell>
          <cell r="Z164">
            <v>0</v>
          </cell>
          <cell r="AA164">
            <v>11610.75</v>
          </cell>
          <cell r="AB164" t="str">
            <v>100%</v>
          </cell>
        </row>
        <row r="164">
          <cell r="AD164" t="str">
            <v>100%</v>
          </cell>
        </row>
        <row r="164">
          <cell r="AF164" t="str">
            <v>100%</v>
          </cell>
        </row>
        <row r="164">
          <cell r="AH164" t="str">
            <v>100%</v>
          </cell>
          <cell r="AI164">
            <v>11610.75</v>
          </cell>
        </row>
        <row r="165">
          <cell r="C165" t="str">
            <v>S444016</v>
          </cell>
          <cell r="D165" t="str">
            <v>东莞市元将五金有限公司</v>
          </cell>
          <cell r="E165" t="str">
            <v>远途</v>
          </cell>
          <cell r="F165" t="str">
            <v>座椅</v>
          </cell>
          <cell r="G165" t="str">
            <v>零部件</v>
          </cell>
          <cell r="H165">
            <v>0.8</v>
          </cell>
          <cell r="I165">
            <v>338661</v>
          </cell>
          <cell r="J165">
            <v>94072.5</v>
          </cell>
          <cell r="K165">
            <v>0</v>
          </cell>
          <cell r="L165">
            <v>0</v>
          </cell>
          <cell r="M165">
            <v>15678.75</v>
          </cell>
          <cell r="N165">
            <v>56443.5</v>
          </cell>
          <cell r="O165">
            <v>56443.5</v>
          </cell>
          <cell r="P165">
            <v>56443.5</v>
          </cell>
          <cell r="Q165">
            <v>148007.4</v>
          </cell>
          <cell r="R165">
            <v>0</v>
          </cell>
        </row>
        <row r="165">
          <cell r="V165">
            <v>0</v>
          </cell>
          <cell r="W165">
            <v>148007.4</v>
          </cell>
          <cell r="X165">
            <v>94072.5</v>
          </cell>
          <cell r="Y165">
            <v>148007.4</v>
          </cell>
          <cell r="Z165">
            <v>148007.4</v>
          </cell>
        </row>
        <row r="165">
          <cell r="AB165">
            <v>0</v>
          </cell>
        </row>
        <row r="165">
          <cell r="AD165">
            <v>0</v>
          </cell>
          <cell r="AE165">
            <v>50000</v>
          </cell>
          <cell r="AF165">
            <v>0.337820946790498</v>
          </cell>
          <cell r="AG165">
            <v>94072.5</v>
          </cell>
          <cell r="AH165">
            <v>0.635593220338983</v>
          </cell>
          <cell r="AI165">
            <v>0</v>
          </cell>
        </row>
        <row r="166">
          <cell r="C166" t="str">
            <v>S413174</v>
          </cell>
          <cell r="D166" t="str">
            <v>沧州美凯精冲产品有限公司</v>
          </cell>
          <cell r="E166" t="str">
            <v>属地化</v>
          </cell>
          <cell r="F166" t="str">
            <v>金属件</v>
          </cell>
          <cell r="G166" t="str">
            <v>零部件</v>
          </cell>
          <cell r="H166">
            <v>0.8</v>
          </cell>
          <cell r="I166">
            <v>9218.46</v>
          </cell>
          <cell r="J166">
            <v>4641.96</v>
          </cell>
          <cell r="K166">
            <v>0</v>
          </cell>
          <cell r="L166">
            <v>0</v>
          </cell>
          <cell r="M166">
            <v>773.66</v>
          </cell>
          <cell r="N166">
            <v>773.66</v>
          </cell>
          <cell r="O166">
            <v>773.66</v>
          </cell>
          <cell r="P166">
            <v>1536.41</v>
          </cell>
          <cell r="Q166">
            <v>3085.912</v>
          </cell>
          <cell r="R166">
            <v>20000</v>
          </cell>
        </row>
        <row r="166">
          <cell r="V166">
            <v>20000</v>
          </cell>
          <cell r="W166">
            <v>-16914.088</v>
          </cell>
          <cell r="X166">
            <v>4641.96</v>
          </cell>
          <cell r="Y166">
            <v>-16914.088</v>
          </cell>
          <cell r="Z166">
            <v>0</v>
          </cell>
        </row>
        <row r="166">
          <cell r="AB166" t="str">
            <v>100%</v>
          </cell>
        </row>
        <row r="166">
          <cell r="AD166" t="str">
            <v>100%</v>
          </cell>
        </row>
        <row r="166">
          <cell r="AF166" t="str">
            <v>100%</v>
          </cell>
        </row>
        <row r="166">
          <cell r="AH166" t="str">
            <v>100%</v>
          </cell>
          <cell r="AI166">
            <v>0</v>
          </cell>
        </row>
        <row r="167">
          <cell r="C167" t="str">
            <v>S433029</v>
          </cell>
          <cell r="D167" t="str">
            <v>温州华创汽车电器有限公司</v>
          </cell>
          <cell r="E167" t="str">
            <v>远途</v>
          </cell>
          <cell r="F167" t="str">
            <v>座椅</v>
          </cell>
          <cell r="G167" t="str">
            <v>零部件</v>
          </cell>
          <cell r="H167">
            <v>0.8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39360</v>
          </cell>
        </row>
        <row r="167">
          <cell r="V167">
            <v>39360</v>
          </cell>
          <cell r="W167">
            <v>-39360</v>
          </cell>
          <cell r="X167">
            <v>0</v>
          </cell>
          <cell r="Y167">
            <v>-39360</v>
          </cell>
          <cell r="Z167">
            <v>0</v>
          </cell>
        </row>
        <row r="167">
          <cell r="AB167" t="str">
            <v>100%</v>
          </cell>
        </row>
        <row r="167">
          <cell r="AD167" t="str">
            <v>100%</v>
          </cell>
        </row>
        <row r="167">
          <cell r="AF167" t="str">
            <v>100%</v>
          </cell>
        </row>
        <row r="167">
          <cell r="AH167" t="str">
            <v>100%</v>
          </cell>
          <cell r="AI167">
            <v>0</v>
          </cell>
        </row>
        <row r="168">
          <cell r="C168" t="str">
            <v>S413184</v>
          </cell>
          <cell r="D168" t="str">
            <v>黄骅市宏达五金厂</v>
          </cell>
          <cell r="E168" t="str">
            <v>属地化</v>
          </cell>
          <cell r="F168" t="str">
            <v>金属件</v>
          </cell>
          <cell r="G168" t="str">
            <v>零部件</v>
          </cell>
          <cell r="H168">
            <v>0.8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20000</v>
          </cell>
        </row>
        <row r="168">
          <cell r="V168">
            <v>20000</v>
          </cell>
          <cell r="W168">
            <v>-20000</v>
          </cell>
          <cell r="X168">
            <v>0</v>
          </cell>
          <cell r="Y168">
            <v>-20000</v>
          </cell>
          <cell r="Z168">
            <v>0</v>
          </cell>
        </row>
        <row r="168">
          <cell r="AB168" t="str">
            <v>100%</v>
          </cell>
        </row>
        <row r="168">
          <cell r="AD168" t="str">
            <v>100%</v>
          </cell>
        </row>
        <row r="168">
          <cell r="AF168" t="str">
            <v>100%</v>
          </cell>
        </row>
        <row r="168">
          <cell r="AH168" t="str">
            <v>100%</v>
          </cell>
          <cell r="AI168">
            <v>0</v>
          </cell>
        </row>
        <row r="169">
          <cell r="C169" t="str">
            <v>S413186</v>
          </cell>
          <cell r="D169" t="str">
            <v>黄骅市富邑金属制品有限公司</v>
          </cell>
          <cell r="E169" t="str">
            <v>属地化</v>
          </cell>
          <cell r="F169" t="str">
            <v>金属件</v>
          </cell>
          <cell r="G169" t="str">
            <v>零部件</v>
          </cell>
          <cell r="H169">
            <v>0.8</v>
          </cell>
          <cell r="I169">
            <v>20523.37</v>
          </cell>
          <cell r="J169">
            <v>20523.37</v>
          </cell>
          <cell r="K169">
            <v>0</v>
          </cell>
          <cell r="L169">
            <v>0</v>
          </cell>
          <cell r="M169">
            <v>3420.56166666667</v>
          </cell>
          <cell r="N169">
            <v>3420.56166666667</v>
          </cell>
          <cell r="O169">
            <v>3420.56166666667</v>
          </cell>
          <cell r="P169">
            <v>3420.56166666667</v>
          </cell>
          <cell r="Q169">
            <v>10945.7973333333</v>
          </cell>
          <cell r="R169">
            <v>10000</v>
          </cell>
        </row>
        <row r="169">
          <cell r="V169">
            <v>10000</v>
          </cell>
          <cell r="W169">
            <v>945.797333333345</v>
          </cell>
          <cell r="X169">
            <v>20523.37</v>
          </cell>
          <cell r="Y169">
            <v>945.797333333345</v>
          </cell>
          <cell r="Z169">
            <v>945.797333333345</v>
          </cell>
          <cell r="AA169">
            <v>1000</v>
          </cell>
          <cell r="AB169">
            <v>1.05730896541612</v>
          </cell>
        </row>
        <row r="169">
          <cell r="AD169">
            <v>0</v>
          </cell>
        </row>
        <row r="169">
          <cell r="AF169">
            <v>0</v>
          </cell>
        </row>
        <row r="169">
          <cell r="AH169">
            <v>0</v>
          </cell>
          <cell r="AI169">
            <v>1000</v>
          </cell>
        </row>
        <row r="170">
          <cell r="C170" t="str">
            <v>S437056</v>
          </cell>
          <cell r="D170" t="str">
            <v>日照兴伟橡塑有限公司</v>
          </cell>
          <cell r="E170" t="str">
            <v>远途</v>
          </cell>
          <cell r="F170" t="str">
            <v>座椅/金属件</v>
          </cell>
          <cell r="G170" t="str">
            <v>零部件</v>
          </cell>
          <cell r="H170">
            <v>1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5600</v>
          </cell>
        </row>
        <row r="170">
          <cell r="V170">
            <v>5600</v>
          </cell>
          <cell r="W170">
            <v>-5600</v>
          </cell>
          <cell r="X170">
            <v>0</v>
          </cell>
          <cell r="Y170">
            <v>-5600</v>
          </cell>
          <cell r="Z170">
            <v>0</v>
          </cell>
        </row>
        <row r="170">
          <cell r="AB170" t="str">
            <v>100%</v>
          </cell>
        </row>
        <row r="170">
          <cell r="AD170" t="str">
            <v>100%</v>
          </cell>
        </row>
        <row r="170">
          <cell r="AF170" t="str">
            <v>100%</v>
          </cell>
        </row>
        <row r="170">
          <cell r="AH170" t="str">
            <v>100%</v>
          </cell>
          <cell r="AI170">
            <v>0</v>
          </cell>
        </row>
        <row r="171">
          <cell r="C171" t="str">
            <v>S411042</v>
          </cell>
          <cell r="D171" t="str">
            <v>北京双海包装制品厂</v>
          </cell>
          <cell r="E171" t="str">
            <v>属地化</v>
          </cell>
          <cell r="F171" t="str">
            <v>座椅</v>
          </cell>
          <cell r="G171" t="str">
            <v>零部件</v>
          </cell>
          <cell r="H171">
            <v>0.8</v>
          </cell>
          <cell r="I171">
            <v>7670</v>
          </cell>
          <cell r="J171">
            <v>6500</v>
          </cell>
          <cell r="K171">
            <v>1083.33333333333</v>
          </cell>
          <cell r="L171">
            <v>1083.33333333333</v>
          </cell>
          <cell r="M171">
            <v>1083.33333333333</v>
          </cell>
          <cell r="N171">
            <v>1278.33333333333</v>
          </cell>
          <cell r="O171">
            <v>1278.33333333333</v>
          </cell>
          <cell r="P171">
            <v>1278.33333333333</v>
          </cell>
          <cell r="Q171">
            <v>5667.99999999999</v>
          </cell>
        </row>
        <row r="171">
          <cell r="V171">
            <v>0</v>
          </cell>
          <cell r="W171">
            <v>5667.99999999999</v>
          </cell>
          <cell r="X171">
            <v>6500</v>
          </cell>
          <cell r="Y171">
            <v>5667.99999999999</v>
          </cell>
          <cell r="Z171">
            <v>5667.99999999999</v>
          </cell>
        </row>
        <row r="171">
          <cell r="AB171">
            <v>0</v>
          </cell>
        </row>
        <row r="171">
          <cell r="AD171">
            <v>0</v>
          </cell>
        </row>
        <row r="171">
          <cell r="AF171">
            <v>0</v>
          </cell>
        </row>
        <row r="171">
          <cell r="AH171">
            <v>0</v>
          </cell>
          <cell r="AI171">
            <v>0</v>
          </cell>
        </row>
        <row r="172">
          <cell r="C172" t="str">
            <v>S432042</v>
          </cell>
          <cell r="D172" t="str">
            <v>江苏凌派通信科技有限公司</v>
          </cell>
          <cell r="E172" t="str">
            <v>远途</v>
          </cell>
          <cell r="F172" t="str">
            <v>座椅/金属件</v>
          </cell>
          <cell r="G172" t="str">
            <v>零部件</v>
          </cell>
          <cell r="H172">
            <v>1</v>
          </cell>
          <cell r="I172">
            <v>151473.39</v>
          </cell>
          <cell r="J172">
            <v>108193.31</v>
          </cell>
          <cell r="K172">
            <v>2960.67833333333</v>
          </cell>
          <cell r="L172">
            <v>6573.865</v>
          </cell>
          <cell r="M172">
            <v>15373.8216666667</v>
          </cell>
          <cell r="N172">
            <v>18032.2183333333</v>
          </cell>
          <cell r="O172">
            <v>18032.2183333333</v>
          </cell>
          <cell r="P172">
            <v>25245.565</v>
          </cell>
          <cell r="Q172">
            <v>86218.3666666666</v>
          </cell>
          <cell r="R172">
            <v>0</v>
          </cell>
        </row>
        <row r="172">
          <cell r="V172">
            <v>0</v>
          </cell>
          <cell r="W172">
            <v>86218.3666666666</v>
          </cell>
          <cell r="X172">
            <v>108193.31</v>
          </cell>
          <cell r="Y172">
            <v>86218.3666666666</v>
          </cell>
          <cell r="Z172">
            <v>86218.3666666666</v>
          </cell>
          <cell r="AA172">
            <v>40000</v>
          </cell>
          <cell r="AB172">
            <v>0.463938271466521</v>
          </cell>
          <cell r="AC172">
            <v>50000</v>
          </cell>
          <cell r="AD172">
            <v>0.579922839333151</v>
          </cell>
          <cell r="AE172">
            <v>80000</v>
          </cell>
          <cell r="AF172">
            <v>0.927876542933041</v>
          </cell>
          <cell r="AG172">
            <v>108193.31</v>
          </cell>
          <cell r="AH172">
            <v>1.25487543064104</v>
          </cell>
          <cell r="AI172">
            <v>40000</v>
          </cell>
        </row>
        <row r="173">
          <cell r="C173" t="str">
            <v>S432045</v>
          </cell>
          <cell r="D173" t="str">
            <v>苏州宏逸汽车零部件有限公司</v>
          </cell>
          <cell r="E173" t="str">
            <v>远途</v>
          </cell>
          <cell r="F173" t="str">
            <v>座椅</v>
          </cell>
          <cell r="G173" t="str">
            <v>零部件</v>
          </cell>
          <cell r="H173">
            <v>1</v>
          </cell>
          <cell r="I173">
            <v>304334</v>
          </cell>
          <cell r="J173">
            <v>304334</v>
          </cell>
          <cell r="K173">
            <v>170.666666666667</v>
          </cell>
          <cell r="L173">
            <v>170.666666666667</v>
          </cell>
          <cell r="M173">
            <v>12186.6666666667</v>
          </cell>
          <cell r="N173">
            <v>20632</v>
          </cell>
          <cell r="O173">
            <v>40724</v>
          </cell>
          <cell r="P173">
            <v>50722.3333333333</v>
          </cell>
          <cell r="Q173">
            <v>124606.333333333</v>
          </cell>
          <cell r="R173">
            <v>0</v>
          </cell>
        </row>
        <row r="173">
          <cell r="V173">
            <v>0</v>
          </cell>
          <cell r="W173">
            <v>124606.333333333</v>
          </cell>
          <cell r="X173">
            <v>304334</v>
          </cell>
          <cell r="Y173">
            <v>124606.333333333</v>
          </cell>
          <cell r="Z173">
            <v>124606.333333333</v>
          </cell>
          <cell r="AA173">
            <v>50000</v>
          </cell>
          <cell r="AB173">
            <v>0.401263713187398</v>
          </cell>
          <cell r="AC173">
            <v>80000</v>
          </cell>
          <cell r="AD173">
            <v>0.642021941099837</v>
          </cell>
          <cell r="AE173">
            <v>150000</v>
          </cell>
          <cell r="AF173">
            <v>1.20379113956219</v>
          </cell>
          <cell r="AG173">
            <v>304334</v>
          </cell>
          <cell r="AH173">
            <v>2.44236381778347</v>
          </cell>
          <cell r="AI173">
            <v>50000</v>
          </cell>
        </row>
        <row r="174">
          <cell r="C174" t="str">
            <v>S450001</v>
          </cell>
          <cell r="D174" t="str">
            <v>重庆光大产业有限公司</v>
          </cell>
          <cell r="E174" t="str">
            <v>远途</v>
          </cell>
          <cell r="F174" t="str">
            <v>座椅</v>
          </cell>
          <cell r="G174" t="str">
            <v>零部件</v>
          </cell>
          <cell r="H174">
            <v>1</v>
          </cell>
          <cell r="I174">
            <v>74476.96</v>
          </cell>
          <cell r="J174">
            <v>12258.81</v>
          </cell>
          <cell r="K174">
            <v>2043.135</v>
          </cell>
          <cell r="L174">
            <v>2043.135</v>
          </cell>
          <cell r="M174">
            <v>2043.135</v>
          </cell>
          <cell r="N174">
            <v>2043.135</v>
          </cell>
          <cell r="O174">
            <v>12412.8266666667</v>
          </cell>
          <cell r="P174">
            <v>12412.8266666667</v>
          </cell>
          <cell r="Q174">
            <v>32998.1933333334</v>
          </cell>
        </row>
        <row r="174">
          <cell r="V174">
            <v>0</v>
          </cell>
          <cell r="W174">
            <v>32998.1933333334</v>
          </cell>
          <cell r="X174">
            <v>12258.81</v>
          </cell>
          <cell r="Y174">
            <v>32998.1933333334</v>
          </cell>
          <cell r="Z174">
            <v>32998.1933333334</v>
          </cell>
        </row>
        <row r="174">
          <cell r="AB174">
            <v>0</v>
          </cell>
        </row>
        <row r="174">
          <cell r="AD174">
            <v>0</v>
          </cell>
        </row>
        <row r="174">
          <cell r="AF174">
            <v>0</v>
          </cell>
        </row>
        <row r="174">
          <cell r="AH174">
            <v>0</v>
          </cell>
          <cell r="AI174">
            <v>0</v>
          </cell>
        </row>
        <row r="175">
          <cell r="C175" t="str">
            <v>S513222</v>
          </cell>
          <cell r="D175" t="str">
            <v>沧州君泰包装制品有限公司 </v>
          </cell>
          <cell r="E175" t="str">
            <v>属地化</v>
          </cell>
          <cell r="F175" t="str">
            <v>座椅</v>
          </cell>
          <cell r="G175" t="str">
            <v>零部件</v>
          </cell>
          <cell r="H175">
            <v>1</v>
          </cell>
          <cell r="I175">
            <v>122012.91</v>
          </cell>
          <cell r="J175">
            <v>122012.91</v>
          </cell>
          <cell r="K175">
            <v>2185.89666666667</v>
          </cell>
          <cell r="L175">
            <v>2185.89666666667</v>
          </cell>
          <cell r="M175">
            <v>2185.89666666667</v>
          </cell>
          <cell r="N175">
            <v>20335.485</v>
          </cell>
          <cell r="O175">
            <v>20335.485</v>
          </cell>
          <cell r="P175">
            <v>18149.5883333333</v>
          </cell>
          <cell r="Q175">
            <v>65378.2483333333</v>
          </cell>
          <cell r="R175">
            <v>104448.77</v>
          </cell>
        </row>
        <row r="175">
          <cell r="V175">
            <v>104448.77</v>
          </cell>
          <cell r="W175">
            <v>-39070.5216666667</v>
          </cell>
          <cell r="X175">
            <v>122012.91</v>
          </cell>
          <cell r="Y175">
            <v>-39070.5216666667</v>
          </cell>
          <cell r="Z175">
            <v>0</v>
          </cell>
        </row>
        <row r="175">
          <cell r="AB175" t="str">
            <v>100%</v>
          </cell>
        </row>
        <row r="175">
          <cell r="AD175" t="str">
            <v>100%</v>
          </cell>
        </row>
        <row r="175">
          <cell r="AF175" t="str">
            <v>100%</v>
          </cell>
        </row>
        <row r="175">
          <cell r="AH175" t="str">
            <v>100%</v>
          </cell>
          <cell r="AI175">
            <v>0</v>
          </cell>
        </row>
        <row r="176">
          <cell r="C176" t="str">
            <v>S413179</v>
          </cell>
          <cell r="D176" t="str">
            <v>文安县海智五金制品有限公司</v>
          </cell>
          <cell r="E176" t="str">
            <v>属地化</v>
          </cell>
          <cell r="F176" t="str">
            <v>金属件</v>
          </cell>
          <cell r="G176" t="str">
            <v>零部件</v>
          </cell>
          <cell r="H176">
            <v>1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70400</v>
          </cell>
        </row>
        <row r="176">
          <cell r="V176">
            <v>70400</v>
          </cell>
          <cell r="W176">
            <v>-70400</v>
          </cell>
          <cell r="X176">
            <v>0</v>
          </cell>
          <cell r="Y176">
            <v>-70400</v>
          </cell>
          <cell r="Z176">
            <v>0</v>
          </cell>
        </row>
        <row r="176">
          <cell r="AB176" t="str">
            <v>100%</v>
          </cell>
        </row>
        <row r="176">
          <cell r="AD176" t="str">
            <v>100%</v>
          </cell>
        </row>
        <row r="176">
          <cell r="AF176" t="str">
            <v>100%</v>
          </cell>
        </row>
        <row r="176">
          <cell r="AH176" t="str">
            <v>100%</v>
          </cell>
          <cell r="AI176">
            <v>0</v>
          </cell>
        </row>
        <row r="177">
          <cell r="C177" t="str">
            <v>S413213</v>
          </cell>
          <cell r="D177" t="str">
            <v>沧县大河精密铸造厂</v>
          </cell>
          <cell r="E177" t="str">
            <v>属地化</v>
          </cell>
          <cell r="F177" t="str">
            <v>座椅</v>
          </cell>
          <cell r="G177" t="str">
            <v>零部件</v>
          </cell>
          <cell r="H177">
            <v>1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34290.85</v>
          </cell>
        </row>
        <row r="177">
          <cell r="V177">
            <v>34290.85</v>
          </cell>
          <cell r="W177">
            <v>-34290.85</v>
          </cell>
          <cell r="X177">
            <v>0</v>
          </cell>
          <cell r="Y177">
            <v>-34290.85</v>
          </cell>
          <cell r="Z177">
            <v>0</v>
          </cell>
        </row>
        <row r="177">
          <cell r="AB177" t="str">
            <v>100%</v>
          </cell>
        </row>
        <row r="177">
          <cell r="AD177" t="str">
            <v>100%</v>
          </cell>
        </row>
        <row r="177">
          <cell r="AF177" t="str">
            <v>100%</v>
          </cell>
        </row>
        <row r="177">
          <cell r="AH177" t="str">
            <v>100%</v>
          </cell>
          <cell r="AI177">
            <v>0</v>
          </cell>
        </row>
        <row r="178">
          <cell r="C178" t="str">
            <v>S432049</v>
          </cell>
          <cell r="D178" t="str">
            <v>徐州派特控制技术有限公司</v>
          </cell>
          <cell r="E178" t="str">
            <v>远途</v>
          </cell>
          <cell r="F178" t="str">
            <v>座椅</v>
          </cell>
          <cell r="G178" t="str">
            <v>零部件</v>
          </cell>
          <cell r="H178">
            <v>0.8</v>
          </cell>
          <cell r="I178">
            <v>33528</v>
          </cell>
          <cell r="J178">
            <v>3583</v>
          </cell>
          <cell r="K178">
            <v>0</v>
          </cell>
          <cell r="L178">
            <v>0</v>
          </cell>
          <cell r="M178">
            <v>597.166666666667</v>
          </cell>
          <cell r="N178">
            <v>5588</v>
          </cell>
          <cell r="O178">
            <v>5588</v>
          </cell>
          <cell r="P178">
            <v>5588</v>
          </cell>
          <cell r="Q178">
            <v>13888.9333333333</v>
          </cell>
        </row>
        <row r="178">
          <cell r="V178">
            <v>0</v>
          </cell>
          <cell r="W178">
            <v>13888.9333333333</v>
          </cell>
          <cell r="X178">
            <v>3583</v>
          </cell>
          <cell r="Y178">
            <v>13888.9333333333</v>
          </cell>
          <cell r="Z178">
            <v>13888.9333333333</v>
          </cell>
        </row>
        <row r="178">
          <cell r="AB178">
            <v>0</v>
          </cell>
        </row>
        <row r="178">
          <cell r="AD178">
            <v>0</v>
          </cell>
        </row>
        <row r="178">
          <cell r="AF178">
            <v>0</v>
          </cell>
        </row>
        <row r="178">
          <cell r="AH178">
            <v>0</v>
          </cell>
          <cell r="AI178">
            <v>0</v>
          </cell>
        </row>
        <row r="179">
          <cell r="C179" t="str">
            <v>S432051</v>
          </cell>
          <cell r="D179" t="str">
            <v>无锡万谦工品智造科技有限公司</v>
          </cell>
          <cell r="E179" t="str">
            <v>远途</v>
          </cell>
          <cell r="F179" t="str">
            <v>金属件</v>
          </cell>
          <cell r="G179" t="str">
            <v>零部件</v>
          </cell>
          <cell r="H179">
            <v>1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</row>
        <row r="179"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79">
          <cell r="AB179" t="str">
            <v>100%</v>
          </cell>
        </row>
        <row r="179">
          <cell r="AD179" t="str">
            <v>100%</v>
          </cell>
        </row>
        <row r="179">
          <cell r="AF179" t="str">
            <v>100%</v>
          </cell>
        </row>
        <row r="179">
          <cell r="AH179" t="str">
            <v>100%</v>
          </cell>
          <cell r="AI179">
            <v>0</v>
          </cell>
        </row>
        <row r="180">
          <cell r="C180" t="str">
            <v>S513238</v>
          </cell>
          <cell r="D180" t="str">
            <v>深州市睿盛橡塑制品有限公司</v>
          </cell>
          <cell r="E180" t="str">
            <v>属地化</v>
          </cell>
          <cell r="F180" t="str">
            <v>金属件</v>
          </cell>
          <cell r="G180" t="str">
            <v>零部件</v>
          </cell>
          <cell r="H180">
            <v>1</v>
          </cell>
          <cell r="I180">
            <v>96057.62</v>
          </cell>
          <cell r="J180">
            <v>96057.62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524.166666666667</v>
          </cell>
          <cell r="P180">
            <v>16009.6033333333</v>
          </cell>
          <cell r="Q180">
            <v>16533.77</v>
          </cell>
        </row>
        <row r="180">
          <cell r="V180">
            <v>0</v>
          </cell>
          <cell r="W180">
            <v>16533.77</v>
          </cell>
          <cell r="X180">
            <v>96057.62</v>
          </cell>
          <cell r="Y180">
            <v>16533.77</v>
          </cell>
          <cell r="Z180">
            <v>16533.77</v>
          </cell>
        </row>
        <row r="180">
          <cell r="AB180">
            <v>0</v>
          </cell>
        </row>
        <row r="180">
          <cell r="AD180">
            <v>0</v>
          </cell>
          <cell r="AE180">
            <v>30000</v>
          </cell>
          <cell r="AF180">
            <v>1.81446820658568</v>
          </cell>
          <cell r="AG180">
            <v>96057.62</v>
          </cell>
          <cell r="AH180">
            <v>5.80978324967628</v>
          </cell>
          <cell r="AI180">
            <v>0</v>
          </cell>
        </row>
        <row r="181">
          <cell r="C181" t="str">
            <v>S431002</v>
          </cell>
          <cell r="D181" t="str">
            <v>易格斯（上海）拖链系统有限公司</v>
          </cell>
          <cell r="E181" t="str">
            <v>远途</v>
          </cell>
          <cell r="F181" t="str">
            <v>金属件</v>
          </cell>
          <cell r="G181" t="str">
            <v>零部件</v>
          </cell>
          <cell r="H181">
            <v>1</v>
          </cell>
          <cell r="I181">
            <v>418529.62</v>
          </cell>
          <cell r="J181">
            <v>418529.62</v>
          </cell>
          <cell r="K181">
            <v>0</v>
          </cell>
          <cell r="L181">
            <v>38398.7066666667</v>
          </cell>
          <cell r="M181">
            <v>45148.5733333333</v>
          </cell>
          <cell r="N181">
            <v>69754.9366666667</v>
          </cell>
          <cell r="O181">
            <v>69754.9366666667</v>
          </cell>
          <cell r="P181">
            <v>69754.9366666667</v>
          </cell>
          <cell r="Q181">
            <v>292812.09</v>
          </cell>
          <cell r="R181">
            <v>70000</v>
          </cell>
        </row>
        <row r="181">
          <cell r="U181">
            <v>270891.44</v>
          </cell>
          <cell r="V181">
            <v>340891.44</v>
          </cell>
          <cell r="W181">
            <v>-48079.3499999999</v>
          </cell>
          <cell r="X181">
            <v>147638.18</v>
          </cell>
          <cell r="Y181">
            <v>-48079.3499999999</v>
          </cell>
          <cell r="Z181">
            <v>0</v>
          </cell>
        </row>
        <row r="181">
          <cell r="AB181" t="str">
            <v>100%</v>
          </cell>
        </row>
        <row r="181">
          <cell r="AD181" t="str">
            <v>100%</v>
          </cell>
          <cell r="AE181">
            <v>147638.18</v>
          </cell>
          <cell r="AF181" t="str">
            <v>100%</v>
          </cell>
          <cell r="AG181">
            <v>147638.18</v>
          </cell>
          <cell r="AH181" t="str">
            <v>100%</v>
          </cell>
          <cell r="AI181">
            <v>0</v>
          </cell>
        </row>
        <row r="182">
          <cell r="C182" t="str">
            <v>S413169</v>
          </cell>
          <cell r="D182" t="str">
            <v>黄骅市鑫翔五金产品经销处</v>
          </cell>
          <cell r="E182" t="str">
            <v>临采</v>
          </cell>
          <cell r="F182" t="str">
            <v>金属件</v>
          </cell>
          <cell r="G182" t="str">
            <v>临采</v>
          </cell>
          <cell r="H182">
            <v>1</v>
          </cell>
          <cell r="I182">
            <v>5958</v>
          </cell>
          <cell r="J182">
            <v>5958</v>
          </cell>
          <cell r="K182">
            <v>0</v>
          </cell>
          <cell r="L182">
            <v>0</v>
          </cell>
          <cell r="M182">
            <v>0</v>
          </cell>
          <cell r="N182">
            <v>2.66666666666667</v>
          </cell>
          <cell r="O182">
            <v>2.66666666666667</v>
          </cell>
          <cell r="P182">
            <v>993</v>
          </cell>
          <cell r="Q182">
            <v>998.333333333333</v>
          </cell>
          <cell r="R182">
            <v>5500</v>
          </cell>
        </row>
        <row r="182">
          <cell r="U182">
            <v>5500</v>
          </cell>
          <cell r="V182">
            <v>11000</v>
          </cell>
          <cell r="W182">
            <v>-10001.6666666667</v>
          </cell>
          <cell r="X182">
            <v>458</v>
          </cell>
          <cell r="Y182">
            <v>458</v>
          </cell>
          <cell r="Z182">
            <v>458</v>
          </cell>
        </row>
        <row r="182">
          <cell r="AB182">
            <v>0</v>
          </cell>
        </row>
        <row r="182">
          <cell r="AD182">
            <v>0</v>
          </cell>
        </row>
        <row r="182">
          <cell r="AF182">
            <v>0</v>
          </cell>
        </row>
        <row r="182">
          <cell r="AH182">
            <v>0</v>
          </cell>
          <cell r="AI182">
            <v>0</v>
          </cell>
        </row>
        <row r="183">
          <cell r="C183" t="str">
            <v>S513005</v>
          </cell>
          <cell r="D183" t="str">
            <v>黄骅市通乐贸易有限公司</v>
          </cell>
          <cell r="E183" t="str">
            <v>临采</v>
          </cell>
          <cell r="F183" t="str">
            <v>金属件/座椅/后视镜</v>
          </cell>
          <cell r="G183" t="str">
            <v>临采</v>
          </cell>
          <cell r="H183">
            <v>1</v>
          </cell>
          <cell r="I183">
            <v>165027.4</v>
          </cell>
          <cell r="J183">
            <v>171445.4</v>
          </cell>
          <cell r="K183">
            <v>6182.65</v>
          </cell>
          <cell r="L183">
            <v>6182.65</v>
          </cell>
          <cell r="M183">
            <v>6132.65</v>
          </cell>
          <cell r="N183">
            <v>6132.65</v>
          </cell>
          <cell r="O183">
            <v>14920.8166666667</v>
          </cell>
          <cell r="P183">
            <v>11003.15</v>
          </cell>
          <cell r="Q183">
            <v>50554.5666666667</v>
          </cell>
          <cell r="R183">
            <v>30000</v>
          </cell>
          <cell r="S183">
            <v>30000</v>
          </cell>
        </row>
        <row r="183">
          <cell r="V183">
            <v>60000</v>
          </cell>
          <cell r="W183">
            <v>-9445.4333333333</v>
          </cell>
          <cell r="X183">
            <v>171445.4</v>
          </cell>
          <cell r="Y183">
            <v>171445.4</v>
          </cell>
          <cell r="Z183">
            <v>171445.4</v>
          </cell>
        </row>
        <row r="183">
          <cell r="AB183">
            <v>0</v>
          </cell>
        </row>
        <row r="183">
          <cell r="AD183">
            <v>0</v>
          </cell>
          <cell r="AE183">
            <v>20000</v>
          </cell>
          <cell r="AF183">
            <v>0.11665521501306</v>
          </cell>
          <cell r="AG183">
            <v>50000</v>
          </cell>
          <cell r="AH183">
            <v>0.291638037532649</v>
          </cell>
          <cell r="AI183">
            <v>0</v>
          </cell>
        </row>
        <row r="184">
          <cell r="C184" t="str">
            <v>S513007</v>
          </cell>
          <cell r="D184" t="str">
            <v>人民电器集团黄骅销售有限公司</v>
          </cell>
          <cell r="E184" t="str">
            <v>临采</v>
          </cell>
          <cell r="F184" t="str">
            <v>金属件</v>
          </cell>
          <cell r="G184" t="str">
            <v>临采</v>
          </cell>
          <cell r="H184">
            <v>1</v>
          </cell>
          <cell r="I184">
            <v>44064.5</v>
          </cell>
          <cell r="J184">
            <v>44064.5</v>
          </cell>
          <cell r="K184">
            <v>3027.66666666667</v>
          </cell>
          <cell r="L184">
            <v>3027.66666666667</v>
          </cell>
          <cell r="M184">
            <v>3027.66666666667</v>
          </cell>
          <cell r="N184">
            <v>3027.66666666667</v>
          </cell>
          <cell r="O184">
            <v>3027.66666666667</v>
          </cell>
          <cell r="P184">
            <v>3027.66666666667</v>
          </cell>
          <cell r="Q184">
            <v>18166</v>
          </cell>
          <cell r="R184">
            <v>0</v>
          </cell>
        </row>
        <row r="184">
          <cell r="V184">
            <v>0</v>
          </cell>
          <cell r="W184">
            <v>18166</v>
          </cell>
          <cell r="X184">
            <v>44064.5</v>
          </cell>
          <cell r="Y184">
            <v>44064.5</v>
          </cell>
          <cell r="Z184">
            <v>44064.5</v>
          </cell>
        </row>
        <row r="184">
          <cell r="AB184">
            <v>0</v>
          </cell>
        </row>
        <row r="184">
          <cell r="AD184">
            <v>0</v>
          </cell>
          <cell r="AE184">
            <v>10000</v>
          </cell>
          <cell r="AF184">
            <v>0.226940053784793</v>
          </cell>
          <cell r="AG184">
            <v>20000</v>
          </cell>
          <cell r="AH184">
            <v>0.453880107569585</v>
          </cell>
          <cell r="AI184">
            <v>0</v>
          </cell>
        </row>
        <row r="185">
          <cell r="C185" t="str">
            <v>S512012</v>
          </cell>
          <cell r="D185" t="str">
            <v>天津市科特迪科技发展有限公司</v>
          </cell>
          <cell r="E185" t="str">
            <v>临采</v>
          </cell>
          <cell r="F185" t="str">
            <v>金属件</v>
          </cell>
          <cell r="G185" t="str">
            <v>临采</v>
          </cell>
          <cell r="H185">
            <v>1</v>
          </cell>
          <cell r="I185">
            <v>9000</v>
          </cell>
          <cell r="J185">
            <v>9000</v>
          </cell>
          <cell r="K185">
            <v>1500</v>
          </cell>
          <cell r="L185">
            <v>1500</v>
          </cell>
          <cell r="M185">
            <v>1500</v>
          </cell>
          <cell r="N185">
            <v>1500</v>
          </cell>
          <cell r="O185">
            <v>1500</v>
          </cell>
          <cell r="P185">
            <v>1500</v>
          </cell>
          <cell r="Q185">
            <v>9000</v>
          </cell>
          <cell r="R185">
            <v>0</v>
          </cell>
        </row>
        <row r="185">
          <cell r="V185">
            <v>0</v>
          </cell>
          <cell r="W185">
            <v>9000</v>
          </cell>
          <cell r="X185">
            <v>9000</v>
          </cell>
          <cell r="Y185">
            <v>9000</v>
          </cell>
          <cell r="Z185">
            <v>9000</v>
          </cell>
          <cell r="AA185">
            <v>9000</v>
          </cell>
          <cell r="AB185">
            <v>1</v>
          </cell>
        </row>
        <row r="185">
          <cell r="AD185">
            <v>0</v>
          </cell>
        </row>
        <row r="185">
          <cell r="AF185">
            <v>0</v>
          </cell>
        </row>
        <row r="185">
          <cell r="AH185">
            <v>0</v>
          </cell>
          <cell r="AI185">
            <v>9000</v>
          </cell>
        </row>
      </sheetData>
      <sheetData sheetId="5">
        <row r="9">
          <cell r="C9" t="str">
            <v>S413065</v>
          </cell>
          <cell r="D9" t="str">
            <v>河北锦泽丰泰国际贸易有限公司</v>
          </cell>
          <cell r="E9" t="str">
            <v>原材料</v>
          </cell>
          <cell r="F9" t="str">
            <v>座椅</v>
          </cell>
          <cell r="G9" t="str">
            <v>原材料</v>
          </cell>
          <cell r="H9">
            <v>1</v>
          </cell>
          <cell r="I9">
            <v>1813373.43</v>
          </cell>
          <cell r="J9">
            <v>1813373.43</v>
          </cell>
          <cell r="K9">
            <v>0</v>
          </cell>
          <cell r="L9">
            <v>0</v>
          </cell>
          <cell r="M9">
            <v>0</v>
          </cell>
          <cell r="N9">
            <v>87330.4166666667</v>
          </cell>
          <cell r="O9">
            <v>87330.4166666667</v>
          </cell>
          <cell r="P9">
            <v>302228.905</v>
          </cell>
          <cell r="Q9">
            <v>476889.738333333</v>
          </cell>
          <cell r="R9">
            <v>2240000</v>
          </cell>
        </row>
        <row r="9">
          <cell r="U9">
            <v>400000</v>
          </cell>
          <cell r="V9">
            <v>200000</v>
          </cell>
          <cell r="W9">
            <v>2840000</v>
          </cell>
          <cell r="X9">
            <v>-2363110.26166667</v>
          </cell>
          <cell r="Y9">
            <v>1213373.43</v>
          </cell>
          <cell r="Z9">
            <v>1213373.43</v>
          </cell>
          <cell r="AA9">
            <v>1213373.43</v>
          </cell>
          <cell r="AB9">
            <v>200000</v>
          </cell>
        </row>
        <row r="10">
          <cell r="C10" t="str">
            <v>S413042</v>
          </cell>
          <cell r="D10" t="str">
            <v>黄骅市祯祥金属制品有限责任公司</v>
          </cell>
          <cell r="E10" t="str">
            <v>原材料</v>
          </cell>
          <cell r="F10" t="str">
            <v>座椅</v>
          </cell>
          <cell r="G10" t="str">
            <v>原材料</v>
          </cell>
          <cell r="H10">
            <v>1</v>
          </cell>
          <cell r="I10">
            <v>491750.82</v>
          </cell>
          <cell r="J10">
            <v>491750.82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23624.4116666667</v>
          </cell>
          <cell r="P10">
            <v>81958.47</v>
          </cell>
          <cell r="Q10">
            <v>105582.881666667</v>
          </cell>
          <cell r="R10">
            <v>900000</v>
          </cell>
        </row>
        <row r="10">
          <cell r="U10">
            <v>250000</v>
          </cell>
        </row>
        <row r="10">
          <cell r="W10">
            <v>1150000</v>
          </cell>
          <cell r="X10">
            <v>-1044417.11833333</v>
          </cell>
          <cell r="Y10">
            <v>241750.82</v>
          </cell>
          <cell r="Z10">
            <v>241750.82</v>
          </cell>
          <cell r="AA10">
            <v>241750.82</v>
          </cell>
          <cell r="AB10">
            <v>100000</v>
          </cell>
        </row>
        <row r="11">
          <cell r="C11" t="str">
            <v>S512030</v>
          </cell>
          <cell r="D11" t="str">
            <v>天津德润达金属材料销售有限公司</v>
          </cell>
          <cell r="E11" t="str">
            <v>原材料</v>
          </cell>
          <cell r="F11" t="str">
            <v>金属件</v>
          </cell>
          <cell r="G11" t="str">
            <v>原材料</v>
          </cell>
          <cell r="H11">
            <v>1</v>
          </cell>
          <cell r="I11">
            <v>757565.08</v>
          </cell>
          <cell r="J11">
            <v>757565.08</v>
          </cell>
          <cell r="K11">
            <v>0</v>
          </cell>
          <cell r="L11">
            <v>0</v>
          </cell>
          <cell r="M11">
            <v>0</v>
          </cell>
          <cell r="N11">
            <v>112726.566666667</v>
          </cell>
          <cell r="O11">
            <v>126260.846666667</v>
          </cell>
          <cell r="P11">
            <v>126260.846666667</v>
          </cell>
          <cell r="Q11">
            <v>365248.260000001</v>
          </cell>
          <cell r="R11">
            <v>750000</v>
          </cell>
        </row>
        <row r="11">
          <cell r="V11">
            <v>20000</v>
          </cell>
          <cell r="W11">
            <v>770000</v>
          </cell>
          <cell r="X11">
            <v>-404751.739999999</v>
          </cell>
          <cell r="Y11">
            <v>737565.08</v>
          </cell>
          <cell r="Z11">
            <v>737565.08</v>
          </cell>
          <cell r="AA11">
            <v>737565.08</v>
          </cell>
        </row>
        <row r="12">
          <cell r="C12" t="str">
            <v>S431024</v>
          </cell>
          <cell r="D12" t="str">
            <v>上海霏济科技有限公司</v>
          </cell>
          <cell r="E12" t="str">
            <v>原材料</v>
          </cell>
          <cell r="F12" t="str">
            <v>金属件</v>
          </cell>
          <cell r="G12" t="str">
            <v>原材料</v>
          </cell>
          <cell r="H12">
            <v>0.8</v>
          </cell>
          <cell r="I12">
            <v>308957.65</v>
          </cell>
          <cell r="J12">
            <v>308957.65</v>
          </cell>
          <cell r="K12">
            <v>0</v>
          </cell>
          <cell r="L12">
            <v>0</v>
          </cell>
          <cell r="M12">
            <v>30531.4416666667</v>
          </cell>
          <cell r="N12">
            <v>30531.4416666667</v>
          </cell>
          <cell r="O12">
            <v>51492.9416666667</v>
          </cell>
          <cell r="P12">
            <v>51492.9416666667</v>
          </cell>
          <cell r="Q12">
            <v>131239.013333333</v>
          </cell>
          <cell r="R12">
            <v>0</v>
          </cell>
        </row>
        <row r="12">
          <cell r="U12">
            <v>200000</v>
          </cell>
        </row>
        <row r="12">
          <cell r="W12">
            <v>200000</v>
          </cell>
          <cell r="X12">
            <v>-68760.9866666665</v>
          </cell>
          <cell r="Y12">
            <v>108957.65</v>
          </cell>
          <cell r="Z12">
            <v>108957.65</v>
          </cell>
          <cell r="AA12">
            <v>108957.65</v>
          </cell>
        </row>
        <row r="13">
          <cell r="C13" t="str">
            <v>S412055</v>
          </cell>
          <cell r="D13" t="str">
            <v>天津市盛祥冷拉有限公司</v>
          </cell>
          <cell r="E13" t="str">
            <v>原材料</v>
          </cell>
          <cell r="F13" t="str">
            <v>金属件</v>
          </cell>
          <cell r="G13" t="str">
            <v>原材料</v>
          </cell>
          <cell r="H13">
            <v>1</v>
          </cell>
        </row>
        <row r="13">
          <cell r="Q13">
            <v>0</v>
          </cell>
        </row>
        <row r="13">
          <cell r="S13">
            <v>57800</v>
          </cell>
        </row>
        <row r="13">
          <cell r="V13">
            <v>70000</v>
          </cell>
          <cell r="W13">
            <v>127800</v>
          </cell>
          <cell r="X13">
            <v>-127800</v>
          </cell>
          <cell r="Y13">
            <v>-70000</v>
          </cell>
          <cell r="Z13">
            <v>-70000</v>
          </cell>
          <cell r="AA13">
            <v>0</v>
          </cell>
        </row>
        <row r="14">
          <cell r="C14" t="str">
            <v>S412009</v>
          </cell>
          <cell r="D14" t="str">
            <v>天津市元辉昌钢铁贸易有限公司</v>
          </cell>
          <cell r="E14" t="str">
            <v>原材料</v>
          </cell>
          <cell r="F14" t="str">
            <v>金属件</v>
          </cell>
          <cell r="G14" t="str">
            <v>原材料</v>
          </cell>
          <cell r="H14">
            <v>1</v>
          </cell>
          <cell r="I14">
            <v>159506.4</v>
          </cell>
          <cell r="J14">
            <v>159506.4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12220.16</v>
          </cell>
          <cell r="P14">
            <v>26584.4</v>
          </cell>
          <cell r="Q14">
            <v>38804.56</v>
          </cell>
          <cell r="R14">
            <v>240782.89</v>
          </cell>
          <cell r="S14">
            <v>170782.89</v>
          </cell>
          <cell r="T14">
            <v>77320.96</v>
          </cell>
        </row>
        <row r="14">
          <cell r="V14">
            <v>80000</v>
          </cell>
          <cell r="W14">
            <v>568886.74</v>
          </cell>
          <cell r="X14">
            <v>-530082.18</v>
          </cell>
          <cell r="Y14">
            <v>2185.43999999999</v>
          </cell>
          <cell r="Z14">
            <v>2185.43999999999</v>
          </cell>
          <cell r="AA14">
            <v>2185.43999999999</v>
          </cell>
        </row>
        <row r="15">
          <cell r="C15" t="str">
            <v>S411006</v>
          </cell>
          <cell r="D15" t="str">
            <v>北京中万盛贸易有限责任公司</v>
          </cell>
          <cell r="E15" t="str">
            <v>原材料</v>
          </cell>
          <cell r="F15" t="str">
            <v>座椅</v>
          </cell>
          <cell r="G15" t="str">
            <v>原材料</v>
          </cell>
          <cell r="H15">
            <v>1</v>
          </cell>
          <cell r="I15">
            <v>381666.31</v>
          </cell>
          <cell r="J15">
            <v>474580.66</v>
          </cell>
          <cell r="K15">
            <v>0</v>
          </cell>
          <cell r="L15">
            <v>0</v>
          </cell>
          <cell r="M15">
            <v>17451.0516666667</v>
          </cell>
          <cell r="N15">
            <v>40317.5033333333</v>
          </cell>
          <cell r="O15">
            <v>48125.3266666667</v>
          </cell>
          <cell r="P15">
            <v>63611.0516666667</v>
          </cell>
          <cell r="Q15">
            <v>169504.933333333</v>
          </cell>
          <cell r="R15">
            <v>100000</v>
          </cell>
          <cell r="S15">
            <v>100000</v>
          </cell>
        </row>
        <row r="15">
          <cell r="W15">
            <v>200000</v>
          </cell>
          <cell r="X15">
            <v>-30495.0666666666</v>
          </cell>
          <cell r="Y15">
            <v>474580.66</v>
          </cell>
          <cell r="Z15">
            <v>474580.66</v>
          </cell>
          <cell r="AA15">
            <v>474580.66</v>
          </cell>
          <cell r="AB15">
            <v>180000</v>
          </cell>
        </row>
        <row r="16">
          <cell r="C16" t="str">
            <v>S413014</v>
          </cell>
          <cell r="D16" t="str">
            <v>沧州市奥睿机械设备有限公司</v>
          </cell>
          <cell r="E16" t="str">
            <v>原材料</v>
          </cell>
          <cell r="F16" t="str">
            <v>金属件</v>
          </cell>
          <cell r="G16" t="str">
            <v>原材料</v>
          </cell>
          <cell r="H16">
            <v>1</v>
          </cell>
          <cell r="I16">
            <v>58272</v>
          </cell>
          <cell r="J16">
            <v>58272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2856</v>
          </cell>
          <cell r="P16">
            <v>9712</v>
          </cell>
          <cell r="Q16">
            <v>12568</v>
          </cell>
          <cell r="R16">
            <v>42068</v>
          </cell>
        </row>
        <row r="16">
          <cell r="W16">
            <v>42068</v>
          </cell>
          <cell r="X16">
            <v>-29500</v>
          </cell>
          <cell r="Y16">
            <v>58272</v>
          </cell>
          <cell r="Z16">
            <v>58272</v>
          </cell>
          <cell r="AA16">
            <v>58272</v>
          </cell>
        </row>
        <row r="17">
          <cell r="C17" t="str">
            <v>S413012</v>
          </cell>
          <cell r="D17" t="str">
            <v>沧州市任沧机电有限公司</v>
          </cell>
          <cell r="E17" t="str">
            <v>原材料</v>
          </cell>
          <cell r="F17" t="str">
            <v>金属件</v>
          </cell>
          <cell r="G17" t="str">
            <v>原材料</v>
          </cell>
          <cell r="H17">
            <v>1</v>
          </cell>
          <cell r="I17">
            <v>41380</v>
          </cell>
          <cell r="J17">
            <v>41380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6896.66666666667</v>
          </cell>
          <cell r="P17">
            <v>6896.66666666667</v>
          </cell>
          <cell r="Q17">
            <v>13793.3333333333</v>
          </cell>
          <cell r="R17">
            <v>24922</v>
          </cell>
        </row>
        <row r="17">
          <cell r="W17">
            <v>24922</v>
          </cell>
          <cell r="X17">
            <v>-11128.6666666667</v>
          </cell>
          <cell r="Y17">
            <v>41380</v>
          </cell>
          <cell r="Z17">
            <v>41380</v>
          </cell>
          <cell r="AA17">
            <v>41380</v>
          </cell>
        </row>
        <row r="18">
          <cell r="C18" t="str">
            <v>S413061</v>
          </cell>
          <cell r="D18" t="str">
            <v>黄骅市氦普气体销售有限公司</v>
          </cell>
          <cell r="E18" t="str">
            <v>原材料</v>
          </cell>
          <cell r="F18" t="str">
            <v>金属件</v>
          </cell>
          <cell r="G18" t="str">
            <v>原材料</v>
          </cell>
          <cell r="H18">
            <v>0.8</v>
          </cell>
          <cell r="I18">
            <v>747766.85</v>
          </cell>
          <cell r="J18">
            <v>747766.85</v>
          </cell>
          <cell r="K18">
            <v>70792.89</v>
          </cell>
          <cell r="L18">
            <v>79216.4016666667</v>
          </cell>
          <cell r="M18">
            <v>73787.37</v>
          </cell>
          <cell r="N18">
            <v>73787.37</v>
          </cell>
          <cell r="O18">
            <v>73787.37</v>
          </cell>
          <cell r="P18">
            <v>53834.9183333333</v>
          </cell>
          <cell r="Q18">
            <v>340165.056</v>
          </cell>
          <cell r="R18">
            <v>280000</v>
          </cell>
          <cell r="S18">
            <v>80000</v>
          </cell>
        </row>
        <row r="18">
          <cell r="W18">
            <v>360000</v>
          </cell>
          <cell r="X18">
            <v>-19834.944</v>
          </cell>
          <cell r="Y18">
            <v>747766.85</v>
          </cell>
          <cell r="Z18">
            <v>747766.85</v>
          </cell>
          <cell r="AA18">
            <v>747766.85</v>
          </cell>
        </row>
        <row r="19">
          <cell r="C19" t="str">
            <v>S512036</v>
          </cell>
          <cell r="D19" t="str">
            <v>天津未来化学有限公司</v>
          </cell>
          <cell r="E19" t="str">
            <v>原材料</v>
          </cell>
          <cell r="F19" t="str">
            <v>座椅</v>
          </cell>
          <cell r="G19" t="str">
            <v>原材料</v>
          </cell>
          <cell r="H19">
            <v>1</v>
          </cell>
          <cell r="I19">
            <v>19500</v>
          </cell>
          <cell r="J19">
            <v>19500</v>
          </cell>
          <cell r="K19">
            <v>3250</v>
          </cell>
          <cell r="L19">
            <v>3250</v>
          </cell>
          <cell r="M19">
            <v>3250</v>
          </cell>
          <cell r="N19">
            <v>3250</v>
          </cell>
          <cell r="O19">
            <v>3250</v>
          </cell>
          <cell r="P19">
            <v>3250</v>
          </cell>
          <cell r="Q19">
            <v>19500</v>
          </cell>
        </row>
        <row r="19">
          <cell r="W19">
            <v>0</v>
          </cell>
          <cell r="X19">
            <v>19500</v>
          </cell>
          <cell r="Y19">
            <v>19500</v>
          </cell>
          <cell r="Z19">
            <v>19500</v>
          </cell>
          <cell r="AA19">
            <v>19500</v>
          </cell>
        </row>
        <row r="20">
          <cell r="C20" t="str">
            <v>S413048</v>
          </cell>
          <cell r="D20" t="str">
            <v>黄骅市聚兴制管有限公司</v>
          </cell>
          <cell r="E20" t="str">
            <v>原材料</v>
          </cell>
          <cell r="F20" t="str">
            <v>金属件</v>
          </cell>
          <cell r="G20" t="str">
            <v>原材料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51500</v>
          </cell>
        </row>
        <row r="20">
          <cell r="W20">
            <v>51500</v>
          </cell>
          <cell r="X20">
            <v>-51500</v>
          </cell>
          <cell r="Y20">
            <v>0</v>
          </cell>
          <cell r="Z20">
            <v>0</v>
          </cell>
          <cell r="AA20">
            <v>0</v>
          </cell>
        </row>
        <row r="21">
          <cell r="C21" t="str">
            <v>S513014</v>
          </cell>
          <cell r="D21" t="str">
            <v>邓景亮</v>
          </cell>
          <cell r="E21" t="str">
            <v>物流</v>
          </cell>
          <cell r="F21" t="str">
            <v>销售</v>
          </cell>
          <cell r="G21" t="str">
            <v>销售</v>
          </cell>
          <cell r="H21">
            <v>1</v>
          </cell>
          <cell r="I21">
            <v>4477302.63</v>
          </cell>
          <cell r="J21">
            <v>3658878.05</v>
          </cell>
          <cell r="K21">
            <v>346046.15</v>
          </cell>
          <cell r="L21">
            <v>400685.73</v>
          </cell>
          <cell r="M21">
            <v>450511.113333333</v>
          </cell>
          <cell r="N21">
            <v>425040.165</v>
          </cell>
          <cell r="O21">
            <v>426970.151666667</v>
          </cell>
          <cell r="P21">
            <v>393926.236666667</v>
          </cell>
          <cell r="Q21">
            <v>2443179.54666667</v>
          </cell>
          <cell r="R21">
            <v>1254687.352</v>
          </cell>
        </row>
        <row r="21">
          <cell r="T21">
            <v>200000</v>
          </cell>
          <cell r="U21">
            <v>100000</v>
          </cell>
          <cell r="V21">
            <v>50000</v>
          </cell>
          <cell r="W21">
            <v>1604687.352</v>
          </cell>
          <cell r="X21">
            <v>838492.194666667</v>
          </cell>
          <cell r="Y21">
            <v>3308878.05</v>
          </cell>
          <cell r="Z21">
            <v>838492.194666667</v>
          </cell>
          <cell r="AA21">
            <v>838492.194666667</v>
          </cell>
        </row>
        <row r="22">
          <cell r="C22" t="str">
            <v>S413107</v>
          </cell>
          <cell r="D22" t="str">
            <v>黄骅市赵福增运输队</v>
          </cell>
          <cell r="E22" t="str">
            <v>物流</v>
          </cell>
          <cell r="F22" t="str">
            <v>销售</v>
          </cell>
          <cell r="G22" t="str">
            <v>销售</v>
          </cell>
          <cell r="H22">
            <v>1</v>
          </cell>
          <cell r="I22">
            <v>3514193.81</v>
          </cell>
          <cell r="J22">
            <v>2539631.6</v>
          </cell>
          <cell r="K22">
            <v>270957.88</v>
          </cell>
          <cell r="L22">
            <v>275790.353333333</v>
          </cell>
          <cell r="M22">
            <v>284191.385</v>
          </cell>
          <cell r="N22">
            <v>288201.191666667</v>
          </cell>
          <cell r="O22">
            <v>294215.995</v>
          </cell>
          <cell r="P22">
            <v>291121.028333333</v>
          </cell>
          <cell r="Q22">
            <v>1704477.83333333</v>
          </cell>
          <cell r="R22">
            <v>345312.648</v>
          </cell>
        </row>
        <row r="22">
          <cell r="U22">
            <v>180000</v>
          </cell>
          <cell r="V22">
            <v>50000</v>
          </cell>
          <cell r="W22">
            <v>575312.648</v>
          </cell>
          <cell r="X22">
            <v>1129165.18533333</v>
          </cell>
          <cell r="Y22">
            <v>2309631.6</v>
          </cell>
          <cell r="Z22">
            <v>1129165.18533333</v>
          </cell>
          <cell r="AA22">
            <v>1129165.18533333</v>
          </cell>
        </row>
        <row r="23">
          <cell r="C23" t="str">
            <v>S511037</v>
          </cell>
          <cell r="D23" t="str">
            <v>北京友联物流有限公司</v>
          </cell>
          <cell r="E23" t="str">
            <v>物流</v>
          </cell>
          <cell r="F23" t="str">
            <v>销售</v>
          </cell>
          <cell r="G23" t="str">
            <v>销售</v>
          </cell>
          <cell r="H23">
            <v>0.8</v>
          </cell>
          <cell r="I23">
            <v>512594.44</v>
          </cell>
          <cell r="J23">
            <v>512594.44</v>
          </cell>
          <cell r="K23">
            <v>48943.3283333333</v>
          </cell>
          <cell r="L23">
            <v>56864.09</v>
          </cell>
          <cell r="M23">
            <v>54846.13</v>
          </cell>
          <cell r="N23">
            <v>47745.9183333333</v>
          </cell>
          <cell r="O23">
            <v>49422.4933333333</v>
          </cell>
          <cell r="P23">
            <v>49433.565</v>
          </cell>
          <cell r="Q23">
            <v>245804.42</v>
          </cell>
        </row>
        <row r="23">
          <cell r="U23">
            <v>50000</v>
          </cell>
          <cell r="V23">
            <v>30000</v>
          </cell>
          <cell r="W23">
            <v>80000</v>
          </cell>
          <cell r="X23">
            <v>165804.42</v>
          </cell>
          <cell r="Y23">
            <v>432594.44</v>
          </cell>
          <cell r="Z23">
            <v>165804.42</v>
          </cell>
          <cell r="AA23">
            <v>165804.42</v>
          </cell>
        </row>
        <row r="24">
          <cell r="C24" t="str">
            <v>S511036</v>
          </cell>
          <cell r="D24" t="str">
            <v>北京恒世通物流有限公司</v>
          </cell>
          <cell r="E24" t="str">
            <v>物流</v>
          </cell>
          <cell r="F24" t="str">
            <v>销售</v>
          </cell>
          <cell r="G24" t="str">
            <v>销售</v>
          </cell>
          <cell r="H24">
            <v>0.8</v>
          </cell>
          <cell r="I24">
            <v>1581661.6</v>
          </cell>
          <cell r="J24">
            <v>1581661.6</v>
          </cell>
          <cell r="K24">
            <v>65270</v>
          </cell>
          <cell r="L24">
            <v>94237.7333333333</v>
          </cell>
          <cell r="M24">
            <v>150714.266666667</v>
          </cell>
          <cell r="N24">
            <v>180676.933333333</v>
          </cell>
          <cell r="O24">
            <v>230024.733333333</v>
          </cell>
          <cell r="P24">
            <v>252822.933333333</v>
          </cell>
          <cell r="Q24">
            <v>778997.279999999</v>
          </cell>
        </row>
        <row r="24">
          <cell r="U24">
            <v>200000</v>
          </cell>
          <cell r="V24">
            <v>100000</v>
          </cell>
          <cell r="W24">
            <v>300000</v>
          </cell>
          <cell r="X24">
            <v>478997.279999999</v>
          </cell>
          <cell r="Y24">
            <v>1281661.6</v>
          </cell>
          <cell r="Z24">
            <v>478997.279999999</v>
          </cell>
          <cell r="AA24">
            <v>478997.279999999</v>
          </cell>
        </row>
        <row r="25">
          <cell r="C25" t="str">
            <v>S537029</v>
          </cell>
          <cell r="D25" t="str">
            <v>青岛华瑞利工贸有限公司</v>
          </cell>
          <cell r="E25" t="str">
            <v>物流</v>
          </cell>
          <cell r="F25" t="str">
            <v>销售</v>
          </cell>
          <cell r="G25" t="str">
            <v>销售</v>
          </cell>
          <cell r="H25">
            <v>0.8</v>
          </cell>
          <cell r="I25">
            <v>139448.35</v>
          </cell>
          <cell r="J25">
            <v>139448.35</v>
          </cell>
          <cell r="K25">
            <v>23241.3916666667</v>
          </cell>
          <cell r="L25">
            <v>23241.3916666667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37186.2266666667</v>
          </cell>
          <cell r="R25">
            <v>0</v>
          </cell>
        </row>
        <row r="25">
          <cell r="V25">
            <v>20000</v>
          </cell>
          <cell r="W25">
            <v>20000</v>
          </cell>
          <cell r="X25">
            <v>17186.2266666667</v>
          </cell>
          <cell r="Y25">
            <v>119448.35</v>
          </cell>
          <cell r="Z25">
            <v>17186.2266666667</v>
          </cell>
          <cell r="AA25">
            <v>17186.2266666667</v>
          </cell>
        </row>
        <row r="26">
          <cell r="C26" t="str">
            <v>S537036</v>
          </cell>
          <cell r="D26" t="str">
            <v>青岛亿嘉通物流有限公司</v>
          </cell>
          <cell r="E26" t="str">
            <v>物流</v>
          </cell>
          <cell r="F26" t="str">
            <v>销售</v>
          </cell>
          <cell r="G26" t="str">
            <v>销售</v>
          </cell>
          <cell r="H26">
            <v>0.8</v>
          </cell>
          <cell r="I26">
            <v>209081.28</v>
          </cell>
          <cell r="J26">
            <v>209081.28</v>
          </cell>
          <cell r="K26">
            <v>4878.47333333333</v>
          </cell>
          <cell r="L26">
            <v>9509.41833333333</v>
          </cell>
          <cell r="M26">
            <v>16989.3966666667</v>
          </cell>
          <cell r="N26">
            <v>21969.6116666667</v>
          </cell>
          <cell r="O26">
            <v>28901.27</v>
          </cell>
          <cell r="P26">
            <v>34547.2533333333</v>
          </cell>
          <cell r="Q26">
            <v>93436.3386666667</v>
          </cell>
        </row>
        <row r="26">
          <cell r="U26">
            <v>40000</v>
          </cell>
          <cell r="V26">
            <v>30000</v>
          </cell>
          <cell r="W26">
            <v>70000</v>
          </cell>
          <cell r="X26">
            <v>23436.3386666667</v>
          </cell>
          <cell r="Y26">
            <v>139081.28</v>
          </cell>
          <cell r="Z26">
            <v>23436.3386666667</v>
          </cell>
          <cell r="AA26">
            <v>23436.3386666667</v>
          </cell>
        </row>
        <row r="27">
          <cell r="C27" t="str">
            <v>S515003</v>
          </cell>
          <cell r="D27" t="str">
            <v>包头市清枫科技有限公司</v>
          </cell>
          <cell r="E27" t="str">
            <v>物流</v>
          </cell>
          <cell r="F27" t="str">
            <v>销售</v>
          </cell>
          <cell r="G27" t="str">
            <v>销售</v>
          </cell>
          <cell r="H27">
            <v>0.8</v>
          </cell>
        </row>
        <row r="27">
          <cell r="Q27">
            <v>0</v>
          </cell>
        </row>
        <row r="27">
          <cell r="S27">
            <v>25200</v>
          </cell>
        </row>
        <row r="27">
          <cell r="W27">
            <v>25200</v>
          </cell>
          <cell r="X27">
            <v>-25200</v>
          </cell>
          <cell r="Y27">
            <v>0</v>
          </cell>
          <cell r="Z27">
            <v>-25200</v>
          </cell>
          <cell r="AA27">
            <v>0</v>
          </cell>
        </row>
        <row r="28">
          <cell r="C28" t="str">
            <v>S513174</v>
          </cell>
          <cell r="D28" t="str">
            <v>黄骅市杭合叉车配件经营部</v>
          </cell>
          <cell r="E28" t="str">
            <v>物流</v>
          </cell>
          <cell r="F28" t="str">
            <v>销售</v>
          </cell>
          <cell r="G28" t="str">
            <v>销售</v>
          </cell>
          <cell r="H28">
            <v>1</v>
          </cell>
          <cell r="I28">
            <v>40240</v>
          </cell>
          <cell r="J28">
            <v>40240</v>
          </cell>
          <cell r="K28">
            <v>2978.33333333333</v>
          </cell>
          <cell r="L28">
            <v>2978.33333333333</v>
          </cell>
          <cell r="M28">
            <v>2978.33333333333</v>
          </cell>
          <cell r="N28">
            <v>2978.33333333333</v>
          </cell>
          <cell r="O28">
            <v>6706.66666666667</v>
          </cell>
          <cell r="P28">
            <v>6706.66666666667</v>
          </cell>
          <cell r="Q28">
            <v>25326.6666666667</v>
          </cell>
        </row>
        <row r="28">
          <cell r="U28">
            <v>5000</v>
          </cell>
        </row>
        <row r="28">
          <cell r="W28">
            <v>5000</v>
          </cell>
          <cell r="X28">
            <v>20326.6666666667</v>
          </cell>
          <cell r="Y28">
            <v>35240</v>
          </cell>
          <cell r="Z28">
            <v>20326.6666666667</v>
          </cell>
          <cell r="AA28">
            <v>20326.6666666667</v>
          </cell>
        </row>
        <row r="29">
          <cell r="C29" t="str">
            <v>S513108</v>
          </cell>
          <cell r="D29" t="str">
            <v>河北德邦物流有限公司</v>
          </cell>
          <cell r="E29" t="str">
            <v>物流</v>
          </cell>
          <cell r="F29" t="str">
            <v>销售</v>
          </cell>
          <cell r="G29" t="str">
            <v>销售</v>
          </cell>
          <cell r="H29">
            <v>1</v>
          </cell>
          <cell r="I29">
            <v>24345</v>
          </cell>
          <cell r="J29">
            <v>24345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29">
          <cell r="V29">
            <v>24345</v>
          </cell>
          <cell r="W29">
            <v>24345</v>
          </cell>
          <cell r="X29">
            <v>-24345</v>
          </cell>
          <cell r="Y29">
            <v>0</v>
          </cell>
          <cell r="Z29">
            <v>-24345</v>
          </cell>
          <cell r="AA29">
            <v>0</v>
          </cell>
        </row>
        <row r="30">
          <cell r="C30" t="str">
            <v>S537070</v>
          </cell>
          <cell r="D30" t="str">
            <v>济南博研科技能有限公司</v>
          </cell>
          <cell r="E30" t="str">
            <v>物流</v>
          </cell>
          <cell r="F30" t="str">
            <v>销售</v>
          </cell>
          <cell r="G30" t="str">
            <v>销售</v>
          </cell>
          <cell r="H30">
            <v>1</v>
          </cell>
          <cell r="I30">
            <v>35587.5</v>
          </cell>
          <cell r="J30">
            <v>35587.5</v>
          </cell>
        </row>
        <row r="30">
          <cell r="Q30">
            <v>0</v>
          </cell>
        </row>
        <row r="30">
          <cell r="V30">
            <v>35587.5</v>
          </cell>
          <cell r="W30">
            <v>35587.5</v>
          </cell>
          <cell r="X30">
            <v>-35587.5</v>
          </cell>
          <cell r="Y30">
            <v>0</v>
          </cell>
          <cell r="Z30">
            <v>-35587.5</v>
          </cell>
          <cell r="AA30">
            <v>0</v>
          </cell>
        </row>
        <row r="31">
          <cell r="C31" t="str">
            <v>S423001</v>
          </cell>
          <cell r="D31" t="str">
            <v>哈尔滨三迪工控工程有限公司</v>
          </cell>
          <cell r="E31" t="str">
            <v>涉诉风险</v>
          </cell>
          <cell r="F31" t="str">
            <v>座椅</v>
          </cell>
          <cell r="G31" t="str">
            <v>涉诉</v>
          </cell>
          <cell r="H31">
            <v>1</v>
          </cell>
          <cell r="I31">
            <v>236900</v>
          </cell>
          <cell r="J31">
            <v>236900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1">
          <cell r="U31">
            <v>180000</v>
          </cell>
        </row>
        <row r="31">
          <cell r="W31">
            <v>180000</v>
          </cell>
          <cell r="X31">
            <v>-180000</v>
          </cell>
          <cell r="Y31">
            <v>56900</v>
          </cell>
          <cell r="Z31">
            <v>56900</v>
          </cell>
          <cell r="AA31">
            <v>56900</v>
          </cell>
        </row>
        <row r="32">
          <cell r="C32" t="str">
            <v>S411021</v>
          </cell>
          <cell r="D32" t="str">
            <v>北京鹏宇兴业精密模具制造有限公司</v>
          </cell>
          <cell r="E32" t="str">
            <v>涉诉风险</v>
          </cell>
          <cell r="F32" t="str">
            <v>金属件</v>
          </cell>
          <cell r="G32" t="str">
            <v>涉诉</v>
          </cell>
          <cell r="H32">
            <v>1</v>
          </cell>
          <cell r="I32">
            <v>40459.99</v>
          </cell>
          <cell r="J32">
            <v>40459.99</v>
          </cell>
          <cell r="K32">
            <v>6743.33166666667</v>
          </cell>
          <cell r="L32">
            <v>6743.33166666667</v>
          </cell>
          <cell r="M32">
            <v>6743.33166666667</v>
          </cell>
          <cell r="N32">
            <v>6743.33166666667</v>
          </cell>
          <cell r="O32">
            <v>0</v>
          </cell>
          <cell r="P32">
            <v>0</v>
          </cell>
          <cell r="Q32">
            <v>26973.3266666667</v>
          </cell>
          <cell r="R32">
            <v>0</v>
          </cell>
        </row>
        <row r="32">
          <cell r="U32">
            <v>20000</v>
          </cell>
        </row>
        <row r="32">
          <cell r="W32">
            <v>20000</v>
          </cell>
          <cell r="X32">
            <v>6973.32666666668</v>
          </cell>
          <cell r="Y32">
            <v>20459.99</v>
          </cell>
          <cell r="Z32">
            <v>20459.99</v>
          </cell>
          <cell r="AA32">
            <v>20459.99</v>
          </cell>
        </row>
        <row r="33">
          <cell r="C33" t="str">
            <v>S444014</v>
          </cell>
          <cell r="D33" t="str">
            <v>深圳市毅荣川电子科技有限公司</v>
          </cell>
          <cell r="E33" t="str">
            <v>涉诉风险</v>
          </cell>
          <cell r="F33" t="str">
            <v>座椅</v>
          </cell>
          <cell r="G33" t="str">
            <v>涉诉</v>
          </cell>
          <cell r="H33">
            <v>1</v>
          </cell>
          <cell r="I33">
            <v>151605.35</v>
          </cell>
          <cell r="J33">
            <v>151605.35</v>
          </cell>
          <cell r="K33">
            <v>25267.5583333333</v>
          </cell>
          <cell r="L33">
            <v>25267.5583333333</v>
          </cell>
          <cell r="M33">
            <v>25267.5583333333</v>
          </cell>
          <cell r="N33">
            <v>25267.5583333333</v>
          </cell>
          <cell r="O33">
            <v>0</v>
          </cell>
          <cell r="P33">
            <v>0</v>
          </cell>
          <cell r="Q33">
            <v>101070.233333333</v>
          </cell>
          <cell r="R33">
            <v>0</v>
          </cell>
        </row>
        <row r="33">
          <cell r="U33">
            <v>50000</v>
          </cell>
        </row>
        <row r="33">
          <cell r="W33">
            <v>50000</v>
          </cell>
          <cell r="X33">
            <v>51070.2333333332</v>
          </cell>
          <cell r="Y33">
            <v>101605.35</v>
          </cell>
          <cell r="Z33">
            <v>101605.35</v>
          </cell>
          <cell r="AA33">
            <v>101605.35</v>
          </cell>
        </row>
        <row r="34">
          <cell r="C34" t="str">
            <v>S433021</v>
          </cell>
          <cell r="D34" t="str">
            <v>慈溪市维克多自控元件有限公司</v>
          </cell>
          <cell r="E34" t="str">
            <v>涉诉风险</v>
          </cell>
          <cell r="F34" t="str">
            <v>座椅</v>
          </cell>
          <cell r="G34" t="str">
            <v>涉诉</v>
          </cell>
          <cell r="H34">
            <v>0.8</v>
          </cell>
          <cell r="I34">
            <v>508630.26</v>
          </cell>
          <cell r="J34">
            <v>508630.26</v>
          </cell>
          <cell r="K34">
            <v>67800.6166666667</v>
          </cell>
          <cell r="L34">
            <v>84771.71</v>
          </cell>
          <cell r="M34">
            <v>84771.71</v>
          </cell>
          <cell r="N34">
            <v>79234.1866666667</v>
          </cell>
          <cell r="O34">
            <v>62267.52</v>
          </cell>
          <cell r="P34">
            <v>45296.4266666667</v>
          </cell>
          <cell r="Q34">
            <v>339313.736</v>
          </cell>
          <cell r="R34">
            <v>0</v>
          </cell>
        </row>
        <row r="34">
          <cell r="U34">
            <v>50000</v>
          </cell>
        </row>
        <row r="34">
          <cell r="W34">
            <v>50000</v>
          </cell>
          <cell r="X34">
            <v>289313.736</v>
          </cell>
          <cell r="Y34">
            <v>458630.26</v>
          </cell>
          <cell r="Z34">
            <v>458630.26</v>
          </cell>
          <cell r="AA34">
            <v>458630.26</v>
          </cell>
        </row>
        <row r="35">
          <cell r="C35" t="str">
            <v>S437023</v>
          </cell>
          <cell r="D35" t="str">
            <v>高唐强盛机械有限公司</v>
          </cell>
          <cell r="E35" t="str">
            <v>涉诉风险</v>
          </cell>
          <cell r="F35" t="str">
            <v>金属件</v>
          </cell>
          <cell r="G35" t="str">
            <v>涉诉</v>
          </cell>
          <cell r="H35">
            <v>0.8</v>
          </cell>
          <cell r="I35">
            <v>856630.84</v>
          </cell>
          <cell r="J35">
            <v>856630.84</v>
          </cell>
          <cell r="K35">
            <v>5627.17833333333</v>
          </cell>
          <cell r="L35">
            <v>5627.17833333333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9003.48533333333</v>
          </cell>
          <cell r="R35">
            <v>70000</v>
          </cell>
        </row>
        <row r="35">
          <cell r="U35">
            <v>20000</v>
          </cell>
        </row>
        <row r="35">
          <cell r="W35">
            <v>90000</v>
          </cell>
          <cell r="X35">
            <v>-80996.5146666667</v>
          </cell>
          <cell r="Y35">
            <v>836630.84</v>
          </cell>
          <cell r="Z35">
            <v>836630.84</v>
          </cell>
          <cell r="AA35">
            <v>836630.84</v>
          </cell>
        </row>
        <row r="36">
          <cell r="C36" t="str">
            <v>S412044</v>
          </cell>
          <cell r="D36" t="str">
            <v>天津沛衡五金弹簧有限公司</v>
          </cell>
          <cell r="E36" t="str">
            <v>涉诉风险</v>
          </cell>
          <cell r="F36" t="str">
            <v>座椅</v>
          </cell>
          <cell r="G36" t="str">
            <v>涉诉</v>
          </cell>
          <cell r="H36">
            <v>0.8</v>
          </cell>
          <cell r="I36">
            <v>116823.94</v>
          </cell>
          <cell r="J36">
            <v>103214.78</v>
          </cell>
          <cell r="K36">
            <v>6985.38</v>
          </cell>
          <cell r="L36">
            <v>13524.3133333333</v>
          </cell>
          <cell r="M36">
            <v>17202.4633333333</v>
          </cell>
          <cell r="N36">
            <v>15801.9433333333</v>
          </cell>
          <cell r="O36">
            <v>12485.2766666667</v>
          </cell>
          <cell r="P36">
            <v>12485.2766666667</v>
          </cell>
          <cell r="Q36">
            <v>62787.7226666666</v>
          </cell>
          <cell r="R36">
            <v>0</v>
          </cell>
        </row>
        <row r="36">
          <cell r="U36">
            <v>20000</v>
          </cell>
        </row>
        <row r="36">
          <cell r="W36">
            <v>20000</v>
          </cell>
          <cell r="X36">
            <v>42787.7226666666</v>
          </cell>
          <cell r="Y36">
            <v>83214.78</v>
          </cell>
          <cell r="Z36">
            <v>83214.78</v>
          </cell>
          <cell r="AA36">
            <v>83214.78</v>
          </cell>
        </row>
        <row r="37">
          <cell r="C37" t="str">
            <v>S433027</v>
          </cell>
          <cell r="D37" t="str">
            <v>浙江泰极信汽车部件有限公司</v>
          </cell>
          <cell r="E37" t="str">
            <v>涉诉</v>
          </cell>
          <cell r="F37" t="str">
            <v>金属件</v>
          </cell>
          <cell r="G37" t="str">
            <v>涉诉</v>
          </cell>
          <cell r="H37">
            <v>0.8</v>
          </cell>
          <cell r="I37">
            <v>249669.96</v>
          </cell>
          <cell r="J37">
            <v>249669.96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20000</v>
          </cell>
        </row>
        <row r="37">
          <cell r="T37">
            <v>20000</v>
          </cell>
          <cell r="U37">
            <v>229669.96</v>
          </cell>
        </row>
        <row r="37">
          <cell r="W37">
            <v>269669.96</v>
          </cell>
          <cell r="X37">
            <v>-269669.96</v>
          </cell>
          <cell r="Y37">
            <v>0</v>
          </cell>
          <cell r="Z37">
            <v>0</v>
          </cell>
          <cell r="AA37">
            <v>0</v>
          </cell>
        </row>
        <row r="38">
          <cell r="C38" t="str">
            <v>S511032</v>
          </cell>
          <cell r="D38" t="str">
            <v>中机科(北京)车辆检测工程研究院有限公司</v>
          </cell>
          <cell r="E38" t="str">
            <v>涉诉风险</v>
          </cell>
          <cell r="F38" t="str">
            <v>金属件</v>
          </cell>
          <cell r="G38" t="str">
            <v>涉诉</v>
          </cell>
          <cell r="H38">
            <v>0.8</v>
          </cell>
          <cell r="I38">
            <v>619964</v>
          </cell>
          <cell r="J38">
            <v>619964</v>
          </cell>
          <cell r="K38">
            <v>102676.5</v>
          </cell>
          <cell r="L38">
            <v>102676.5</v>
          </cell>
          <cell r="M38">
            <v>102676.5</v>
          </cell>
          <cell r="N38">
            <v>39407.25</v>
          </cell>
          <cell r="O38">
            <v>39407.25</v>
          </cell>
          <cell r="P38">
            <v>1373.75</v>
          </cell>
          <cell r="Q38">
            <v>310574.2</v>
          </cell>
          <cell r="R38">
            <v>30000</v>
          </cell>
        </row>
        <row r="38">
          <cell r="W38">
            <v>30000</v>
          </cell>
          <cell r="X38">
            <v>280574.2</v>
          </cell>
          <cell r="Y38">
            <v>619964</v>
          </cell>
          <cell r="Z38">
            <v>619964</v>
          </cell>
          <cell r="AA38">
            <v>619964</v>
          </cell>
        </row>
        <row r="39">
          <cell r="C39" t="str">
            <v>S535001</v>
          </cell>
          <cell r="D39" t="str">
            <v>厦门市三友和机械有限公司</v>
          </cell>
          <cell r="E39" t="str">
            <v>涉诉风险</v>
          </cell>
          <cell r="F39" t="str">
            <v>金属件</v>
          </cell>
          <cell r="G39" t="str">
            <v>涉诉</v>
          </cell>
          <cell r="H39">
            <v>1</v>
          </cell>
          <cell r="I39">
            <v>294000</v>
          </cell>
          <cell r="J39">
            <v>294000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20000</v>
          </cell>
        </row>
        <row r="39">
          <cell r="W39">
            <v>20000</v>
          </cell>
          <cell r="X39">
            <v>-20000</v>
          </cell>
          <cell r="Y39">
            <v>294000</v>
          </cell>
          <cell r="Z39">
            <v>294000</v>
          </cell>
          <cell r="AA39">
            <v>294000</v>
          </cell>
        </row>
        <row r="40">
          <cell r="C40" t="str">
            <v>S411047</v>
          </cell>
          <cell r="D40" t="str">
            <v>大连吉田拉链有限公司北京分公司</v>
          </cell>
          <cell r="E40" t="str">
            <v>涉诉风险</v>
          </cell>
          <cell r="F40" t="str">
            <v>金属件</v>
          </cell>
          <cell r="G40" t="str">
            <v>涉诉</v>
          </cell>
          <cell r="H40">
            <v>1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20000</v>
          </cell>
          <cell r="S40">
            <v>42807.9</v>
          </cell>
        </row>
        <row r="40">
          <cell r="W40">
            <v>62807.9</v>
          </cell>
          <cell r="X40">
            <v>-62807.9</v>
          </cell>
          <cell r="Y40">
            <v>0</v>
          </cell>
          <cell r="Z40">
            <v>0</v>
          </cell>
          <cell r="AA40">
            <v>0</v>
          </cell>
        </row>
        <row r="41">
          <cell r="C41" t="str">
            <v>S413082</v>
          </cell>
          <cell r="D41" t="str">
            <v>深州市卓伦橡塑磨具有限公司</v>
          </cell>
          <cell r="E41" t="str">
            <v>涉诉</v>
          </cell>
          <cell r="F41" t="str">
            <v>金属件</v>
          </cell>
          <cell r="G41" t="str">
            <v>涉诉</v>
          </cell>
          <cell r="H41">
            <v>0.8</v>
          </cell>
          <cell r="I41">
            <v>3723767.43</v>
          </cell>
          <cell r="J41">
            <v>3723767.43</v>
          </cell>
          <cell r="K41">
            <v>206725.186666667</v>
          </cell>
          <cell r="L41">
            <v>225140.761666667</v>
          </cell>
          <cell r="M41">
            <v>239988.331666667</v>
          </cell>
          <cell r="N41">
            <v>218199.806666667</v>
          </cell>
          <cell r="O41">
            <v>178983.14</v>
          </cell>
          <cell r="P41">
            <v>131259.683333333</v>
          </cell>
          <cell r="Q41">
            <v>960237.528000001</v>
          </cell>
          <cell r="R41">
            <v>600000</v>
          </cell>
        </row>
        <row r="41">
          <cell r="U41">
            <v>500000</v>
          </cell>
          <cell r="V41">
            <v>500000</v>
          </cell>
          <cell r="W41">
            <v>1600000</v>
          </cell>
          <cell r="X41">
            <v>-639762.471999999</v>
          </cell>
          <cell r="Y41">
            <v>2723767.43</v>
          </cell>
          <cell r="Z41">
            <v>2723767.43</v>
          </cell>
          <cell r="AA41">
            <v>2723767.43</v>
          </cell>
        </row>
        <row r="42">
          <cell r="C42" t="str">
            <v>S412015</v>
          </cell>
          <cell r="D42" t="str">
            <v>天津亚铁科技有限公司</v>
          </cell>
          <cell r="E42" t="str">
            <v>涉诉风险</v>
          </cell>
          <cell r="F42" t="str">
            <v>金属件</v>
          </cell>
          <cell r="G42" t="str">
            <v>涉诉</v>
          </cell>
          <cell r="H42">
            <v>1</v>
          </cell>
          <cell r="I42">
            <v>200686.65</v>
          </cell>
          <cell r="J42">
            <v>200686.65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30000</v>
          </cell>
        </row>
        <row r="42">
          <cell r="U42">
            <v>50000</v>
          </cell>
        </row>
        <row r="42">
          <cell r="W42">
            <v>80000</v>
          </cell>
          <cell r="X42">
            <v>-80000</v>
          </cell>
          <cell r="Y42">
            <v>150686.65</v>
          </cell>
          <cell r="Z42">
            <v>150686.65</v>
          </cell>
          <cell r="AA42">
            <v>150686.65</v>
          </cell>
        </row>
        <row r="43">
          <cell r="C43" t="str">
            <v>S412010</v>
          </cell>
          <cell r="D43" t="str">
            <v>天津欧尔派斯环保科技发展有限公司</v>
          </cell>
          <cell r="E43" t="str">
            <v>涉诉风险</v>
          </cell>
          <cell r="F43" t="str">
            <v>金属件</v>
          </cell>
          <cell r="G43" t="str">
            <v>涉诉</v>
          </cell>
          <cell r="H43">
            <v>1</v>
          </cell>
          <cell r="I43">
            <v>176704.41</v>
          </cell>
          <cell r="J43">
            <v>176704.41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3">
          <cell r="T43">
            <v>20000</v>
          </cell>
        </row>
        <row r="43">
          <cell r="W43">
            <v>20000</v>
          </cell>
          <cell r="X43">
            <v>-20000</v>
          </cell>
          <cell r="Y43">
            <v>156704.41</v>
          </cell>
          <cell r="Z43">
            <v>156704.41</v>
          </cell>
          <cell r="AA43">
            <v>156704.41</v>
          </cell>
        </row>
        <row r="44">
          <cell r="C44" t="str">
            <v>S432005</v>
          </cell>
          <cell r="D44" t="str">
            <v>佛吉亚（无锡）座椅部件有限公司</v>
          </cell>
          <cell r="E44" t="str">
            <v>远途</v>
          </cell>
          <cell r="F44" t="str">
            <v>金属件</v>
          </cell>
          <cell r="G44" t="str">
            <v>零部件</v>
          </cell>
          <cell r="H44">
            <v>0.8</v>
          </cell>
          <cell r="I44">
            <v>3091290.5</v>
          </cell>
          <cell r="J44">
            <v>1575933.38</v>
          </cell>
          <cell r="K44">
            <v>16077.51</v>
          </cell>
          <cell r="L44">
            <v>16077.51</v>
          </cell>
          <cell r="M44">
            <v>60017.9366666667</v>
          </cell>
          <cell r="N44">
            <v>262655.563333333</v>
          </cell>
          <cell r="O44">
            <v>412186.203333333</v>
          </cell>
          <cell r="P44">
            <v>515215.083333333</v>
          </cell>
          <cell r="Q44">
            <v>1025783.84533333</v>
          </cell>
          <cell r="R44">
            <v>0</v>
          </cell>
        </row>
        <row r="44">
          <cell r="U44">
            <v>180000</v>
          </cell>
        </row>
        <row r="44">
          <cell r="W44">
            <v>180000</v>
          </cell>
          <cell r="X44">
            <v>845783.845333333</v>
          </cell>
          <cell r="Y44">
            <v>1395933.38</v>
          </cell>
          <cell r="Z44">
            <v>845783.845333333</v>
          </cell>
          <cell r="AA44">
            <v>845783.845333333</v>
          </cell>
        </row>
        <row r="45">
          <cell r="C45" t="str">
            <v>S413029</v>
          </cell>
          <cell r="D45" t="str">
            <v>黄骅市成卓汽车部件厂</v>
          </cell>
          <cell r="E45" t="str">
            <v>属地化</v>
          </cell>
          <cell r="F45" t="str">
            <v>金属件</v>
          </cell>
          <cell r="G45" t="str">
            <v>零部件</v>
          </cell>
          <cell r="H45">
            <v>1</v>
          </cell>
          <cell r="I45">
            <v>9647108.53</v>
          </cell>
          <cell r="J45">
            <v>7967266.13</v>
          </cell>
          <cell r="K45">
            <v>556803.166666667</v>
          </cell>
          <cell r="L45">
            <v>589663.143333333</v>
          </cell>
          <cell r="M45">
            <v>676226.423333333</v>
          </cell>
          <cell r="N45">
            <v>679047.623333333</v>
          </cell>
          <cell r="O45">
            <v>740588.216666667</v>
          </cell>
          <cell r="P45">
            <v>730459.401666667</v>
          </cell>
          <cell r="Q45">
            <v>3972787.975</v>
          </cell>
          <cell r="R45">
            <v>1330000</v>
          </cell>
        </row>
        <row r="45">
          <cell r="T45">
            <v>250000</v>
          </cell>
          <cell r="U45">
            <v>300000</v>
          </cell>
          <cell r="V45">
            <v>50000</v>
          </cell>
          <cell r="W45">
            <v>1930000</v>
          </cell>
          <cell r="X45">
            <v>2042787.975</v>
          </cell>
          <cell r="Y45">
            <v>7367266.13</v>
          </cell>
          <cell r="Z45">
            <v>2042787.975</v>
          </cell>
          <cell r="AA45">
            <v>2042787.975</v>
          </cell>
          <cell r="AB45">
            <v>180000</v>
          </cell>
        </row>
        <row r="46">
          <cell r="C46" t="str">
            <v>S413052</v>
          </cell>
          <cell r="D46" t="str">
            <v>黄骅市鑫昌五金制品厂</v>
          </cell>
          <cell r="E46" t="str">
            <v>属地化</v>
          </cell>
          <cell r="F46" t="str">
            <v>金属件</v>
          </cell>
          <cell r="G46" t="str">
            <v>零部件</v>
          </cell>
          <cell r="H46">
            <v>1</v>
          </cell>
          <cell r="I46">
            <v>11794101.09</v>
          </cell>
          <cell r="J46">
            <v>9752917.79</v>
          </cell>
          <cell r="K46">
            <v>591973.758333333</v>
          </cell>
          <cell r="L46">
            <v>611056.72</v>
          </cell>
          <cell r="M46">
            <v>676826.995</v>
          </cell>
          <cell r="N46">
            <v>660791.701666667</v>
          </cell>
          <cell r="O46">
            <v>758751.766666667</v>
          </cell>
          <cell r="P46">
            <v>745775.18</v>
          </cell>
          <cell r="Q46">
            <v>4045176.12166667</v>
          </cell>
          <cell r="R46">
            <v>1390000</v>
          </cell>
          <cell r="S46">
            <v>40000</v>
          </cell>
          <cell r="T46">
            <v>300000</v>
          </cell>
          <cell r="U46">
            <v>300000</v>
          </cell>
          <cell r="V46">
            <v>50000</v>
          </cell>
          <cell r="W46">
            <v>2080000</v>
          </cell>
          <cell r="X46">
            <v>1965176.12166667</v>
          </cell>
          <cell r="Y46">
            <v>9102917.79</v>
          </cell>
          <cell r="Z46">
            <v>1965176.12166667</v>
          </cell>
          <cell r="AA46">
            <v>1965176.12166667</v>
          </cell>
          <cell r="AB46">
            <v>180000</v>
          </cell>
        </row>
        <row r="47">
          <cell r="C47" t="str">
            <v>S413022</v>
          </cell>
          <cell r="D47" t="str">
            <v>海兴中盛弹簧有限公司</v>
          </cell>
          <cell r="E47" t="str">
            <v>属地化</v>
          </cell>
          <cell r="F47" t="str">
            <v>金属件/座椅/金属件</v>
          </cell>
          <cell r="G47" t="str">
            <v>零部件</v>
          </cell>
          <cell r="H47">
            <v>0.8</v>
          </cell>
          <cell r="I47">
            <v>9036535.66</v>
          </cell>
          <cell r="J47">
            <v>7544447.78</v>
          </cell>
          <cell r="K47">
            <v>559486.656666667</v>
          </cell>
          <cell r="L47">
            <v>575301.171666667</v>
          </cell>
          <cell r="M47">
            <v>628977.883333333</v>
          </cell>
          <cell r="N47">
            <v>506161.658333333</v>
          </cell>
          <cell r="O47">
            <v>513637.476666667</v>
          </cell>
          <cell r="P47">
            <v>499383.626666667</v>
          </cell>
          <cell r="Q47">
            <v>2626358.77866667</v>
          </cell>
          <cell r="R47">
            <v>800000</v>
          </cell>
        </row>
        <row r="47">
          <cell r="T47">
            <v>250000</v>
          </cell>
          <cell r="U47">
            <v>220000</v>
          </cell>
          <cell r="V47">
            <v>30000</v>
          </cell>
          <cell r="W47">
            <v>1300000</v>
          </cell>
          <cell r="X47">
            <v>1326358.77866667</v>
          </cell>
          <cell r="Y47">
            <v>7044447.78</v>
          </cell>
          <cell r="Z47">
            <v>1326358.77866667</v>
          </cell>
          <cell r="AA47">
            <v>1326358.77866667</v>
          </cell>
          <cell r="AB47">
            <v>120000</v>
          </cell>
        </row>
        <row r="48">
          <cell r="C48" t="str">
            <v>S413044</v>
          </cell>
          <cell r="D48" t="str">
            <v>黄骅市长生汽车灯镜有限公司</v>
          </cell>
          <cell r="E48" t="str">
            <v>属地化</v>
          </cell>
          <cell r="F48" t="str">
            <v>金属件/座椅</v>
          </cell>
          <cell r="G48" t="str">
            <v>零部件</v>
          </cell>
          <cell r="H48">
            <v>0.8</v>
          </cell>
          <cell r="I48">
            <v>14396556.37</v>
          </cell>
          <cell r="J48">
            <v>13190860.19</v>
          </cell>
          <cell r="K48">
            <v>606459.26</v>
          </cell>
          <cell r="L48">
            <v>599992.485</v>
          </cell>
          <cell r="M48">
            <v>627288.231666667</v>
          </cell>
          <cell r="N48">
            <v>585398.966666667</v>
          </cell>
          <cell r="O48">
            <v>594815.328333333</v>
          </cell>
          <cell r="P48">
            <v>547067.646666667</v>
          </cell>
          <cell r="Q48">
            <v>2848817.53466667</v>
          </cell>
          <cell r="R48">
            <v>510000</v>
          </cell>
        </row>
        <row r="48">
          <cell r="T48">
            <v>650000</v>
          </cell>
          <cell r="U48">
            <v>300000</v>
          </cell>
          <cell r="V48">
            <v>30000</v>
          </cell>
          <cell r="W48">
            <v>1490000</v>
          </cell>
          <cell r="X48">
            <v>1358817.53466667</v>
          </cell>
          <cell r="Y48">
            <v>12210860.19</v>
          </cell>
          <cell r="Z48">
            <v>1358817.53466667</v>
          </cell>
          <cell r="AA48">
            <v>1358817.53466667</v>
          </cell>
          <cell r="AB48">
            <v>200000</v>
          </cell>
        </row>
        <row r="49">
          <cell r="C49" t="str">
            <v>S413108</v>
          </cell>
          <cell r="D49" t="str">
            <v>黄骅市泰行汽车配件有限公司</v>
          </cell>
          <cell r="E49" t="str">
            <v>属地化</v>
          </cell>
          <cell r="F49" t="str">
            <v>座椅</v>
          </cell>
          <cell r="G49" t="str">
            <v>零部件</v>
          </cell>
          <cell r="H49">
            <v>0.8</v>
          </cell>
          <cell r="I49">
            <v>4621952.09</v>
          </cell>
          <cell r="J49">
            <v>4462943.96</v>
          </cell>
          <cell r="K49">
            <v>268411.568333333</v>
          </cell>
          <cell r="L49">
            <v>264670.028333333</v>
          </cell>
          <cell r="M49">
            <v>251850.491666667</v>
          </cell>
          <cell r="N49">
            <v>234770.561666667</v>
          </cell>
          <cell r="O49">
            <v>207341.816666667</v>
          </cell>
          <cell r="P49">
            <v>167235.861666667</v>
          </cell>
          <cell r="Q49">
            <v>1115424.26266667</v>
          </cell>
          <cell r="R49">
            <v>350000</v>
          </cell>
          <cell r="S49">
            <v>50000</v>
          </cell>
          <cell r="T49">
            <v>150000</v>
          </cell>
          <cell r="U49">
            <v>100000</v>
          </cell>
          <cell r="V49">
            <v>10000</v>
          </cell>
          <cell r="W49">
            <v>660000</v>
          </cell>
          <cell r="X49">
            <v>455424.262666667</v>
          </cell>
          <cell r="Y49">
            <v>4202943.96</v>
          </cell>
          <cell r="Z49">
            <v>455424.262666667</v>
          </cell>
          <cell r="AA49">
            <v>455424.262666667</v>
          </cell>
          <cell r="AB49">
            <v>40000</v>
          </cell>
        </row>
        <row r="50">
          <cell r="C50" t="str">
            <v>S413070</v>
          </cell>
          <cell r="D50" t="str">
            <v>黄骅市创合五金制品有限公司</v>
          </cell>
          <cell r="E50" t="str">
            <v>属地化</v>
          </cell>
          <cell r="F50" t="str">
            <v>金属件/座椅</v>
          </cell>
          <cell r="G50" t="str">
            <v>零部件</v>
          </cell>
          <cell r="H50">
            <v>0.8</v>
          </cell>
          <cell r="I50">
            <v>3144712.71</v>
          </cell>
          <cell r="J50">
            <v>2706500.04</v>
          </cell>
          <cell r="K50">
            <v>312936.485</v>
          </cell>
          <cell r="L50">
            <v>376621.176666667</v>
          </cell>
          <cell r="M50">
            <v>363017.333333333</v>
          </cell>
          <cell r="N50">
            <v>437479.496666667</v>
          </cell>
          <cell r="O50">
            <v>364431.483333333</v>
          </cell>
          <cell r="P50">
            <v>305116.09</v>
          </cell>
          <cell r="Q50">
            <v>1727681.652</v>
          </cell>
          <cell r="R50">
            <v>700000</v>
          </cell>
        </row>
        <row r="50">
          <cell r="T50">
            <v>80000</v>
          </cell>
          <cell r="U50">
            <v>110000</v>
          </cell>
          <cell r="V50">
            <v>20000</v>
          </cell>
          <cell r="W50">
            <v>910000</v>
          </cell>
          <cell r="X50">
            <v>817681.652</v>
          </cell>
          <cell r="Y50">
            <v>2496500.04</v>
          </cell>
          <cell r="Z50">
            <v>817681.652</v>
          </cell>
          <cell r="AA50">
            <v>817681.652</v>
          </cell>
          <cell r="AB50">
            <v>70000</v>
          </cell>
        </row>
        <row r="51">
          <cell r="C51" t="str">
            <v>S413055</v>
          </cell>
          <cell r="D51" t="str">
            <v>黄骅市广亿汽车部件有限公司</v>
          </cell>
          <cell r="E51" t="str">
            <v>属地化</v>
          </cell>
          <cell r="F51" t="str">
            <v>金属件</v>
          </cell>
          <cell r="G51" t="str">
            <v>零部件</v>
          </cell>
          <cell r="H51">
            <v>0.8</v>
          </cell>
          <cell r="I51">
            <v>2641921.71</v>
          </cell>
          <cell r="J51">
            <v>2283347.19</v>
          </cell>
          <cell r="K51">
            <v>167661.095</v>
          </cell>
          <cell r="L51">
            <v>124722.68</v>
          </cell>
          <cell r="M51">
            <v>132898.791666667</v>
          </cell>
          <cell r="N51">
            <v>130394.64</v>
          </cell>
          <cell r="O51">
            <v>138663.455</v>
          </cell>
          <cell r="P51">
            <v>137983.311666667</v>
          </cell>
          <cell r="Q51">
            <v>665859.178666667</v>
          </cell>
          <cell r="R51">
            <v>270000</v>
          </cell>
        </row>
        <row r="51">
          <cell r="T51">
            <v>200000</v>
          </cell>
          <cell r="U51">
            <v>40000</v>
          </cell>
          <cell r="V51">
            <v>10000</v>
          </cell>
          <cell r="W51">
            <v>520000</v>
          </cell>
          <cell r="X51">
            <v>145859.178666667</v>
          </cell>
          <cell r="Y51">
            <v>2033347.19</v>
          </cell>
          <cell r="Z51">
            <v>145859.178666667</v>
          </cell>
          <cell r="AA51">
            <v>145859.178666667</v>
          </cell>
          <cell r="AB51">
            <v>15000</v>
          </cell>
        </row>
        <row r="52">
          <cell r="C52" t="str">
            <v>S413033</v>
          </cell>
          <cell r="D52" t="str">
            <v>黄骅市再兴汽车配件有限公司</v>
          </cell>
          <cell r="E52" t="str">
            <v>属地化</v>
          </cell>
          <cell r="F52" t="str">
            <v>金属件</v>
          </cell>
          <cell r="G52" t="str">
            <v>零部件</v>
          </cell>
          <cell r="H52">
            <v>0.8</v>
          </cell>
          <cell r="I52">
            <v>2398752.58</v>
          </cell>
          <cell r="J52">
            <v>2222328.62</v>
          </cell>
          <cell r="K52">
            <v>121805.763333333</v>
          </cell>
          <cell r="L52">
            <v>134221.748333333</v>
          </cell>
          <cell r="M52">
            <v>161670.878333333</v>
          </cell>
          <cell r="N52">
            <v>159402.591666667</v>
          </cell>
          <cell r="O52">
            <v>153253.925</v>
          </cell>
          <cell r="P52">
            <v>139212.72</v>
          </cell>
          <cell r="Q52">
            <v>695654.101333333</v>
          </cell>
          <cell r="R52">
            <v>270000</v>
          </cell>
        </row>
        <row r="52">
          <cell r="T52">
            <v>80000</v>
          </cell>
          <cell r="U52">
            <v>45000</v>
          </cell>
          <cell r="V52">
            <v>10000</v>
          </cell>
          <cell r="W52">
            <v>405000</v>
          </cell>
          <cell r="X52">
            <v>290654.101333333</v>
          </cell>
          <cell r="Y52">
            <v>2087328.62</v>
          </cell>
          <cell r="Z52">
            <v>290654.101333333</v>
          </cell>
          <cell r="AA52">
            <v>290654.101333333</v>
          </cell>
          <cell r="AB52">
            <v>30000</v>
          </cell>
        </row>
        <row r="53">
          <cell r="C53" t="str">
            <v>S413168</v>
          </cell>
          <cell r="D53" t="str">
            <v>黄骅市旗锐塑料制品有限公司</v>
          </cell>
          <cell r="E53" t="str">
            <v>属地化</v>
          </cell>
          <cell r="F53" t="str">
            <v>座椅</v>
          </cell>
          <cell r="G53" t="str">
            <v>零部件</v>
          </cell>
          <cell r="H53">
            <v>0.8</v>
          </cell>
          <cell r="I53">
            <v>337744.59</v>
          </cell>
          <cell r="J53">
            <v>173225.08</v>
          </cell>
          <cell r="K53">
            <v>5343.21833333333</v>
          </cell>
          <cell r="L53">
            <v>13099.2266666667</v>
          </cell>
          <cell r="M53">
            <v>24179.9583333333</v>
          </cell>
          <cell r="N53">
            <v>28870.8466666667</v>
          </cell>
          <cell r="O53">
            <v>43371.3333333333</v>
          </cell>
          <cell r="P53">
            <v>56290.765</v>
          </cell>
          <cell r="Q53">
            <v>136924.278666667</v>
          </cell>
          <cell r="R53">
            <v>20000</v>
          </cell>
        </row>
        <row r="53">
          <cell r="U53">
            <v>15000</v>
          </cell>
          <cell r="V53">
            <v>10000</v>
          </cell>
          <cell r="W53">
            <v>45000</v>
          </cell>
          <cell r="X53">
            <v>91924.2786666667</v>
          </cell>
          <cell r="Y53">
            <v>148225.08</v>
          </cell>
          <cell r="Z53">
            <v>91924.2786666667</v>
          </cell>
          <cell r="AA53">
            <v>91924.2786666667</v>
          </cell>
          <cell r="AB53">
            <v>10000</v>
          </cell>
        </row>
        <row r="54">
          <cell r="C54" t="str">
            <v>S413064</v>
          </cell>
          <cell r="D54" t="str">
            <v>黄骅市恒伟五金制品有限公司</v>
          </cell>
          <cell r="E54" t="str">
            <v>属地化</v>
          </cell>
          <cell r="F54" t="str">
            <v>座椅</v>
          </cell>
          <cell r="G54" t="str">
            <v>零部件</v>
          </cell>
          <cell r="H54">
            <v>0.8</v>
          </cell>
          <cell r="I54">
            <v>2172275.86</v>
          </cell>
          <cell r="J54">
            <v>1691836.66</v>
          </cell>
          <cell r="K54">
            <v>186471.321666667</v>
          </cell>
          <cell r="L54">
            <v>181572.286666667</v>
          </cell>
          <cell r="M54">
            <v>173075.296666667</v>
          </cell>
          <cell r="N54">
            <v>158505.661666667</v>
          </cell>
          <cell r="O54">
            <v>125422.328333333</v>
          </cell>
          <cell r="P54">
            <v>172931.525</v>
          </cell>
          <cell r="Q54">
            <v>798382.736000001</v>
          </cell>
          <cell r="R54">
            <v>30000</v>
          </cell>
        </row>
        <row r="54">
          <cell r="T54">
            <v>100000</v>
          </cell>
        </row>
        <row r="54">
          <cell r="V54">
            <v>10000</v>
          </cell>
          <cell r="W54">
            <v>140000</v>
          </cell>
          <cell r="X54">
            <v>658382.736000001</v>
          </cell>
          <cell r="Y54">
            <v>1581836.66</v>
          </cell>
          <cell r="Z54">
            <v>658382.736000001</v>
          </cell>
          <cell r="AA54">
            <v>658382.736000001</v>
          </cell>
        </row>
        <row r="55">
          <cell r="C55" t="str">
            <v>S413035</v>
          </cell>
          <cell r="D55" t="str">
            <v>黄骅市建昌塑料制品有限公司</v>
          </cell>
          <cell r="E55" t="str">
            <v>属地化</v>
          </cell>
          <cell r="F55" t="str">
            <v>金属件</v>
          </cell>
          <cell r="G55" t="str">
            <v>零部件</v>
          </cell>
          <cell r="H55">
            <v>0.8</v>
          </cell>
          <cell r="I55">
            <v>3316207.74</v>
          </cell>
          <cell r="J55">
            <v>2947216.61</v>
          </cell>
          <cell r="K55">
            <v>118052.798333333</v>
          </cell>
          <cell r="L55">
            <v>95294.025</v>
          </cell>
          <cell r="M55">
            <v>110543.37</v>
          </cell>
          <cell r="N55">
            <v>106909.201666667</v>
          </cell>
          <cell r="O55">
            <v>116348.83</v>
          </cell>
          <cell r="P55">
            <v>118309.576666667</v>
          </cell>
          <cell r="Q55">
            <v>532366.241333334</v>
          </cell>
          <cell r="R55">
            <v>190000</v>
          </cell>
        </row>
        <row r="55">
          <cell r="T55">
            <v>100000</v>
          </cell>
          <cell r="U55">
            <v>100000</v>
          </cell>
          <cell r="V55">
            <v>10000</v>
          </cell>
          <cell r="W55">
            <v>400000</v>
          </cell>
          <cell r="X55">
            <v>132366.241333334</v>
          </cell>
          <cell r="Y55">
            <v>2737216.61</v>
          </cell>
          <cell r="Z55">
            <v>132366.241333334</v>
          </cell>
          <cell r="AA55">
            <v>132366.241333334</v>
          </cell>
          <cell r="AB55">
            <v>15000</v>
          </cell>
        </row>
        <row r="56">
          <cell r="C56" t="str">
            <v>S413084</v>
          </cell>
          <cell r="D56" t="str">
            <v>黄骅市常郭镇街西纸箱厂</v>
          </cell>
          <cell r="E56" t="str">
            <v>属地化</v>
          </cell>
          <cell r="F56" t="str">
            <v>金属件/座椅/后视镜</v>
          </cell>
          <cell r="G56" t="str">
            <v>零部件</v>
          </cell>
          <cell r="H56">
            <v>0.8</v>
          </cell>
          <cell r="I56">
            <v>1674044.5</v>
          </cell>
          <cell r="J56">
            <v>1577716.53</v>
          </cell>
          <cell r="K56">
            <v>38063.735</v>
          </cell>
          <cell r="L56">
            <v>37546.18</v>
          </cell>
          <cell r="M56">
            <v>39468.8366666667</v>
          </cell>
          <cell r="N56">
            <v>36928.8366666667</v>
          </cell>
          <cell r="O56">
            <v>45150.235</v>
          </cell>
          <cell r="P56">
            <v>39077.4316666667</v>
          </cell>
          <cell r="Q56">
            <v>188988.204</v>
          </cell>
          <cell r="R56">
            <v>40000</v>
          </cell>
        </row>
        <row r="56">
          <cell r="U56">
            <v>15000</v>
          </cell>
          <cell r="V56">
            <v>10000</v>
          </cell>
          <cell r="W56">
            <v>65000</v>
          </cell>
          <cell r="X56">
            <v>123988.204</v>
          </cell>
          <cell r="Y56">
            <v>1552716.53</v>
          </cell>
          <cell r="Z56">
            <v>123988.204</v>
          </cell>
          <cell r="AA56">
            <v>123988.204</v>
          </cell>
        </row>
        <row r="57">
          <cell r="C57" t="str">
            <v>S413073</v>
          </cell>
          <cell r="D57" t="str">
            <v>黄骅市兴岳金属制品有限公司</v>
          </cell>
          <cell r="E57" t="str">
            <v>属地化</v>
          </cell>
          <cell r="F57" t="str">
            <v>金属件</v>
          </cell>
          <cell r="G57" t="str">
            <v>零部件</v>
          </cell>
          <cell r="H57">
            <v>0.8</v>
          </cell>
          <cell r="I57">
            <v>831124.4</v>
          </cell>
          <cell r="J57">
            <v>644966.22</v>
          </cell>
          <cell r="K57">
            <v>55830.415</v>
          </cell>
          <cell r="L57">
            <v>78433.4566666667</v>
          </cell>
          <cell r="M57">
            <v>95096.3716666667</v>
          </cell>
          <cell r="N57">
            <v>106679.741666667</v>
          </cell>
          <cell r="O57">
            <v>103784.88</v>
          </cell>
          <cell r="P57">
            <v>96380.7316666667</v>
          </cell>
          <cell r="Q57">
            <v>428964.477333334</v>
          </cell>
          <cell r="R57">
            <v>110000</v>
          </cell>
        </row>
        <row r="57">
          <cell r="U57">
            <v>20000</v>
          </cell>
          <cell r="V57">
            <v>10000</v>
          </cell>
          <cell r="W57">
            <v>140000</v>
          </cell>
          <cell r="X57">
            <v>288964.477333334</v>
          </cell>
          <cell r="Y57">
            <v>614966.22</v>
          </cell>
          <cell r="Z57">
            <v>288964.477333334</v>
          </cell>
          <cell r="AA57">
            <v>288964.477333334</v>
          </cell>
        </row>
        <row r="58">
          <cell r="C58" t="str">
            <v>S413047</v>
          </cell>
          <cell r="D58" t="str">
            <v>黄骅市正大纺织机械配件厂</v>
          </cell>
          <cell r="E58" t="str">
            <v>属地化</v>
          </cell>
          <cell r="F58" t="str">
            <v>金属件</v>
          </cell>
          <cell r="G58" t="str">
            <v>零部件</v>
          </cell>
          <cell r="H58">
            <v>0.8</v>
          </cell>
          <cell r="I58">
            <v>1865441.09</v>
          </cell>
          <cell r="J58">
            <v>1855793.4</v>
          </cell>
          <cell r="K58">
            <v>206112.341666667</v>
          </cell>
          <cell r="L58">
            <v>237874.915</v>
          </cell>
          <cell r="M58">
            <v>161101.353333333</v>
          </cell>
          <cell r="N58">
            <v>58518.02</v>
          </cell>
          <cell r="O58">
            <v>60125.9683333333</v>
          </cell>
          <cell r="P58">
            <v>33370.5216666667</v>
          </cell>
          <cell r="Q58">
            <v>605682.496</v>
          </cell>
          <cell r="R58">
            <v>70000</v>
          </cell>
        </row>
        <row r="58">
          <cell r="U58">
            <v>30000</v>
          </cell>
          <cell r="V58">
            <v>10000</v>
          </cell>
          <cell r="W58">
            <v>110000</v>
          </cell>
          <cell r="X58">
            <v>495682.496</v>
          </cell>
          <cell r="Y58">
            <v>1815793.4</v>
          </cell>
          <cell r="Z58">
            <v>495682.496</v>
          </cell>
          <cell r="AA58">
            <v>495682.496</v>
          </cell>
        </row>
        <row r="59">
          <cell r="C59" t="str">
            <v>S413078</v>
          </cell>
          <cell r="D59" t="str">
            <v>文安县德实汽车配件有限公司</v>
          </cell>
          <cell r="E59" t="str">
            <v>属地化</v>
          </cell>
          <cell r="F59" t="str">
            <v>金属件/座椅</v>
          </cell>
          <cell r="G59" t="str">
            <v>零部件</v>
          </cell>
          <cell r="H59">
            <v>0.8</v>
          </cell>
          <cell r="I59">
            <v>3342608.73</v>
          </cell>
          <cell r="J59">
            <v>2753639.6</v>
          </cell>
          <cell r="K59">
            <v>303036.335</v>
          </cell>
          <cell r="L59">
            <v>354508.646666667</v>
          </cell>
          <cell r="M59">
            <v>365058.698333333</v>
          </cell>
          <cell r="N59">
            <v>343004.313333333</v>
          </cell>
          <cell r="O59">
            <v>345202.093333333</v>
          </cell>
          <cell r="P59">
            <v>311621.345</v>
          </cell>
          <cell r="Q59">
            <v>1617945.14533333</v>
          </cell>
          <cell r="R59">
            <v>600000</v>
          </cell>
        </row>
        <row r="59">
          <cell r="U59">
            <v>300000</v>
          </cell>
          <cell r="V59">
            <v>80000</v>
          </cell>
          <cell r="W59">
            <v>980000</v>
          </cell>
          <cell r="X59">
            <v>637945.145333333</v>
          </cell>
          <cell r="Y59">
            <v>2373639.6</v>
          </cell>
          <cell r="Z59">
            <v>637945.145333333</v>
          </cell>
          <cell r="AA59">
            <v>637945.145333333</v>
          </cell>
        </row>
        <row r="60">
          <cell r="C60" t="str">
            <v>S413045</v>
          </cell>
          <cell r="D60" t="str">
            <v>黄骅市鑫祺汽车配件有限公司</v>
          </cell>
          <cell r="E60" t="str">
            <v>属地化</v>
          </cell>
          <cell r="F60" t="str">
            <v>金属件/座椅</v>
          </cell>
          <cell r="G60" t="str">
            <v>零部件</v>
          </cell>
          <cell r="H60">
            <v>0.8</v>
          </cell>
          <cell r="I60">
            <v>2213852.74</v>
          </cell>
          <cell r="J60">
            <v>1786303.39</v>
          </cell>
          <cell r="K60">
            <v>89959.9616666667</v>
          </cell>
          <cell r="L60">
            <v>100510.375</v>
          </cell>
          <cell r="M60">
            <v>67943.0733333333</v>
          </cell>
          <cell r="N60">
            <v>78516.54</v>
          </cell>
          <cell r="O60">
            <v>90099.955</v>
          </cell>
          <cell r="P60">
            <v>94691.0716666667</v>
          </cell>
          <cell r="Q60">
            <v>417376.781333333</v>
          </cell>
          <cell r="R60">
            <v>130000</v>
          </cell>
        </row>
        <row r="60">
          <cell r="T60">
            <v>80000</v>
          </cell>
          <cell r="U60">
            <v>40000</v>
          </cell>
          <cell r="V60">
            <v>10000</v>
          </cell>
          <cell r="W60">
            <v>260000</v>
          </cell>
          <cell r="X60">
            <v>157376.781333333</v>
          </cell>
          <cell r="Y60">
            <v>1656303.39</v>
          </cell>
          <cell r="Z60">
            <v>157376.781333333</v>
          </cell>
          <cell r="AA60">
            <v>157376.781333333</v>
          </cell>
          <cell r="AB60">
            <v>15000</v>
          </cell>
        </row>
        <row r="61">
          <cell r="C61" t="str">
            <v>S413066</v>
          </cell>
          <cell r="D61" t="str">
            <v>河北新强力机械制造有限公司</v>
          </cell>
          <cell r="E61" t="str">
            <v>属地化</v>
          </cell>
          <cell r="F61" t="str">
            <v>金属件</v>
          </cell>
          <cell r="G61" t="str">
            <v>零部件</v>
          </cell>
          <cell r="H61">
            <v>0.8</v>
          </cell>
          <cell r="I61">
            <v>1428021.28</v>
          </cell>
          <cell r="J61">
            <v>1130760.97</v>
          </cell>
          <cell r="K61">
            <v>66679.7116666667</v>
          </cell>
          <cell r="L61">
            <v>56543.575</v>
          </cell>
          <cell r="M61">
            <v>59586.8616666667</v>
          </cell>
          <cell r="N61">
            <v>72669.8266666667</v>
          </cell>
          <cell r="O61">
            <v>82380.2466666667</v>
          </cell>
          <cell r="P61">
            <v>69524.0316666667</v>
          </cell>
          <cell r="Q61">
            <v>325907.402666667</v>
          </cell>
          <cell r="R61">
            <v>140000</v>
          </cell>
        </row>
        <row r="61">
          <cell r="T61">
            <v>170000</v>
          </cell>
          <cell r="U61">
            <v>20000</v>
          </cell>
          <cell r="V61">
            <v>10000</v>
          </cell>
          <cell r="W61">
            <v>340000</v>
          </cell>
          <cell r="X61">
            <v>-14092.5973333332</v>
          </cell>
          <cell r="Y61">
            <v>930760.97</v>
          </cell>
          <cell r="Z61">
            <v>-14092.5973333332</v>
          </cell>
          <cell r="AA61">
            <v>0</v>
          </cell>
          <cell r="AB61">
            <v>10000</v>
          </cell>
        </row>
        <row r="62">
          <cell r="C62" t="str">
            <v>S413039</v>
          </cell>
          <cell r="D62" t="str">
            <v>黄骅市佳祥五金制品有限公司</v>
          </cell>
          <cell r="E62" t="str">
            <v>属地化</v>
          </cell>
          <cell r="F62" t="str">
            <v>金属件/后视镜</v>
          </cell>
          <cell r="G62" t="str">
            <v>零部件</v>
          </cell>
          <cell r="H62">
            <v>0.8</v>
          </cell>
          <cell r="I62">
            <v>161169.54</v>
          </cell>
          <cell r="J62">
            <v>138312.06</v>
          </cell>
          <cell r="K62">
            <v>13928.1566666667</v>
          </cell>
          <cell r="L62">
            <v>13478.7716666667</v>
          </cell>
          <cell r="M62">
            <v>15648.7833333333</v>
          </cell>
          <cell r="N62">
            <v>13726.18</v>
          </cell>
          <cell r="O62">
            <v>14652.4266666667</v>
          </cell>
          <cell r="P62">
            <v>11494.1433333333</v>
          </cell>
          <cell r="Q62">
            <v>66342.7693333334</v>
          </cell>
          <cell r="R62">
            <v>30000</v>
          </cell>
        </row>
        <row r="62">
          <cell r="U62">
            <v>10000</v>
          </cell>
          <cell r="V62">
            <v>10000</v>
          </cell>
          <cell r="W62">
            <v>50000</v>
          </cell>
          <cell r="X62">
            <v>16342.7693333334</v>
          </cell>
          <cell r="Y62">
            <v>118312.06</v>
          </cell>
          <cell r="Z62">
            <v>16342.7693333334</v>
          </cell>
          <cell r="AA62">
            <v>16342.7693333334</v>
          </cell>
        </row>
        <row r="63">
          <cell r="C63" t="str">
            <v>S413034</v>
          </cell>
          <cell r="D63" t="str">
            <v>黄骅市汇铭汽车部件有限公司</v>
          </cell>
          <cell r="E63" t="str">
            <v>属地化</v>
          </cell>
          <cell r="F63" t="str">
            <v>座椅</v>
          </cell>
          <cell r="G63" t="str">
            <v>零部件</v>
          </cell>
          <cell r="H63">
            <v>0.8</v>
          </cell>
          <cell r="I63">
            <v>2996003.5</v>
          </cell>
          <cell r="J63">
            <v>2431316.37</v>
          </cell>
          <cell r="K63">
            <v>302108.755</v>
          </cell>
          <cell r="L63">
            <v>136113.218333333</v>
          </cell>
          <cell r="M63">
            <v>155049.156666667</v>
          </cell>
          <cell r="N63">
            <v>107499.156666667</v>
          </cell>
          <cell r="O63">
            <v>78182.49</v>
          </cell>
          <cell r="P63">
            <v>142778.385</v>
          </cell>
          <cell r="Q63">
            <v>737384.929333334</v>
          </cell>
          <cell r="R63">
            <v>250000</v>
          </cell>
        </row>
        <row r="63">
          <cell r="T63">
            <v>100000</v>
          </cell>
          <cell r="U63">
            <v>60000</v>
          </cell>
          <cell r="V63">
            <v>10000</v>
          </cell>
          <cell r="W63">
            <v>420000</v>
          </cell>
          <cell r="X63">
            <v>317384.929333334</v>
          </cell>
          <cell r="Y63">
            <v>2261316.37</v>
          </cell>
          <cell r="Z63">
            <v>317384.929333334</v>
          </cell>
          <cell r="AA63">
            <v>317384.929333334</v>
          </cell>
          <cell r="AB63">
            <v>30000</v>
          </cell>
        </row>
        <row r="64">
          <cell r="C64" t="str">
            <v>S413037</v>
          </cell>
          <cell r="D64" t="str">
            <v>黄骅市雍丰塑料制品有限公司</v>
          </cell>
          <cell r="E64" t="str">
            <v>属地化</v>
          </cell>
          <cell r="F64" t="str">
            <v>座椅</v>
          </cell>
          <cell r="G64" t="str">
            <v>零部件</v>
          </cell>
          <cell r="H64">
            <v>0.8</v>
          </cell>
          <cell r="I64">
            <v>3046676.62</v>
          </cell>
          <cell r="J64">
            <v>2746033.18</v>
          </cell>
          <cell r="K64">
            <v>96624.235</v>
          </cell>
          <cell r="L64">
            <v>88430.3133333333</v>
          </cell>
          <cell r="M64">
            <v>93218.6133333333</v>
          </cell>
          <cell r="N64">
            <v>88067.5416666667</v>
          </cell>
          <cell r="O64">
            <v>100028.823333333</v>
          </cell>
          <cell r="P64">
            <v>106778.586666667</v>
          </cell>
          <cell r="Q64">
            <v>458518.490666667</v>
          </cell>
          <cell r="R64">
            <v>170000</v>
          </cell>
        </row>
        <row r="64">
          <cell r="T64">
            <v>100000</v>
          </cell>
          <cell r="U64">
            <v>30000</v>
          </cell>
          <cell r="V64">
            <v>10000</v>
          </cell>
          <cell r="W64">
            <v>310000</v>
          </cell>
          <cell r="X64">
            <v>148518.490666667</v>
          </cell>
          <cell r="Y64">
            <v>2606033.18</v>
          </cell>
          <cell r="Z64">
            <v>148518.490666667</v>
          </cell>
          <cell r="AA64">
            <v>148518.490666667</v>
          </cell>
          <cell r="AB64">
            <v>15000</v>
          </cell>
        </row>
        <row r="65">
          <cell r="C65" t="str">
            <v>S413031</v>
          </cell>
          <cell r="D65" t="str">
            <v>黄骅市致远摩托车配件有限公司</v>
          </cell>
          <cell r="E65" t="str">
            <v>属地化</v>
          </cell>
          <cell r="F65" t="str">
            <v>座椅</v>
          </cell>
          <cell r="G65" t="str">
            <v>零部件</v>
          </cell>
          <cell r="H65">
            <v>0.8</v>
          </cell>
          <cell r="I65">
            <v>158199.8</v>
          </cell>
          <cell r="J65">
            <v>158199.8</v>
          </cell>
          <cell r="K65">
            <v>10424.9683333333</v>
          </cell>
          <cell r="L65">
            <v>10424.9683333333</v>
          </cell>
          <cell r="M65">
            <v>9691.645</v>
          </cell>
          <cell r="N65">
            <v>9691.645</v>
          </cell>
          <cell r="O65">
            <v>13231.7666666667</v>
          </cell>
          <cell r="P65">
            <v>15941.665</v>
          </cell>
          <cell r="Q65">
            <v>55525.3266666666</v>
          </cell>
          <cell r="R65">
            <v>26022</v>
          </cell>
        </row>
        <row r="65">
          <cell r="U65">
            <v>0</v>
          </cell>
          <cell r="V65">
            <v>10000</v>
          </cell>
          <cell r="W65">
            <v>36022</v>
          </cell>
          <cell r="X65">
            <v>19503.3266666666</v>
          </cell>
          <cell r="Y65">
            <v>148199.8</v>
          </cell>
          <cell r="Z65">
            <v>19503.3266666666</v>
          </cell>
          <cell r="AA65">
            <v>19503.3266666666</v>
          </cell>
        </row>
        <row r="66">
          <cell r="C66" t="str">
            <v>S431010</v>
          </cell>
          <cell r="D66" t="str">
            <v>上海绽奇汽车部件有限公司</v>
          </cell>
          <cell r="E66" t="str">
            <v>远途</v>
          </cell>
          <cell r="F66" t="str">
            <v>座椅</v>
          </cell>
          <cell r="G66" t="str">
            <v>零部件</v>
          </cell>
          <cell r="H66">
            <v>0.8</v>
          </cell>
          <cell r="I66">
            <v>859282.12</v>
          </cell>
          <cell r="J66">
            <v>723100.22</v>
          </cell>
          <cell r="K66">
            <v>71192.76</v>
          </cell>
          <cell r="L66">
            <v>86814.8133333333</v>
          </cell>
          <cell r="M66">
            <v>108576.985</v>
          </cell>
          <cell r="N66">
            <v>102972.556666667</v>
          </cell>
          <cell r="O66">
            <v>101896.593333333</v>
          </cell>
          <cell r="P66">
            <v>88894.2883333333</v>
          </cell>
          <cell r="Q66">
            <v>448278.397333333</v>
          </cell>
          <cell r="R66">
            <v>160000</v>
          </cell>
        </row>
        <row r="66">
          <cell r="U66">
            <v>50000</v>
          </cell>
          <cell r="V66">
            <v>50000</v>
          </cell>
          <cell r="W66">
            <v>260000</v>
          </cell>
          <cell r="X66">
            <v>188278.397333333</v>
          </cell>
          <cell r="Y66">
            <v>623100.22</v>
          </cell>
          <cell r="Z66">
            <v>188278.397333333</v>
          </cell>
          <cell r="AA66">
            <v>188278.397333333</v>
          </cell>
        </row>
        <row r="67">
          <cell r="C67" t="str">
            <v>S437060</v>
          </cell>
          <cell r="D67" t="str">
            <v>日照联成汽车部件有限公司</v>
          </cell>
          <cell r="E67" t="str">
            <v>远途</v>
          </cell>
          <cell r="F67" t="str">
            <v>座椅</v>
          </cell>
          <cell r="G67" t="str">
            <v>零部件</v>
          </cell>
          <cell r="H67">
            <v>0.8</v>
          </cell>
          <cell r="I67">
            <v>1165653.76</v>
          </cell>
          <cell r="J67">
            <v>916998.31</v>
          </cell>
          <cell r="K67">
            <v>0</v>
          </cell>
          <cell r="L67">
            <v>117061.861666667</v>
          </cell>
          <cell r="M67">
            <v>143859.336666667</v>
          </cell>
          <cell r="N67">
            <v>152833.051666667</v>
          </cell>
          <cell r="O67">
            <v>178167.183333333</v>
          </cell>
          <cell r="P67">
            <v>194275.626666667</v>
          </cell>
          <cell r="Q67">
            <v>628957.648000001</v>
          </cell>
          <cell r="R67">
            <v>100000</v>
          </cell>
        </row>
        <row r="67">
          <cell r="U67">
            <v>120000</v>
          </cell>
          <cell r="V67">
            <v>100000</v>
          </cell>
          <cell r="W67">
            <v>320000</v>
          </cell>
          <cell r="X67">
            <v>308957.648000001</v>
          </cell>
          <cell r="Y67">
            <v>696998.31</v>
          </cell>
          <cell r="Z67">
            <v>308957.648000001</v>
          </cell>
          <cell r="AA67">
            <v>308957.648000001</v>
          </cell>
        </row>
        <row r="68">
          <cell r="C68" t="str">
            <v>S413067</v>
          </cell>
          <cell r="D68" t="str">
            <v>沧州庆方汽车部件有限公司</v>
          </cell>
          <cell r="E68" t="str">
            <v>属地化</v>
          </cell>
          <cell r="F68" t="str">
            <v>座椅</v>
          </cell>
          <cell r="G68" t="str">
            <v>零部件</v>
          </cell>
          <cell r="H68">
            <v>0.8</v>
          </cell>
          <cell r="I68">
            <v>293025.5</v>
          </cell>
          <cell r="J68">
            <v>224138.08</v>
          </cell>
          <cell r="K68">
            <v>24598.0716666667</v>
          </cell>
          <cell r="L68">
            <v>30861.2466666667</v>
          </cell>
          <cell r="M68">
            <v>28738.9083333333</v>
          </cell>
          <cell r="N68">
            <v>28808.7966666667</v>
          </cell>
          <cell r="O68">
            <v>28867.3233333333</v>
          </cell>
          <cell r="P68">
            <v>31044.1516666667</v>
          </cell>
          <cell r="Q68">
            <v>138334.798666667</v>
          </cell>
          <cell r="R68">
            <v>30000</v>
          </cell>
        </row>
        <row r="68">
          <cell r="U68">
            <v>30000</v>
          </cell>
          <cell r="V68">
            <v>10000</v>
          </cell>
          <cell r="W68">
            <v>70000</v>
          </cell>
          <cell r="X68">
            <v>68334.7986666667</v>
          </cell>
          <cell r="Y68">
            <v>184138.08</v>
          </cell>
          <cell r="Z68">
            <v>68334.7986666667</v>
          </cell>
          <cell r="AA68">
            <v>68334.7986666667</v>
          </cell>
          <cell r="AB68">
            <v>20000</v>
          </cell>
        </row>
        <row r="69">
          <cell r="C69" t="str">
            <v>S413021</v>
          </cell>
          <cell r="D69" t="str">
            <v>河北锐翰汽车零部件有限公司</v>
          </cell>
          <cell r="E69" t="str">
            <v>属地化</v>
          </cell>
          <cell r="F69" t="str">
            <v>金属件</v>
          </cell>
          <cell r="G69" t="str">
            <v>零部件</v>
          </cell>
          <cell r="H69">
            <v>0.8</v>
          </cell>
          <cell r="I69">
            <v>651077.34</v>
          </cell>
          <cell r="J69">
            <v>619325.39</v>
          </cell>
          <cell r="K69">
            <v>35091.9616666667</v>
          </cell>
          <cell r="L69">
            <v>35331.96</v>
          </cell>
          <cell r="M69">
            <v>36823.955</v>
          </cell>
          <cell r="N69">
            <v>37560.61</v>
          </cell>
          <cell r="O69">
            <v>34919.9383333333</v>
          </cell>
          <cell r="P69">
            <v>31695.945</v>
          </cell>
          <cell r="Q69">
            <v>169139.496</v>
          </cell>
          <cell r="R69">
            <v>60000</v>
          </cell>
        </row>
        <row r="69">
          <cell r="U69">
            <v>20000</v>
          </cell>
          <cell r="V69">
            <v>20000</v>
          </cell>
          <cell r="W69">
            <v>100000</v>
          </cell>
          <cell r="X69">
            <v>69139.496</v>
          </cell>
          <cell r="Y69">
            <v>579325.39</v>
          </cell>
          <cell r="Z69">
            <v>69139.496</v>
          </cell>
          <cell r="AA69">
            <v>69139.496</v>
          </cell>
        </row>
        <row r="70">
          <cell r="C70" t="str">
            <v>S433009</v>
          </cell>
          <cell r="D70" t="str">
            <v>浙江路得坦摩汽车部件股份有限公司</v>
          </cell>
          <cell r="E70" t="str">
            <v>远途</v>
          </cell>
          <cell r="F70" t="str">
            <v>金属件</v>
          </cell>
          <cell r="G70" t="str">
            <v>零部件</v>
          </cell>
          <cell r="H70">
            <v>0.8</v>
          </cell>
          <cell r="I70">
            <v>3657702.87</v>
          </cell>
          <cell r="J70">
            <v>2241567.32</v>
          </cell>
          <cell r="K70">
            <v>135332.676666667</v>
          </cell>
          <cell r="L70">
            <v>182236.551666667</v>
          </cell>
          <cell r="M70">
            <v>347494.928333333</v>
          </cell>
          <cell r="N70">
            <v>373594.553333333</v>
          </cell>
          <cell r="O70">
            <v>516192.135</v>
          </cell>
          <cell r="P70">
            <v>609617.145</v>
          </cell>
          <cell r="Q70">
            <v>1731574.392</v>
          </cell>
          <cell r="R70">
            <v>1600000</v>
          </cell>
        </row>
        <row r="70">
          <cell r="U70">
            <v>500000</v>
          </cell>
          <cell r="V70">
            <v>400000</v>
          </cell>
          <cell r="W70">
            <v>2500000</v>
          </cell>
          <cell r="X70">
            <v>-768425.608</v>
          </cell>
          <cell r="Y70">
            <v>1341567.32</v>
          </cell>
          <cell r="Z70">
            <v>-768425.608</v>
          </cell>
          <cell r="AA70">
            <v>0</v>
          </cell>
        </row>
        <row r="71">
          <cell r="C71" t="str">
            <v>S413077</v>
          </cell>
          <cell r="D71" t="str">
            <v>文安县万达汽车配件制造有限公司</v>
          </cell>
          <cell r="E71" t="str">
            <v>签订协议</v>
          </cell>
          <cell r="F71" t="str">
            <v>金属件</v>
          </cell>
          <cell r="G71" t="str">
            <v>零部件</v>
          </cell>
          <cell r="H71">
            <v>0.8</v>
          </cell>
          <cell r="I71">
            <v>1820599.2</v>
          </cell>
          <cell r="J71">
            <v>1520527.2</v>
          </cell>
          <cell r="K71">
            <v>142738.243333333</v>
          </cell>
          <cell r="L71">
            <v>142738.243333333</v>
          </cell>
          <cell r="M71">
            <v>200711.773333333</v>
          </cell>
          <cell r="N71">
            <v>213350.696666667</v>
          </cell>
          <cell r="O71">
            <v>209691.406666667</v>
          </cell>
          <cell r="P71">
            <v>193968.695</v>
          </cell>
          <cell r="Q71">
            <v>882559.246666666</v>
          </cell>
          <cell r="R71">
            <v>180000</v>
          </cell>
        </row>
        <row r="71">
          <cell r="U71">
            <v>300000</v>
          </cell>
        </row>
        <row r="71">
          <cell r="W71">
            <v>480000</v>
          </cell>
          <cell r="X71">
            <v>402559.246666666</v>
          </cell>
          <cell r="Y71">
            <v>1220527.2</v>
          </cell>
          <cell r="Z71">
            <v>402559.246666666</v>
          </cell>
          <cell r="AA71">
            <v>402559.246666666</v>
          </cell>
        </row>
        <row r="72">
          <cell r="C72" t="str">
            <v>S432009</v>
          </cell>
          <cell r="D72" t="str">
            <v>江苏力乐汽车部件股份有限公司</v>
          </cell>
          <cell r="E72" t="str">
            <v>签订协议</v>
          </cell>
          <cell r="F72" t="str">
            <v>金属件/座椅</v>
          </cell>
          <cell r="G72" t="str">
            <v>零部件</v>
          </cell>
          <cell r="H72">
            <v>0.8</v>
          </cell>
          <cell r="I72">
            <v>7235910.06</v>
          </cell>
          <cell r="J72">
            <v>5598784.82</v>
          </cell>
          <cell r="K72">
            <v>310503.483333333</v>
          </cell>
          <cell r="L72">
            <v>472759.336666667</v>
          </cell>
          <cell r="M72">
            <v>787847.11</v>
          </cell>
          <cell r="N72">
            <v>933130.803333333</v>
          </cell>
          <cell r="O72">
            <v>1121102.13666667</v>
          </cell>
          <cell r="P72">
            <v>1055231.37333333</v>
          </cell>
          <cell r="Q72">
            <v>3744459.39466667</v>
          </cell>
          <cell r="R72">
            <v>300000</v>
          </cell>
        </row>
        <row r="72">
          <cell r="T72">
            <v>300000</v>
          </cell>
          <cell r="U72">
            <v>1000000</v>
          </cell>
        </row>
        <row r="72">
          <cell r="W72">
            <v>1600000</v>
          </cell>
          <cell r="X72">
            <v>2144459.39466667</v>
          </cell>
          <cell r="Y72">
            <v>4298784.82</v>
          </cell>
          <cell r="Z72">
            <v>2144459.39466667</v>
          </cell>
          <cell r="AA72">
            <v>2144459.39466667</v>
          </cell>
        </row>
        <row r="73">
          <cell r="C73" t="str">
            <v>S432002</v>
          </cell>
          <cell r="D73" t="str">
            <v>江苏全盛座舱技术股份有限公司</v>
          </cell>
          <cell r="E73" t="str">
            <v>远途</v>
          </cell>
          <cell r="F73" t="str">
            <v>金属件</v>
          </cell>
          <cell r="G73" t="str">
            <v>零部件</v>
          </cell>
          <cell r="H73">
            <v>0.8</v>
          </cell>
          <cell r="I73">
            <v>2387204.69</v>
          </cell>
          <cell r="J73">
            <v>268642.2</v>
          </cell>
          <cell r="K73">
            <v>3420.985</v>
          </cell>
          <cell r="L73">
            <v>44773.7</v>
          </cell>
          <cell r="M73">
            <v>44773.7</v>
          </cell>
          <cell r="N73">
            <v>225165.223333333</v>
          </cell>
          <cell r="O73">
            <v>384791.276666667</v>
          </cell>
          <cell r="P73">
            <v>397867.448333333</v>
          </cell>
          <cell r="Q73">
            <v>880633.866666666</v>
          </cell>
          <cell r="R73">
            <v>290000</v>
          </cell>
          <cell r="S73">
            <v>280000</v>
          </cell>
        </row>
        <row r="73">
          <cell r="V73">
            <v>268642.2</v>
          </cell>
          <cell r="W73">
            <v>838642.2</v>
          </cell>
          <cell r="X73">
            <v>41991.6666666665</v>
          </cell>
          <cell r="Y73">
            <v>0</v>
          </cell>
          <cell r="Z73">
            <v>41991.6666666665</v>
          </cell>
          <cell r="AA73">
            <v>41991.6666666665</v>
          </cell>
        </row>
        <row r="74">
          <cell r="C74" t="str">
            <v>S411046</v>
          </cell>
          <cell r="D74" t="str">
            <v>北京宇喆科技有限公司</v>
          </cell>
          <cell r="E74" t="str">
            <v>李尔项目</v>
          </cell>
          <cell r="F74" t="str">
            <v>座椅</v>
          </cell>
          <cell r="G74" t="str">
            <v>零部件</v>
          </cell>
          <cell r="H74">
            <v>0.8</v>
          </cell>
          <cell r="I74">
            <v>708725.23</v>
          </cell>
          <cell r="J74">
            <v>330023.49</v>
          </cell>
          <cell r="K74">
            <v>0</v>
          </cell>
          <cell r="L74">
            <v>5248.03666666667</v>
          </cell>
          <cell r="M74">
            <v>39584.0283333333</v>
          </cell>
          <cell r="N74">
            <v>55003.915</v>
          </cell>
          <cell r="O74">
            <v>85645.845</v>
          </cell>
          <cell r="P74">
            <v>118120.871666667</v>
          </cell>
          <cell r="Q74">
            <v>242882.157333334</v>
          </cell>
          <cell r="R74">
            <v>650000</v>
          </cell>
          <cell r="S74">
            <v>100000</v>
          </cell>
        </row>
        <row r="74">
          <cell r="V74">
            <v>230000</v>
          </cell>
          <cell r="W74">
            <v>980000</v>
          </cell>
          <cell r="X74">
            <v>-737117.842666666</v>
          </cell>
          <cell r="Y74">
            <v>100023.49</v>
          </cell>
          <cell r="Z74">
            <v>-737117.842666666</v>
          </cell>
          <cell r="AA74">
            <v>0</v>
          </cell>
        </row>
        <row r="75">
          <cell r="C75" t="str">
            <v>S437015</v>
          </cell>
          <cell r="D75" t="str">
            <v>山东金达汽车部件制造股份有限公司</v>
          </cell>
          <cell r="E75" t="str">
            <v>远途</v>
          </cell>
          <cell r="F75" t="str">
            <v>座椅</v>
          </cell>
          <cell r="G75" t="str">
            <v>零部件</v>
          </cell>
          <cell r="H75">
            <v>0.8</v>
          </cell>
          <cell r="I75">
            <v>3255225.61</v>
          </cell>
          <cell r="J75">
            <v>2159557.87</v>
          </cell>
          <cell r="K75">
            <v>80357.6116666667</v>
          </cell>
          <cell r="L75">
            <v>161275.135</v>
          </cell>
          <cell r="M75">
            <v>311373.621666667</v>
          </cell>
          <cell r="N75">
            <v>359926.311666667</v>
          </cell>
          <cell r="O75">
            <v>474865.698333333</v>
          </cell>
          <cell r="P75">
            <v>539040.8</v>
          </cell>
          <cell r="Q75">
            <v>1541471.34266667</v>
          </cell>
          <cell r="R75">
            <v>440000</v>
          </cell>
        </row>
        <row r="75">
          <cell r="T75">
            <v>300000</v>
          </cell>
          <cell r="U75">
            <v>150000</v>
          </cell>
          <cell r="V75">
            <v>400000</v>
          </cell>
          <cell r="W75">
            <v>1290000</v>
          </cell>
          <cell r="X75">
            <v>251471.342666667</v>
          </cell>
          <cell r="Y75">
            <v>1309557.87</v>
          </cell>
          <cell r="Z75">
            <v>251471.342666667</v>
          </cell>
          <cell r="AA75">
            <v>251471.342666667</v>
          </cell>
        </row>
        <row r="76">
          <cell r="C76" t="str">
            <v>S443004</v>
          </cell>
          <cell r="D76" t="str">
            <v>湘乡简美新材料科技有限公司</v>
          </cell>
          <cell r="E76" t="str">
            <v>远途</v>
          </cell>
          <cell r="F76" t="str">
            <v>金属件</v>
          </cell>
          <cell r="G76" t="str">
            <v>零部件</v>
          </cell>
          <cell r="H76">
            <v>0.8</v>
          </cell>
          <cell r="I76">
            <v>3914867.52</v>
          </cell>
          <cell r="J76">
            <v>3125023.16</v>
          </cell>
          <cell r="K76">
            <v>348465.831666667</v>
          </cell>
          <cell r="L76">
            <v>348465.831666667</v>
          </cell>
          <cell r="M76">
            <v>478813.155</v>
          </cell>
          <cell r="N76">
            <v>474255.873333333</v>
          </cell>
          <cell r="O76">
            <v>445457.973333333</v>
          </cell>
          <cell r="P76">
            <v>434665.605</v>
          </cell>
          <cell r="Q76">
            <v>2024099.416</v>
          </cell>
          <cell r="R76">
            <v>350000</v>
          </cell>
        </row>
        <row r="76">
          <cell r="U76">
            <v>200000</v>
          </cell>
          <cell r="V76">
            <v>100000</v>
          </cell>
          <cell r="W76">
            <v>650000</v>
          </cell>
          <cell r="X76">
            <v>1374099.416</v>
          </cell>
          <cell r="Y76">
            <v>2825023.16</v>
          </cell>
          <cell r="Z76">
            <v>1374099.416</v>
          </cell>
          <cell r="AA76">
            <v>1374099.416</v>
          </cell>
        </row>
        <row r="77">
          <cell r="C77" t="str">
            <v>S412020</v>
          </cell>
          <cell r="D77" t="str">
            <v>天津市鹏升汽车部件有限公司</v>
          </cell>
          <cell r="E77" t="str">
            <v>远途</v>
          </cell>
          <cell r="F77" t="str">
            <v>座椅</v>
          </cell>
          <cell r="G77" t="str">
            <v>零部件</v>
          </cell>
          <cell r="H77">
            <v>0.8</v>
          </cell>
          <cell r="I77">
            <v>7603354.33</v>
          </cell>
          <cell r="J77">
            <v>7298043.26</v>
          </cell>
          <cell r="K77">
            <v>384579.625</v>
          </cell>
          <cell r="L77">
            <v>360190.951666667</v>
          </cell>
          <cell r="M77">
            <v>418173.548333333</v>
          </cell>
          <cell r="N77">
            <v>378651.136666667</v>
          </cell>
          <cell r="O77">
            <v>327250.981666667</v>
          </cell>
          <cell r="P77">
            <v>262187.073333333</v>
          </cell>
          <cell r="Q77">
            <v>1704826.65333333</v>
          </cell>
          <cell r="R77">
            <v>550000</v>
          </cell>
        </row>
        <row r="77">
          <cell r="T77">
            <v>200000</v>
          </cell>
          <cell r="U77">
            <v>300000</v>
          </cell>
        </row>
        <row r="77">
          <cell r="W77">
            <v>1050000</v>
          </cell>
          <cell r="X77">
            <v>654826.653333334</v>
          </cell>
          <cell r="Y77">
            <v>6798043.26</v>
          </cell>
          <cell r="Z77">
            <v>654826.653333334</v>
          </cell>
          <cell r="AA77">
            <v>654826.653333334</v>
          </cell>
        </row>
        <row r="78">
          <cell r="C78" t="str">
            <v>S413132</v>
          </cell>
          <cell r="D78" t="str">
            <v>霸州市政锦五金制品有限公司</v>
          </cell>
          <cell r="E78" t="str">
            <v>报批同意</v>
          </cell>
          <cell r="F78" t="str">
            <v>金属件</v>
          </cell>
          <cell r="G78" t="str">
            <v>零部件</v>
          </cell>
          <cell r="H78">
            <v>0.8</v>
          </cell>
          <cell r="I78">
            <v>2193616.92</v>
          </cell>
          <cell r="J78">
            <v>1319169.53</v>
          </cell>
          <cell r="K78">
            <v>169175.263333333</v>
          </cell>
          <cell r="L78">
            <v>156938.531666667</v>
          </cell>
          <cell r="M78">
            <v>189735.161666667</v>
          </cell>
          <cell r="N78">
            <v>193635.111666667</v>
          </cell>
          <cell r="O78">
            <v>224742.273333333</v>
          </cell>
          <cell r="P78">
            <v>238679.225</v>
          </cell>
          <cell r="Q78">
            <v>938324.453333334</v>
          </cell>
          <cell r="R78">
            <v>500000</v>
          </cell>
        </row>
        <row r="78">
          <cell r="U78">
            <v>350000</v>
          </cell>
          <cell r="V78">
            <v>222803.776</v>
          </cell>
          <cell r="W78">
            <v>1072803.776</v>
          </cell>
          <cell r="X78">
            <v>-134479.322666666</v>
          </cell>
          <cell r="Y78">
            <v>746365.754</v>
          </cell>
          <cell r="Z78">
            <v>-134479.322666666</v>
          </cell>
          <cell r="AA78">
            <v>0</v>
          </cell>
        </row>
        <row r="79">
          <cell r="C79" t="str">
            <v>S422005</v>
          </cell>
          <cell r="D79" t="str">
            <v>吉林省德邦汽车电子有限公司</v>
          </cell>
          <cell r="E79" t="str">
            <v>远途</v>
          </cell>
          <cell r="F79" t="str">
            <v>金属件</v>
          </cell>
          <cell r="G79" t="str">
            <v>零部件</v>
          </cell>
          <cell r="H79">
            <v>0.8</v>
          </cell>
          <cell r="I79">
            <v>3221679.99</v>
          </cell>
          <cell r="J79">
            <v>2906869.27</v>
          </cell>
          <cell r="K79">
            <v>266546.001666667</v>
          </cell>
          <cell r="L79">
            <v>258337.755</v>
          </cell>
          <cell r="M79">
            <v>284602.828333333</v>
          </cell>
          <cell r="N79">
            <v>265834.566666667</v>
          </cell>
          <cell r="O79">
            <v>230325.216666667</v>
          </cell>
          <cell r="P79">
            <v>256069.686666667</v>
          </cell>
          <cell r="Q79">
            <v>1249372.844</v>
          </cell>
          <cell r="R79">
            <v>384000</v>
          </cell>
          <cell r="S79">
            <v>84000</v>
          </cell>
        </row>
        <row r="79">
          <cell r="U79">
            <v>100000</v>
          </cell>
          <cell r="V79">
            <v>100000</v>
          </cell>
          <cell r="W79">
            <v>668000</v>
          </cell>
          <cell r="X79">
            <v>581372.844000001</v>
          </cell>
          <cell r="Y79">
            <v>2706869.27</v>
          </cell>
          <cell r="Z79">
            <v>581372.844000001</v>
          </cell>
          <cell r="AA79">
            <v>581372.844000001</v>
          </cell>
          <cell r="AB79">
            <v>50000</v>
          </cell>
        </row>
        <row r="80">
          <cell r="C80" t="str">
            <v>S413178</v>
          </cell>
          <cell r="D80" t="str">
            <v>廊坊市东平汽车零配件有限公司</v>
          </cell>
          <cell r="E80" t="str">
            <v>签订协议</v>
          </cell>
          <cell r="F80" t="str">
            <v>座椅</v>
          </cell>
          <cell r="G80" t="str">
            <v>零部件</v>
          </cell>
          <cell r="H80">
            <v>1</v>
          </cell>
          <cell r="I80">
            <v>768339.52</v>
          </cell>
          <cell r="J80">
            <v>768339.52</v>
          </cell>
          <cell r="K80">
            <v>47347.2616666667</v>
          </cell>
          <cell r="L80">
            <v>47347.2616666667</v>
          </cell>
          <cell r="M80">
            <v>12500</v>
          </cell>
          <cell r="N80">
            <v>0</v>
          </cell>
          <cell r="O80">
            <v>0</v>
          </cell>
          <cell r="P80">
            <v>0</v>
          </cell>
          <cell r="Q80">
            <v>107194.523333333</v>
          </cell>
          <cell r="R80">
            <v>0</v>
          </cell>
        </row>
        <row r="80">
          <cell r="U80">
            <v>120000</v>
          </cell>
        </row>
        <row r="80">
          <cell r="W80">
            <v>120000</v>
          </cell>
          <cell r="X80">
            <v>-12805.4766666666</v>
          </cell>
          <cell r="Y80">
            <v>648339.52</v>
          </cell>
          <cell r="Z80">
            <v>-12805.4766666666</v>
          </cell>
          <cell r="AA80">
            <v>0</v>
          </cell>
        </row>
        <row r="81">
          <cell r="C81" t="str">
            <v>S413125</v>
          </cell>
          <cell r="D81" t="str">
            <v>沧州智凯金属制品有限公司</v>
          </cell>
          <cell r="E81" t="str">
            <v>签订协议</v>
          </cell>
          <cell r="F81" t="str">
            <v>金属件</v>
          </cell>
          <cell r="G81" t="str">
            <v>零部件</v>
          </cell>
          <cell r="H81">
            <v>0.8</v>
          </cell>
          <cell r="I81">
            <v>950125.77</v>
          </cell>
          <cell r="J81">
            <v>664310.52</v>
          </cell>
          <cell r="K81">
            <v>53095.0166666667</v>
          </cell>
          <cell r="L81">
            <v>70733.2166666667</v>
          </cell>
          <cell r="M81">
            <v>92694.56</v>
          </cell>
          <cell r="N81">
            <v>110718.42</v>
          </cell>
          <cell r="O81">
            <v>134913.28</v>
          </cell>
          <cell r="P81">
            <v>127716.751666667</v>
          </cell>
          <cell r="Q81">
            <v>471896.996</v>
          </cell>
          <cell r="R81">
            <v>300000</v>
          </cell>
        </row>
        <row r="81">
          <cell r="U81">
            <v>250000</v>
          </cell>
          <cell r="V81">
            <v>10000</v>
          </cell>
          <cell r="W81">
            <v>560000</v>
          </cell>
          <cell r="X81">
            <v>-88103.0039999997</v>
          </cell>
          <cell r="Y81">
            <v>404310.52</v>
          </cell>
          <cell r="Z81">
            <v>-88103.0039999997</v>
          </cell>
          <cell r="AA81">
            <v>0</v>
          </cell>
        </row>
        <row r="82">
          <cell r="C82" t="str">
            <v>S433023</v>
          </cell>
          <cell r="D82" t="str">
            <v>浙江万里安全器材制造有限公司</v>
          </cell>
          <cell r="E82" t="str">
            <v>远途</v>
          </cell>
          <cell r="F82" t="str">
            <v>座椅</v>
          </cell>
          <cell r="G82" t="str">
            <v>零部件</v>
          </cell>
          <cell r="H82">
            <v>0.8</v>
          </cell>
          <cell r="I82">
            <v>344341.93</v>
          </cell>
          <cell r="J82">
            <v>274888.12</v>
          </cell>
          <cell r="K82">
            <v>22812.93</v>
          </cell>
          <cell r="L82">
            <v>22812.93</v>
          </cell>
          <cell r="M82">
            <v>36215.4</v>
          </cell>
          <cell r="N82">
            <v>31402.0666666667</v>
          </cell>
          <cell r="O82">
            <v>40341.035</v>
          </cell>
          <cell r="P82">
            <v>27785.2333333333</v>
          </cell>
          <cell r="Q82">
            <v>145095.676</v>
          </cell>
          <cell r="R82">
            <v>0</v>
          </cell>
        </row>
        <row r="82">
          <cell r="U82">
            <v>40000</v>
          </cell>
        </row>
        <row r="82">
          <cell r="W82">
            <v>40000</v>
          </cell>
          <cell r="X82">
            <v>105095.676</v>
          </cell>
          <cell r="Y82">
            <v>234888.12</v>
          </cell>
          <cell r="Z82">
            <v>105095.676</v>
          </cell>
          <cell r="AA82">
            <v>105095.676</v>
          </cell>
        </row>
        <row r="83">
          <cell r="C83" t="str">
            <v>S411007</v>
          </cell>
          <cell r="D83" t="str">
            <v>北京浦东三浦标准件有限公司</v>
          </cell>
          <cell r="E83" t="str">
            <v>远途</v>
          </cell>
          <cell r="F83" t="str">
            <v>金属件</v>
          </cell>
          <cell r="G83" t="str">
            <v>零部件</v>
          </cell>
          <cell r="H83">
            <v>0.8</v>
          </cell>
          <cell r="I83">
            <v>3024508.82</v>
          </cell>
          <cell r="J83">
            <v>2310890.79</v>
          </cell>
          <cell r="K83">
            <v>130492.666666667</v>
          </cell>
          <cell r="L83">
            <v>114783.918333333</v>
          </cell>
          <cell r="M83">
            <v>98134.5783333333</v>
          </cell>
          <cell r="N83">
            <v>120155.006666667</v>
          </cell>
          <cell r="O83">
            <v>151038.305</v>
          </cell>
          <cell r="P83">
            <v>158115.975</v>
          </cell>
          <cell r="Q83">
            <v>618176.36</v>
          </cell>
          <cell r="R83">
            <v>440000</v>
          </cell>
          <cell r="S83">
            <v>30000</v>
          </cell>
        </row>
        <row r="83">
          <cell r="U83">
            <v>70000</v>
          </cell>
          <cell r="V83">
            <v>50000</v>
          </cell>
          <cell r="W83">
            <v>590000</v>
          </cell>
          <cell r="X83">
            <v>28176.3600000002</v>
          </cell>
          <cell r="Y83">
            <v>2190890.79</v>
          </cell>
          <cell r="Z83">
            <v>28176.3600000002</v>
          </cell>
          <cell r="AA83">
            <v>28176.3600000002</v>
          </cell>
        </row>
        <row r="84">
          <cell r="C84" t="str">
            <v>S433019</v>
          </cell>
          <cell r="D84" t="str">
            <v>杭州阳晨聚氨酯制品有限公司</v>
          </cell>
          <cell r="E84" t="str">
            <v>远途</v>
          </cell>
          <cell r="F84" t="str">
            <v>金属件</v>
          </cell>
          <cell r="G84" t="str">
            <v>零部件</v>
          </cell>
          <cell r="H84">
            <v>0.8</v>
          </cell>
          <cell r="I84">
            <v>243822.61</v>
          </cell>
          <cell r="J84">
            <v>243822.61</v>
          </cell>
          <cell r="K84">
            <v>28303.7166666667</v>
          </cell>
          <cell r="L84">
            <v>28303.7166666667</v>
          </cell>
          <cell r="M84">
            <v>40637.1016666667</v>
          </cell>
          <cell r="N84">
            <v>39466.8266666667</v>
          </cell>
          <cell r="O84">
            <v>37616.8266666667</v>
          </cell>
          <cell r="P84">
            <v>18500.0783333333</v>
          </cell>
          <cell r="Q84">
            <v>154262.613333333</v>
          </cell>
          <cell r="R84">
            <v>0</v>
          </cell>
        </row>
        <row r="84">
          <cell r="U84">
            <v>30000</v>
          </cell>
          <cell r="V84">
            <v>20000</v>
          </cell>
          <cell r="W84">
            <v>50000</v>
          </cell>
          <cell r="X84">
            <v>104262.613333333</v>
          </cell>
          <cell r="Y84">
            <v>193822.61</v>
          </cell>
          <cell r="Z84">
            <v>104262.613333333</v>
          </cell>
          <cell r="AA84">
            <v>104262.613333333</v>
          </cell>
        </row>
        <row r="85">
          <cell r="C85" t="str">
            <v>S413161</v>
          </cell>
          <cell r="D85" t="str">
            <v>河北利达金属制品集团有限公司</v>
          </cell>
          <cell r="E85" t="str">
            <v>报批同意</v>
          </cell>
          <cell r="F85" t="str">
            <v>金属件</v>
          </cell>
          <cell r="G85" t="str">
            <v>零部件</v>
          </cell>
          <cell r="H85">
            <v>0.8</v>
          </cell>
          <cell r="I85">
            <v>6301230.26</v>
          </cell>
          <cell r="J85">
            <v>3201340.91</v>
          </cell>
          <cell r="K85">
            <v>533556.818333333</v>
          </cell>
          <cell r="L85">
            <v>533556.818333333</v>
          </cell>
          <cell r="M85">
            <v>506558.998333333</v>
          </cell>
          <cell r="N85">
            <v>830514.285</v>
          </cell>
          <cell r="O85">
            <v>952490.505</v>
          </cell>
          <cell r="P85">
            <v>643245.005</v>
          </cell>
          <cell r="Q85">
            <v>3199937.944</v>
          </cell>
          <cell r="R85">
            <v>600000</v>
          </cell>
        </row>
        <row r="85">
          <cell r="U85">
            <v>500000</v>
          </cell>
          <cell r="V85">
            <v>30000</v>
          </cell>
          <cell r="W85">
            <v>1130000</v>
          </cell>
          <cell r="X85">
            <v>2069937.944</v>
          </cell>
          <cell r="Y85">
            <v>2671340.91</v>
          </cell>
          <cell r="Z85">
            <v>2069937.944</v>
          </cell>
          <cell r="AA85">
            <v>2069937.944</v>
          </cell>
        </row>
        <row r="86">
          <cell r="C86" t="str">
            <v>S411048</v>
          </cell>
          <cell r="D86" t="str">
            <v>致冠沧州汽车部件有限公司</v>
          </cell>
          <cell r="E86" t="str">
            <v>李尔项目</v>
          </cell>
          <cell r="F86" t="str">
            <v>金属件</v>
          </cell>
          <cell r="G86" t="str">
            <v>零部件</v>
          </cell>
          <cell r="H86">
            <v>1</v>
          </cell>
          <cell r="I86">
            <v>860985.74</v>
          </cell>
          <cell r="J86">
            <v>673233.98</v>
          </cell>
          <cell r="K86">
            <v>31142.8533333333</v>
          </cell>
          <cell r="L86">
            <v>71721.9066666667</v>
          </cell>
          <cell r="M86">
            <v>105968.063333333</v>
          </cell>
          <cell r="N86">
            <v>112205.663333333</v>
          </cell>
          <cell r="O86">
            <v>122101.02</v>
          </cell>
          <cell r="P86">
            <v>112354.77</v>
          </cell>
          <cell r="Q86">
            <v>555494.276666666</v>
          </cell>
          <cell r="R86">
            <v>150000</v>
          </cell>
        </row>
        <row r="86">
          <cell r="U86">
            <v>0</v>
          </cell>
          <cell r="V86">
            <v>50000</v>
          </cell>
          <cell r="W86">
            <v>200000</v>
          </cell>
          <cell r="X86">
            <v>355494.276666666</v>
          </cell>
          <cell r="Y86">
            <v>623233.98</v>
          </cell>
          <cell r="Z86">
            <v>355494.276666666</v>
          </cell>
          <cell r="AA86">
            <v>355494.276666666</v>
          </cell>
        </row>
        <row r="87">
          <cell r="C87" t="str">
            <v>S432011</v>
          </cell>
          <cell r="D87" t="str">
            <v>旷达汽车饰件系统有限公司</v>
          </cell>
          <cell r="E87" t="str">
            <v>远途</v>
          </cell>
          <cell r="F87" t="str">
            <v>金属件</v>
          </cell>
          <cell r="G87" t="str">
            <v>零部件</v>
          </cell>
          <cell r="H87">
            <v>0.8</v>
          </cell>
          <cell r="I87">
            <v>863148.63</v>
          </cell>
          <cell r="J87">
            <v>671813.53</v>
          </cell>
          <cell r="K87">
            <v>58668.0616666667</v>
          </cell>
          <cell r="L87">
            <v>65818.9083333333</v>
          </cell>
          <cell r="M87">
            <v>95247.35</v>
          </cell>
          <cell r="N87">
            <v>111968.921666667</v>
          </cell>
          <cell r="O87">
            <v>143555.96</v>
          </cell>
          <cell r="P87">
            <v>104485.236666667</v>
          </cell>
          <cell r="Q87">
            <v>463795.550666667</v>
          </cell>
          <cell r="R87">
            <v>450000</v>
          </cell>
          <cell r="S87">
            <v>100000</v>
          </cell>
        </row>
        <row r="87">
          <cell r="U87">
            <v>100000</v>
          </cell>
          <cell r="V87">
            <v>50000</v>
          </cell>
          <cell r="W87">
            <v>700000</v>
          </cell>
          <cell r="X87">
            <v>-236204.449333333</v>
          </cell>
          <cell r="Y87">
            <v>521813.53</v>
          </cell>
          <cell r="Z87">
            <v>-236204.449333333</v>
          </cell>
          <cell r="AA87">
            <v>0</v>
          </cell>
        </row>
        <row r="88">
          <cell r="C88" t="str">
            <v>S437019</v>
          </cell>
          <cell r="D88" t="str">
            <v>日照浩利橡塑有限公司</v>
          </cell>
          <cell r="E88" t="str">
            <v>远途</v>
          </cell>
          <cell r="F88" t="str">
            <v>金属件</v>
          </cell>
          <cell r="G88" t="str">
            <v>零部件</v>
          </cell>
          <cell r="H88">
            <v>0.8</v>
          </cell>
          <cell r="I88">
            <v>2688475.89</v>
          </cell>
          <cell r="J88">
            <v>1927843.65</v>
          </cell>
          <cell r="K88">
            <v>110627.223333333</v>
          </cell>
          <cell r="L88">
            <v>128996.658333333</v>
          </cell>
          <cell r="M88">
            <v>224759.84</v>
          </cell>
          <cell r="N88">
            <v>250038.18</v>
          </cell>
          <cell r="O88">
            <v>309071.263333333</v>
          </cell>
          <cell r="P88">
            <v>315860.49</v>
          </cell>
          <cell r="Q88">
            <v>1071482.924</v>
          </cell>
          <cell r="R88">
            <v>300000</v>
          </cell>
        </row>
        <row r="88">
          <cell r="U88">
            <v>100000</v>
          </cell>
          <cell r="V88">
            <v>30000</v>
          </cell>
          <cell r="W88">
            <v>430000</v>
          </cell>
          <cell r="X88">
            <v>641482.923999999</v>
          </cell>
          <cell r="Y88">
            <v>1797843.65</v>
          </cell>
          <cell r="Z88">
            <v>641482.923999999</v>
          </cell>
          <cell r="AA88">
            <v>641482.923999999</v>
          </cell>
        </row>
        <row r="89">
          <cell r="C89" t="str">
            <v>S432014</v>
          </cell>
          <cell r="D89" t="str">
            <v>江苏万金汽车零部件制造有限公司</v>
          </cell>
          <cell r="E89" t="str">
            <v>远途</v>
          </cell>
          <cell r="F89" t="str">
            <v>金属件</v>
          </cell>
          <cell r="G89" t="str">
            <v>零部件</v>
          </cell>
          <cell r="H89">
            <v>1</v>
          </cell>
          <cell r="I89">
            <v>1499497.47</v>
          </cell>
          <cell r="J89">
            <v>1241607.73</v>
          </cell>
          <cell r="K89">
            <v>58624.1433333333</v>
          </cell>
          <cell r="L89">
            <v>65658.0316666667</v>
          </cell>
          <cell r="M89">
            <v>76727.1133333333</v>
          </cell>
          <cell r="N89">
            <v>97566.8633333333</v>
          </cell>
          <cell r="O89">
            <v>123439.506666667</v>
          </cell>
          <cell r="P89">
            <v>128782.945</v>
          </cell>
          <cell r="Q89">
            <v>550798.603333334</v>
          </cell>
          <cell r="R89">
            <v>290000</v>
          </cell>
        </row>
        <row r="89">
          <cell r="U89">
            <v>100000</v>
          </cell>
        </row>
        <row r="89">
          <cell r="W89">
            <v>390000</v>
          </cell>
          <cell r="X89">
            <v>160798.603333334</v>
          </cell>
          <cell r="Y89">
            <v>1141607.73</v>
          </cell>
          <cell r="Z89">
            <v>160798.603333334</v>
          </cell>
          <cell r="AA89">
            <v>160798.603333334</v>
          </cell>
        </row>
        <row r="90">
          <cell r="C90" t="str">
            <v>S413025</v>
          </cell>
          <cell r="D90" t="str">
            <v>沧州宇诺五金制造有限公司</v>
          </cell>
          <cell r="E90" t="str">
            <v>属地化</v>
          </cell>
          <cell r="F90" t="str">
            <v>金属件</v>
          </cell>
          <cell r="G90" t="str">
            <v>零部件</v>
          </cell>
          <cell r="H90">
            <v>0.8</v>
          </cell>
          <cell r="I90">
            <v>1719896.03</v>
          </cell>
          <cell r="J90">
            <v>1252728.6</v>
          </cell>
          <cell r="K90">
            <v>142168.861666667</v>
          </cell>
          <cell r="L90">
            <v>149580.686666667</v>
          </cell>
          <cell r="M90">
            <v>146512.29</v>
          </cell>
          <cell r="N90">
            <v>140380.926666667</v>
          </cell>
          <cell r="O90">
            <v>164414.35</v>
          </cell>
          <cell r="P90">
            <v>173045.646666667</v>
          </cell>
          <cell r="Q90">
            <v>732882.209333334</v>
          </cell>
          <cell r="R90">
            <v>260000</v>
          </cell>
        </row>
        <row r="90">
          <cell r="U90">
            <v>50000</v>
          </cell>
          <cell r="V90">
            <v>60000</v>
          </cell>
          <cell r="W90">
            <v>370000</v>
          </cell>
          <cell r="X90">
            <v>362882.209333334</v>
          </cell>
          <cell r="Y90">
            <v>1142728.6</v>
          </cell>
          <cell r="Z90">
            <v>362882.209333334</v>
          </cell>
          <cell r="AA90">
            <v>362882.209333334</v>
          </cell>
        </row>
        <row r="91">
          <cell r="C91" t="str">
            <v>S413130</v>
          </cell>
          <cell r="D91" t="str">
            <v>泊头市捷润五金制品有限公司</v>
          </cell>
          <cell r="E91" t="str">
            <v>报批同意</v>
          </cell>
          <cell r="F91" t="str">
            <v>金属件</v>
          </cell>
          <cell r="G91" t="str">
            <v>零部件</v>
          </cell>
          <cell r="H91">
            <v>1</v>
          </cell>
          <cell r="I91">
            <v>1027636.08</v>
          </cell>
          <cell r="J91">
            <v>445151.57</v>
          </cell>
          <cell r="K91">
            <v>33436.4116666667</v>
          </cell>
          <cell r="L91">
            <v>33436.4116666667</v>
          </cell>
          <cell r="M91">
            <v>33436.4116666667</v>
          </cell>
          <cell r="N91">
            <v>74191.9283333333</v>
          </cell>
          <cell r="O91">
            <v>117282.133333333</v>
          </cell>
          <cell r="P91">
            <v>160887.751666667</v>
          </cell>
          <cell r="Q91">
            <v>452671.048333333</v>
          </cell>
          <cell r="R91">
            <v>368000</v>
          </cell>
        </row>
        <row r="91">
          <cell r="U91">
            <v>127000</v>
          </cell>
          <cell r="V91">
            <v>100000</v>
          </cell>
          <cell r="W91">
            <v>595000</v>
          </cell>
          <cell r="X91">
            <v>-142328.951666667</v>
          </cell>
          <cell r="Y91">
            <v>218151.57</v>
          </cell>
          <cell r="Z91">
            <v>-142328.951666667</v>
          </cell>
          <cell r="AA91">
            <v>0</v>
          </cell>
        </row>
        <row r="92">
          <cell r="C92" t="str">
            <v>S413167</v>
          </cell>
          <cell r="D92" t="str">
            <v>航天宏达（泊头）机械科技有限公司</v>
          </cell>
          <cell r="E92" t="str">
            <v>属地化</v>
          </cell>
          <cell r="F92" t="str">
            <v>金属件</v>
          </cell>
          <cell r="G92" t="str">
            <v>零部件</v>
          </cell>
          <cell r="H92">
            <v>0.8</v>
          </cell>
          <cell r="I92">
            <v>705915.92</v>
          </cell>
          <cell r="J92">
            <v>475879.26</v>
          </cell>
          <cell r="K92">
            <v>65073.55</v>
          </cell>
          <cell r="L92">
            <v>71598.3433333333</v>
          </cell>
          <cell r="M92">
            <v>78388.0666666667</v>
          </cell>
          <cell r="N92">
            <v>46926.2116666667</v>
          </cell>
          <cell r="O92">
            <v>57061.7583333333</v>
          </cell>
          <cell r="P92">
            <v>56628.27</v>
          </cell>
          <cell r="Q92">
            <v>300540.96</v>
          </cell>
          <cell r="R92">
            <v>162000</v>
          </cell>
        </row>
        <row r="92">
          <cell r="U92">
            <v>0</v>
          </cell>
          <cell r="V92">
            <v>60000</v>
          </cell>
          <cell r="W92">
            <v>222000</v>
          </cell>
          <cell r="X92">
            <v>78540.9600000001</v>
          </cell>
          <cell r="Y92">
            <v>415879.26</v>
          </cell>
          <cell r="Z92">
            <v>78540.9600000001</v>
          </cell>
          <cell r="AA92">
            <v>78540.9600000001</v>
          </cell>
        </row>
        <row r="93">
          <cell r="C93" t="str">
            <v>S413175</v>
          </cell>
          <cell r="D93" t="str">
            <v>河北莫特美橡塑科技有限公司</v>
          </cell>
          <cell r="E93" t="str">
            <v>属地化</v>
          </cell>
          <cell r="F93" t="str">
            <v>金属件</v>
          </cell>
          <cell r="G93" t="str">
            <v>零部件</v>
          </cell>
          <cell r="H93">
            <v>0.8</v>
          </cell>
          <cell r="I93">
            <v>558048.48</v>
          </cell>
          <cell r="J93">
            <v>486559.03</v>
          </cell>
          <cell r="K93">
            <v>36789.43</v>
          </cell>
          <cell r="L93">
            <v>45145.0466666667</v>
          </cell>
          <cell r="M93">
            <v>81093.1716666667</v>
          </cell>
          <cell r="N93">
            <v>80352.1716666667</v>
          </cell>
          <cell r="O93">
            <v>92267.08</v>
          </cell>
          <cell r="P93">
            <v>92267.08</v>
          </cell>
          <cell r="Q93">
            <v>342331.184</v>
          </cell>
          <cell r="R93">
            <v>110000</v>
          </cell>
        </row>
        <row r="93">
          <cell r="U93">
            <v>40000</v>
          </cell>
          <cell r="V93">
            <v>50000</v>
          </cell>
          <cell r="W93">
            <v>200000</v>
          </cell>
          <cell r="X93">
            <v>142331.184</v>
          </cell>
          <cell r="Y93">
            <v>396559.03</v>
          </cell>
          <cell r="Z93">
            <v>142331.184</v>
          </cell>
          <cell r="AA93">
            <v>142331.184</v>
          </cell>
        </row>
        <row r="94">
          <cell r="C94" t="str">
            <v>S413204</v>
          </cell>
          <cell r="D94" t="str">
            <v>永清永泰汽车部件有限公司</v>
          </cell>
          <cell r="E94" t="str">
            <v>属地化</v>
          </cell>
          <cell r="F94" t="str">
            <v>金属件</v>
          </cell>
          <cell r="G94" t="str">
            <v>零部件</v>
          </cell>
          <cell r="H94">
            <v>0.8</v>
          </cell>
          <cell r="I94">
            <v>109558.55</v>
          </cell>
          <cell r="J94">
            <v>57248.57</v>
          </cell>
          <cell r="K94">
            <v>0</v>
          </cell>
          <cell r="L94">
            <v>165.453333333333</v>
          </cell>
          <cell r="M94">
            <v>9541.42833333333</v>
          </cell>
          <cell r="N94">
            <v>13734.6733333333</v>
          </cell>
          <cell r="O94">
            <v>18259.7583333333</v>
          </cell>
          <cell r="P94">
            <v>18259.7583333333</v>
          </cell>
          <cell r="Q94">
            <v>47968.8573333333</v>
          </cell>
          <cell r="R94">
            <v>81551.24</v>
          </cell>
        </row>
        <row r="94">
          <cell r="U94">
            <v>10000</v>
          </cell>
          <cell r="V94">
            <v>10000</v>
          </cell>
          <cell r="W94">
            <v>101551.24</v>
          </cell>
          <cell r="X94">
            <v>-53582.3826666667</v>
          </cell>
          <cell r="Y94">
            <v>37248.57</v>
          </cell>
          <cell r="Z94">
            <v>-53582.3826666667</v>
          </cell>
          <cell r="AA94">
            <v>0</v>
          </cell>
        </row>
        <row r="95">
          <cell r="C95" t="str">
            <v>S412022</v>
          </cell>
          <cell r="D95" t="str">
            <v>天津市宝坻区维华五金厂</v>
          </cell>
          <cell r="E95" t="str">
            <v>属地化</v>
          </cell>
          <cell r="F95" t="str">
            <v>金属件</v>
          </cell>
          <cell r="G95" t="str">
            <v>零部件</v>
          </cell>
          <cell r="H95">
            <v>0.8</v>
          </cell>
          <cell r="I95">
            <v>228188.19</v>
          </cell>
          <cell r="J95">
            <v>193610.19</v>
          </cell>
          <cell r="K95">
            <v>10800.39</v>
          </cell>
          <cell r="L95">
            <v>10752.93</v>
          </cell>
          <cell r="M95">
            <v>12986.94</v>
          </cell>
          <cell r="N95">
            <v>15797.34</v>
          </cell>
          <cell r="O95">
            <v>20360.34</v>
          </cell>
          <cell r="P95">
            <v>18560.25</v>
          </cell>
          <cell r="Q95">
            <v>71406.552</v>
          </cell>
          <cell r="R95">
            <v>40000</v>
          </cell>
        </row>
        <row r="95">
          <cell r="U95">
            <v>10000</v>
          </cell>
        </row>
        <row r="95">
          <cell r="W95">
            <v>50000</v>
          </cell>
          <cell r="X95">
            <v>21406.552</v>
          </cell>
          <cell r="Y95">
            <v>183610.19</v>
          </cell>
          <cell r="Z95">
            <v>21406.552</v>
          </cell>
          <cell r="AA95">
            <v>21406.552</v>
          </cell>
        </row>
        <row r="96">
          <cell r="C96" t="str">
            <v>S413129</v>
          </cell>
          <cell r="D96" t="str">
            <v>文安县恒德汽车座椅制造有限公司</v>
          </cell>
          <cell r="E96" t="str">
            <v>属地化</v>
          </cell>
          <cell r="F96" t="str">
            <v>金属件</v>
          </cell>
          <cell r="G96" t="str">
            <v>零部件</v>
          </cell>
          <cell r="H96">
            <v>0.8</v>
          </cell>
          <cell r="I96">
            <v>559480.99</v>
          </cell>
          <cell r="J96">
            <v>351366.65</v>
          </cell>
          <cell r="K96">
            <v>32805.9016666667</v>
          </cell>
          <cell r="L96">
            <v>38279.6566666667</v>
          </cell>
          <cell r="M96">
            <v>47907.5066666667</v>
          </cell>
          <cell r="N96">
            <v>58561.1083333333</v>
          </cell>
          <cell r="O96">
            <v>79188.5966666667</v>
          </cell>
          <cell r="P96">
            <v>67493.0516666667</v>
          </cell>
          <cell r="Q96">
            <v>259388.657333333</v>
          </cell>
          <cell r="R96">
            <v>199000</v>
          </cell>
        </row>
        <row r="96">
          <cell r="U96">
            <v>20000</v>
          </cell>
          <cell r="V96">
            <v>20000</v>
          </cell>
          <cell r="W96">
            <v>239000</v>
          </cell>
          <cell r="X96">
            <v>20388.6573333334</v>
          </cell>
          <cell r="Y96">
            <v>311366.65</v>
          </cell>
          <cell r="Z96">
            <v>20388.6573333334</v>
          </cell>
          <cell r="AA96">
            <v>20388.6573333334</v>
          </cell>
        </row>
        <row r="97">
          <cell r="C97" t="str">
            <v>S413020</v>
          </cell>
          <cell r="D97" t="str">
            <v>沧州旭兴五金制品有限公司</v>
          </cell>
          <cell r="E97" t="str">
            <v>属地化</v>
          </cell>
          <cell r="F97" t="str">
            <v>金属件</v>
          </cell>
          <cell r="G97" t="str">
            <v>零部件</v>
          </cell>
          <cell r="H97">
            <v>0.8</v>
          </cell>
          <cell r="I97">
            <v>610799.57</v>
          </cell>
          <cell r="J97">
            <v>253466.93</v>
          </cell>
          <cell r="K97">
            <v>30356.2383333333</v>
          </cell>
          <cell r="L97">
            <v>42244.4883333333</v>
          </cell>
          <cell r="M97">
            <v>42244.4883333333</v>
          </cell>
          <cell r="N97">
            <v>40828.7066666667</v>
          </cell>
          <cell r="O97">
            <v>40562.04</v>
          </cell>
          <cell r="P97">
            <v>82419.3</v>
          </cell>
          <cell r="Q97">
            <v>222924.209333333</v>
          </cell>
          <cell r="R97">
            <v>90000</v>
          </cell>
        </row>
        <row r="97">
          <cell r="U97">
            <v>30000</v>
          </cell>
          <cell r="V97">
            <v>30000</v>
          </cell>
          <cell r="W97">
            <v>150000</v>
          </cell>
          <cell r="X97">
            <v>72924.2093333333</v>
          </cell>
          <cell r="Y97">
            <v>193466.93</v>
          </cell>
          <cell r="Z97">
            <v>72924.2093333333</v>
          </cell>
          <cell r="AA97">
            <v>72924.2093333333</v>
          </cell>
        </row>
        <row r="98">
          <cell r="C98" t="str">
            <v>S434002</v>
          </cell>
          <cell r="D98" t="str">
            <v>芜湖星火软轴控制索制造有限公司</v>
          </cell>
          <cell r="E98" t="str">
            <v>远途</v>
          </cell>
          <cell r="F98" t="str">
            <v>金属件</v>
          </cell>
          <cell r="G98" t="str">
            <v>零部件</v>
          </cell>
          <cell r="H98">
            <v>1</v>
          </cell>
          <cell r="I98">
            <v>326217.7</v>
          </cell>
          <cell r="J98">
            <v>322121.33</v>
          </cell>
          <cell r="K98">
            <v>36600.9416666667</v>
          </cell>
          <cell r="L98">
            <v>20857.9366666667</v>
          </cell>
          <cell r="M98">
            <v>10064.64</v>
          </cell>
          <cell r="N98">
            <v>5247.97333333333</v>
          </cell>
          <cell r="O98">
            <v>2847.97333333333</v>
          </cell>
          <cell r="P98">
            <v>3530.70166666667</v>
          </cell>
          <cell r="Q98">
            <v>79150.1666666667</v>
          </cell>
          <cell r="R98">
            <v>30000</v>
          </cell>
        </row>
        <row r="98">
          <cell r="U98">
            <v>30000</v>
          </cell>
          <cell r="V98">
            <v>20000</v>
          </cell>
          <cell r="W98">
            <v>80000</v>
          </cell>
          <cell r="X98">
            <v>-849.83333333327</v>
          </cell>
          <cell r="Y98">
            <v>272121.33</v>
          </cell>
          <cell r="Z98">
            <v>-849.83333333327</v>
          </cell>
          <cell r="AA98">
            <v>0</v>
          </cell>
        </row>
        <row r="99">
          <cell r="C99" t="str">
            <v>S413156</v>
          </cell>
          <cell r="D99" t="str">
            <v>黄骅市天硕汽车部件有限公司</v>
          </cell>
          <cell r="E99" t="str">
            <v>属地化</v>
          </cell>
          <cell r="F99" t="str">
            <v>金属件</v>
          </cell>
          <cell r="G99" t="str">
            <v>零部件</v>
          </cell>
          <cell r="H99">
            <v>0.8</v>
          </cell>
          <cell r="I99">
            <v>40239.08</v>
          </cell>
          <cell r="J99">
            <v>40239.08</v>
          </cell>
          <cell r="K99">
            <v>6706.51333333333</v>
          </cell>
          <cell r="L99">
            <v>6706.51333333333</v>
          </cell>
          <cell r="M99">
            <v>6706.51333333333</v>
          </cell>
          <cell r="N99">
            <v>6706.51333333333</v>
          </cell>
          <cell r="O99">
            <v>6706.51333333333</v>
          </cell>
          <cell r="P99">
            <v>6706.51333333333</v>
          </cell>
          <cell r="Q99">
            <v>32191.264</v>
          </cell>
          <cell r="R99">
            <v>40000</v>
          </cell>
        </row>
        <row r="99">
          <cell r="V99">
            <v>10000</v>
          </cell>
          <cell r="W99">
            <v>50000</v>
          </cell>
          <cell r="X99">
            <v>-17808.736</v>
          </cell>
          <cell r="Y99">
            <v>30239.08</v>
          </cell>
          <cell r="Z99">
            <v>-17808.736</v>
          </cell>
          <cell r="AA99">
            <v>0</v>
          </cell>
        </row>
        <row r="100">
          <cell r="C100" t="str">
            <v>S413202</v>
          </cell>
          <cell r="D100" t="str">
            <v>黄骅市荣昌祥纸制品有限公司</v>
          </cell>
          <cell r="E100" t="str">
            <v>涉诉风险</v>
          </cell>
          <cell r="F100" t="str">
            <v>座椅/后视镜</v>
          </cell>
          <cell r="G100" t="str">
            <v>零部件</v>
          </cell>
          <cell r="H100">
            <v>1</v>
          </cell>
          <cell r="I100">
            <v>63392.57</v>
          </cell>
          <cell r="J100">
            <v>49282.46</v>
          </cell>
          <cell r="K100">
            <v>8213.74333333333</v>
          </cell>
          <cell r="L100">
            <v>8213.74333333333</v>
          </cell>
          <cell r="M100">
            <v>8213.74333333333</v>
          </cell>
          <cell r="N100">
            <v>8213.74333333333</v>
          </cell>
          <cell r="O100">
            <v>10565.4283333333</v>
          </cell>
          <cell r="P100">
            <v>2351.685</v>
          </cell>
          <cell r="Q100">
            <v>45772.0866666666</v>
          </cell>
          <cell r="R100">
            <v>40000</v>
          </cell>
        </row>
        <row r="100">
          <cell r="U100">
            <v>10000</v>
          </cell>
          <cell r="V100">
            <v>10000</v>
          </cell>
          <cell r="W100">
            <v>60000</v>
          </cell>
          <cell r="X100">
            <v>-14227.9133333334</v>
          </cell>
          <cell r="Y100">
            <v>29282.46</v>
          </cell>
          <cell r="Z100">
            <v>-14227.9133333334</v>
          </cell>
          <cell r="AA100">
            <v>0</v>
          </cell>
        </row>
        <row r="101">
          <cell r="C101" t="str">
            <v>S411044</v>
          </cell>
          <cell r="D101" t="str">
            <v>北京兴盛华丰包装制品有限公司</v>
          </cell>
          <cell r="E101" t="str">
            <v>涉诉风险</v>
          </cell>
          <cell r="F101" t="str">
            <v>座椅</v>
          </cell>
          <cell r="G101" t="str">
            <v>零部件</v>
          </cell>
          <cell r="H101">
            <v>1</v>
          </cell>
          <cell r="I101">
            <v>25460</v>
          </cell>
          <cell r="J101">
            <v>25460</v>
          </cell>
          <cell r="K101">
            <v>4243.33333333333</v>
          </cell>
          <cell r="L101">
            <v>4243.33333333333</v>
          </cell>
          <cell r="M101">
            <v>893.333333333333</v>
          </cell>
          <cell r="N101">
            <v>893.333333333333</v>
          </cell>
          <cell r="O101">
            <v>893.333333333333</v>
          </cell>
          <cell r="P101">
            <v>0</v>
          </cell>
          <cell r="Q101">
            <v>11166.6666666667</v>
          </cell>
          <cell r="R101">
            <v>0</v>
          </cell>
        </row>
        <row r="101">
          <cell r="V101">
            <v>10000</v>
          </cell>
          <cell r="W101">
            <v>10000</v>
          </cell>
          <cell r="X101">
            <v>1166.66666666666</v>
          </cell>
          <cell r="Y101">
            <v>15460</v>
          </cell>
          <cell r="Z101">
            <v>1166.66666666666</v>
          </cell>
          <cell r="AA101">
            <v>1166.66666666666</v>
          </cell>
        </row>
        <row r="102">
          <cell r="C102" t="str">
            <v>S412001</v>
          </cell>
          <cell r="D102" t="str">
            <v>天津生隆纤维材料股份有限公司</v>
          </cell>
          <cell r="E102" t="str">
            <v>报批同意</v>
          </cell>
          <cell r="F102" t="str">
            <v>座椅</v>
          </cell>
          <cell r="G102" t="str">
            <v>零部件</v>
          </cell>
          <cell r="H102">
            <v>1</v>
          </cell>
          <cell r="I102">
            <v>1588104.68</v>
          </cell>
          <cell r="J102">
            <v>1347082.58</v>
          </cell>
          <cell r="K102">
            <v>201107.793333333</v>
          </cell>
          <cell r="L102">
            <v>149248.778333333</v>
          </cell>
          <cell r="M102">
            <v>125224.778333333</v>
          </cell>
          <cell r="N102">
            <v>119594.086666667</v>
          </cell>
          <cell r="O102">
            <v>101084.988333333</v>
          </cell>
          <cell r="P102">
            <v>104595.128333333</v>
          </cell>
          <cell r="Q102">
            <v>800855.553333332</v>
          </cell>
          <cell r="R102">
            <v>100000</v>
          </cell>
        </row>
        <row r="102">
          <cell r="U102">
            <v>100000</v>
          </cell>
          <cell r="V102">
            <v>50000</v>
          </cell>
          <cell r="W102">
            <v>250000</v>
          </cell>
          <cell r="X102">
            <v>550855.553333332</v>
          </cell>
          <cell r="Y102">
            <v>1197082.58</v>
          </cell>
          <cell r="Z102">
            <v>550855.553333332</v>
          </cell>
          <cell r="AA102">
            <v>550855.553333332</v>
          </cell>
        </row>
        <row r="103">
          <cell r="C103" t="str">
            <v>S412012</v>
          </cell>
          <cell r="D103" t="str">
            <v>天津琪安科技有限公司</v>
          </cell>
          <cell r="E103" t="str">
            <v>属地化</v>
          </cell>
          <cell r="F103" t="str">
            <v>座椅</v>
          </cell>
          <cell r="G103" t="str">
            <v>零部件</v>
          </cell>
          <cell r="H103">
            <v>0.8</v>
          </cell>
          <cell r="I103">
            <v>1375105.97</v>
          </cell>
          <cell r="J103">
            <v>1226691.61</v>
          </cell>
          <cell r="K103">
            <v>19878.9733333333</v>
          </cell>
          <cell r="L103">
            <v>65506.075</v>
          </cell>
          <cell r="M103">
            <v>76930.18</v>
          </cell>
          <cell r="N103">
            <v>76930.18</v>
          </cell>
          <cell r="O103">
            <v>91156.0333333333</v>
          </cell>
          <cell r="P103">
            <v>101665.906666667</v>
          </cell>
          <cell r="Q103">
            <v>345653.878666667</v>
          </cell>
          <cell r="R103">
            <v>50000</v>
          </cell>
        </row>
        <row r="103">
          <cell r="U103">
            <v>50000</v>
          </cell>
          <cell r="V103">
            <v>30000</v>
          </cell>
          <cell r="W103">
            <v>130000</v>
          </cell>
          <cell r="X103">
            <v>215653.878666667</v>
          </cell>
          <cell r="Y103">
            <v>1146691.61</v>
          </cell>
          <cell r="Z103">
            <v>215653.878666667</v>
          </cell>
          <cell r="AA103">
            <v>215653.878666667</v>
          </cell>
        </row>
        <row r="104">
          <cell r="C104" t="str">
            <v>S411036</v>
          </cell>
          <cell r="D104" t="str">
            <v>北京美好生活家居用品有限公司</v>
          </cell>
          <cell r="E104" t="str">
            <v>属地化</v>
          </cell>
          <cell r="F104" t="str">
            <v>座椅</v>
          </cell>
          <cell r="G104" t="str">
            <v>零部件</v>
          </cell>
          <cell r="H104">
            <v>0.8</v>
          </cell>
          <cell r="I104">
            <v>2374301.46</v>
          </cell>
          <cell r="J104">
            <v>1771285.77</v>
          </cell>
          <cell r="K104">
            <v>244520.526666667</v>
          </cell>
          <cell r="L104">
            <v>272920.525</v>
          </cell>
          <cell r="M104">
            <v>295214.295</v>
          </cell>
          <cell r="N104">
            <v>336686.606666667</v>
          </cell>
          <cell r="O104">
            <v>296871.568333333</v>
          </cell>
          <cell r="P104">
            <v>275931.425</v>
          </cell>
          <cell r="Q104">
            <v>1377715.95733333</v>
          </cell>
          <cell r="R104">
            <v>50000</v>
          </cell>
        </row>
        <row r="104">
          <cell r="U104">
            <v>70000</v>
          </cell>
          <cell r="V104">
            <v>20000</v>
          </cell>
          <cell r="W104">
            <v>140000</v>
          </cell>
          <cell r="X104">
            <v>1237715.95733333</v>
          </cell>
          <cell r="Y104">
            <v>1681285.77</v>
          </cell>
          <cell r="Z104">
            <v>1237715.95733333</v>
          </cell>
          <cell r="AA104">
            <v>1237715.95733333</v>
          </cell>
        </row>
        <row r="105">
          <cell r="C105" t="str">
            <v>S411005</v>
          </cell>
          <cell r="D105" t="str">
            <v>北京东方华康自动化有限公司</v>
          </cell>
          <cell r="E105" t="str">
            <v>属地化</v>
          </cell>
          <cell r="F105" t="str">
            <v>座椅</v>
          </cell>
          <cell r="G105" t="str">
            <v>零部件</v>
          </cell>
          <cell r="H105">
            <v>1</v>
          </cell>
          <cell r="I105">
            <v>5102.09</v>
          </cell>
          <cell r="J105">
            <v>10204.18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850.348333333333</v>
          </cell>
          <cell r="Q105">
            <v>850.348333333333</v>
          </cell>
        </row>
        <row r="105">
          <cell r="U105">
            <v>5100</v>
          </cell>
          <cell r="V105">
            <v>6000</v>
          </cell>
          <cell r="W105">
            <v>11100</v>
          </cell>
          <cell r="X105">
            <v>-10249.6516666667</v>
          </cell>
          <cell r="Y105">
            <v>-895.82</v>
          </cell>
          <cell r="Z105">
            <v>-10249.6516666667</v>
          </cell>
          <cell r="AA105">
            <v>0</v>
          </cell>
        </row>
        <row r="106">
          <cell r="C106" t="str">
            <v>S437034</v>
          </cell>
          <cell r="D106" t="str">
            <v>潍坊振晟汽车零部件有限公司</v>
          </cell>
          <cell r="E106" t="str">
            <v>涉诉风险</v>
          </cell>
          <cell r="F106" t="str">
            <v>金属件</v>
          </cell>
          <cell r="G106" t="str">
            <v>零部件</v>
          </cell>
          <cell r="H106">
            <v>0.8</v>
          </cell>
          <cell r="I106">
            <v>106230.66</v>
          </cell>
          <cell r="J106">
            <v>106230.66</v>
          </cell>
          <cell r="K106">
            <v>15137.0066666667</v>
          </cell>
          <cell r="L106">
            <v>11305.5716666667</v>
          </cell>
          <cell r="M106">
            <v>11305.5716666667</v>
          </cell>
          <cell r="N106">
            <v>9088.905</v>
          </cell>
          <cell r="O106">
            <v>5222.23833333333</v>
          </cell>
          <cell r="P106">
            <v>5222.23833333333</v>
          </cell>
          <cell r="Q106">
            <v>45825.2253333334</v>
          </cell>
          <cell r="R106">
            <v>20000</v>
          </cell>
        </row>
        <row r="106">
          <cell r="U106">
            <v>10000</v>
          </cell>
        </row>
        <row r="106">
          <cell r="W106">
            <v>30000</v>
          </cell>
          <cell r="X106">
            <v>15825.2253333334</v>
          </cell>
          <cell r="Y106">
            <v>96230.66</v>
          </cell>
          <cell r="Z106">
            <v>15825.2253333334</v>
          </cell>
          <cell r="AA106">
            <v>15825.2253333334</v>
          </cell>
        </row>
        <row r="107">
          <cell r="C107" t="str">
            <v>S413023</v>
          </cell>
          <cell r="D107" t="str">
            <v>南皮县利辉五金接插件厂</v>
          </cell>
          <cell r="E107" t="str">
            <v>属地化</v>
          </cell>
          <cell r="F107" t="str">
            <v>金属件</v>
          </cell>
          <cell r="G107" t="str">
            <v>零部件</v>
          </cell>
          <cell r="H107">
            <v>0.8</v>
          </cell>
          <cell r="I107">
            <v>115946.18</v>
          </cell>
          <cell r="J107">
            <v>54120.49</v>
          </cell>
          <cell r="K107">
            <v>6354.78833333333</v>
          </cell>
          <cell r="L107">
            <v>6722.415</v>
          </cell>
          <cell r="M107">
            <v>9020.08166666667</v>
          </cell>
          <cell r="N107">
            <v>12466.5816666667</v>
          </cell>
          <cell r="O107">
            <v>19324.3633333333</v>
          </cell>
          <cell r="P107">
            <v>19324.3633333333</v>
          </cell>
          <cell r="Q107">
            <v>58570.0746666666</v>
          </cell>
          <cell r="R107">
            <v>17635.1893333333</v>
          </cell>
        </row>
        <row r="107">
          <cell r="U107">
            <v>40000</v>
          </cell>
        </row>
        <row r="107">
          <cell r="W107">
            <v>57635.1893333333</v>
          </cell>
          <cell r="X107">
            <v>934.885333333339</v>
          </cell>
          <cell r="Y107">
            <v>14120.49</v>
          </cell>
          <cell r="Z107">
            <v>934.885333333339</v>
          </cell>
          <cell r="AA107">
            <v>934.885333333339</v>
          </cell>
        </row>
        <row r="108">
          <cell r="C108" t="str">
            <v>S432037</v>
          </cell>
          <cell r="D108" t="str">
            <v>苏世博（南京）减振系统有限公司</v>
          </cell>
          <cell r="E108" t="str">
            <v>远途</v>
          </cell>
          <cell r="F108" t="str">
            <v>金属件</v>
          </cell>
          <cell r="G108" t="str">
            <v>零部件</v>
          </cell>
          <cell r="H108">
            <v>0.8</v>
          </cell>
          <cell r="I108">
            <v>2580526.36</v>
          </cell>
          <cell r="J108">
            <v>1225073.28</v>
          </cell>
          <cell r="K108">
            <v>56637.0383333333</v>
          </cell>
          <cell r="L108">
            <v>56637.0383333333</v>
          </cell>
          <cell r="M108">
            <v>56637.0383333333</v>
          </cell>
          <cell r="N108">
            <v>203003.721666667</v>
          </cell>
          <cell r="O108">
            <v>291213.055</v>
          </cell>
          <cell r="P108">
            <v>403895.901666667</v>
          </cell>
          <cell r="Q108">
            <v>854419.034666667</v>
          </cell>
          <cell r="R108">
            <v>150000</v>
          </cell>
        </row>
        <row r="108">
          <cell r="U108">
            <v>100000</v>
          </cell>
        </row>
        <row r="108">
          <cell r="W108">
            <v>250000</v>
          </cell>
          <cell r="X108">
            <v>604419.034666667</v>
          </cell>
          <cell r="Y108">
            <v>1125073.28</v>
          </cell>
          <cell r="Z108">
            <v>604419.034666667</v>
          </cell>
          <cell r="AA108">
            <v>604419.034666667</v>
          </cell>
        </row>
        <row r="109">
          <cell r="C109" t="str">
            <v>S437016</v>
          </cell>
          <cell r="D109" t="str">
            <v>曲阜陆航座椅辅料有限公司</v>
          </cell>
          <cell r="E109" t="str">
            <v>远途</v>
          </cell>
          <cell r="F109" t="str">
            <v>座椅</v>
          </cell>
          <cell r="G109" t="str">
            <v>零部件</v>
          </cell>
          <cell r="H109">
            <v>0.8</v>
          </cell>
          <cell r="I109">
            <v>140095.57</v>
          </cell>
          <cell r="J109">
            <v>140095.57</v>
          </cell>
          <cell r="K109">
            <v>12110.95</v>
          </cell>
          <cell r="L109">
            <v>15110.93</v>
          </cell>
          <cell r="M109">
            <v>15414.1466666667</v>
          </cell>
          <cell r="N109">
            <v>14464.1466666667</v>
          </cell>
          <cell r="O109">
            <v>12530.8133333333</v>
          </cell>
          <cell r="P109">
            <v>13125.9466666667</v>
          </cell>
          <cell r="Q109">
            <v>66205.5466666667</v>
          </cell>
          <cell r="R109">
            <v>50000</v>
          </cell>
        </row>
        <row r="109">
          <cell r="U109">
            <v>10000</v>
          </cell>
        </row>
        <row r="109">
          <cell r="W109">
            <v>60000</v>
          </cell>
          <cell r="X109">
            <v>6205.54666666672</v>
          </cell>
          <cell r="Y109">
            <v>130095.57</v>
          </cell>
          <cell r="Z109">
            <v>6205.54666666672</v>
          </cell>
          <cell r="AA109">
            <v>6205.54666666672</v>
          </cell>
        </row>
        <row r="110">
          <cell r="C110" t="str">
            <v>S413018</v>
          </cell>
          <cell r="D110" t="str">
            <v>沧州崇文晟源机械制造有限公司</v>
          </cell>
          <cell r="E110" t="str">
            <v>属地化</v>
          </cell>
          <cell r="F110" t="str">
            <v>座椅</v>
          </cell>
          <cell r="G110" t="str">
            <v>零部件</v>
          </cell>
          <cell r="H110">
            <v>0.8</v>
          </cell>
          <cell r="I110">
            <v>41114.68</v>
          </cell>
          <cell r="J110">
            <v>20525.17</v>
          </cell>
          <cell r="K110">
            <v>0</v>
          </cell>
          <cell r="L110">
            <v>1705.06833333333</v>
          </cell>
          <cell r="M110">
            <v>1705.06833333333</v>
          </cell>
          <cell r="N110">
            <v>3420.86166666667</v>
          </cell>
          <cell r="O110">
            <v>5136.655</v>
          </cell>
          <cell r="P110">
            <v>6852.44666666667</v>
          </cell>
          <cell r="Q110">
            <v>15056.08</v>
          </cell>
          <cell r="R110">
            <v>0</v>
          </cell>
        </row>
        <row r="110">
          <cell r="U110">
            <v>10000</v>
          </cell>
        </row>
        <row r="110">
          <cell r="W110">
            <v>10000</v>
          </cell>
          <cell r="X110">
            <v>5056.08</v>
          </cell>
          <cell r="Y110">
            <v>10525.17</v>
          </cell>
          <cell r="Z110">
            <v>5056.08</v>
          </cell>
          <cell r="AA110">
            <v>5056.08</v>
          </cell>
        </row>
        <row r="111">
          <cell r="C111" t="str">
            <v>S432020</v>
          </cell>
          <cell r="D111" t="str">
            <v>恺博(常熟)座椅机械部件有限公司</v>
          </cell>
          <cell r="E111" t="str">
            <v>报批同意</v>
          </cell>
          <cell r="F111" t="str">
            <v>座椅</v>
          </cell>
          <cell r="G111" t="str">
            <v>零部件</v>
          </cell>
          <cell r="H111">
            <v>1</v>
          </cell>
          <cell r="I111">
            <v>2106160.4</v>
          </cell>
          <cell r="J111">
            <v>1500191.12</v>
          </cell>
          <cell r="K111">
            <v>92578.64</v>
          </cell>
          <cell r="L111">
            <v>109411.12</v>
          </cell>
          <cell r="M111">
            <v>16832.48</v>
          </cell>
          <cell r="N111">
            <v>16832.48</v>
          </cell>
          <cell r="O111">
            <v>33664.96</v>
          </cell>
          <cell r="P111">
            <v>117827.36</v>
          </cell>
          <cell r="Q111">
            <v>387147.04</v>
          </cell>
          <cell r="R111">
            <v>0</v>
          </cell>
        </row>
        <row r="111">
          <cell r="U111">
            <v>500000</v>
          </cell>
        </row>
        <row r="111">
          <cell r="W111">
            <v>500000</v>
          </cell>
          <cell r="X111">
            <v>-112852.96</v>
          </cell>
          <cell r="Y111">
            <v>1000191.12</v>
          </cell>
          <cell r="Z111">
            <v>-112852.96</v>
          </cell>
          <cell r="AA111">
            <v>0</v>
          </cell>
        </row>
        <row r="112">
          <cell r="C112" t="str">
            <v>S433003</v>
          </cell>
          <cell r="D112" t="str">
            <v>浙江松原汽车安全系统股份有限公司</v>
          </cell>
          <cell r="E112" t="str">
            <v>远途</v>
          </cell>
          <cell r="F112" t="str">
            <v>座椅</v>
          </cell>
          <cell r="G112" t="str">
            <v>零部件</v>
          </cell>
          <cell r="H112">
            <v>1</v>
          </cell>
          <cell r="I112">
            <v>1376219.65</v>
          </cell>
          <cell r="J112">
            <v>1058346.22</v>
          </cell>
          <cell r="K112">
            <v>105920.458333333</v>
          </cell>
          <cell r="L112">
            <v>176391.036666667</v>
          </cell>
          <cell r="M112">
            <v>176391.036666667</v>
          </cell>
          <cell r="N112">
            <v>223966.47</v>
          </cell>
          <cell r="O112">
            <v>222925.95</v>
          </cell>
          <cell r="P112">
            <v>168407.663333333</v>
          </cell>
          <cell r="Q112">
            <v>1074002.615</v>
          </cell>
          <cell r="R112">
            <v>0</v>
          </cell>
        </row>
        <row r="112">
          <cell r="U112">
            <v>400000</v>
          </cell>
          <cell r="V112">
            <v>200000</v>
          </cell>
          <cell r="W112">
            <v>600000</v>
          </cell>
          <cell r="X112">
            <v>474002.615</v>
          </cell>
          <cell r="Y112">
            <v>458346.22</v>
          </cell>
          <cell r="Z112">
            <v>474002.615</v>
          </cell>
          <cell r="AA112">
            <v>474002.615</v>
          </cell>
        </row>
        <row r="113">
          <cell r="C113" t="str">
            <v>S413145</v>
          </cell>
          <cell r="D113" t="str">
            <v>霸州市霸州镇鑫创五金塑料厂</v>
          </cell>
          <cell r="E113" t="str">
            <v>属地化</v>
          </cell>
          <cell r="F113" t="str">
            <v>座椅</v>
          </cell>
          <cell r="G113" t="str">
            <v>零部件</v>
          </cell>
          <cell r="H113">
            <v>0.8</v>
          </cell>
          <cell r="I113">
            <v>229913.24</v>
          </cell>
          <cell r="J113">
            <v>155223.45</v>
          </cell>
          <cell r="K113">
            <v>21493.6033333333</v>
          </cell>
          <cell r="L113">
            <v>23968.9183333333</v>
          </cell>
          <cell r="M113">
            <v>22838.1683333333</v>
          </cell>
          <cell r="N113">
            <v>19454.835</v>
          </cell>
          <cell r="O113">
            <v>26736.4666666667</v>
          </cell>
          <cell r="P113">
            <v>21811.8233333333</v>
          </cell>
          <cell r="Q113">
            <v>109043.052</v>
          </cell>
          <cell r="R113">
            <v>0</v>
          </cell>
        </row>
        <row r="113">
          <cell r="U113">
            <v>0</v>
          </cell>
          <cell r="V113">
            <v>10000</v>
          </cell>
          <cell r="W113">
            <v>10000</v>
          </cell>
          <cell r="X113">
            <v>99043.0519999999</v>
          </cell>
          <cell r="Y113">
            <v>145223.45</v>
          </cell>
          <cell r="Z113">
            <v>99043.0519999999</v>
          </cell>
          <cell r="AA113">
            <v>99043.0519999999</v>
          </cell>
        </row>
        <row r="114">
          <cell r="C114" t="str">
            <v>S431034</v>
          </cell>
          <cell r="D114" t="str">
            <v>雅柏利（上海）粘扣带有限公司</v>
          </cell>
          <cell r="E114" t="str">
            <v>远途</v>
          </cell>
          <cell r="F114" t="str">
            <v>座椅</v>
          </cell>
          <cell r="G114" t="str">
            <v>零部件</v>
          </cell>
          <cell r="H114">
            <v>1</v>
          </cell>
          <cell r="I114">
            <v>210316.28</v>
          </cell>
          <cell r="J114">
            <v>210316.28</v>
          </cell>
          <cell r="K114">
            <v>15375.9666666667</v>
          </cell>
          <cell r="L114">
            <v>15375.9666666667</v>
          </cell>
          <cell r="M114">
            <v>28309.8333333333</v>
          </cell>
          <cell r="N114">
            <v>35052.7133333333</v>
          </cell>
          <cell r="O114">
            <v>35052.7133333333</v>
          </cell>
          <cell r="P114">
            <v>25189.3383333333</v>
          </cell>
          <cell r="Q114">
            <v>154356.531666667</v>
          </cell>
        </row>
        <row r="114">
          <cell r="T114">
            <v>169859</v>
          </cell>
          <cell r="U114">
            <v>20000</v>
          </cell>
        </row>
        <row r="114">
          <cell r="W114">
            <v>189859</v>
          </cell>
          <cell r="X114">
            <v>-35502.4683333334</v>
          </cell>
          <cell r="Y114">
            <v>20457.28</v>
          </cell>
          <cell r="Z114">
            <v>-35502.4683333334</v>
          </cell>
          <cell r="AA114">
            <v>0</v>
          </cell>
        </row>
        <row r="115">
          <cell r="C115" t="str">
            <v>S413157</v>
          </cell>
          <cell r="D115" t="str">
            <v>衡水鑫智汽车零部件有限公司</v>
          </cell>
          <cell r="E115" t="str">
            <v>属地化</v>
          </cell>
          <cell r="F115" t="str">
            <v>座椅</v>
          </cell>
          <cell r="G115" t="str">
            <v>零部件</v>
          </cell>
          <cell r="H115">
            <v>1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5">
          <cell r="S115">
            <v>12530.25</v>
          </cell>
        </row>
        <row r="115">
          <cell r="W115">
            <v>12530.25</v>
          </cell>
          <cell r="X115">
            <v>-12530.25</v>
          </cell>
          <cell r="Y115">
            <v>0</v>
          </cell>
          <cell r="Z115">
            <v>-12530.25</v>
          </cell>
          <cell r="AA115">
            <v>0</v>
          </cell>
        </row>
        <row r="116">
          <cell r="C116" t="str">
            <v>S437039</v>
          </cell>
          <cell r="D116" t="str">
            <v>山东慧源精细化工有限公司</v>
          </cell>
          <cell r="E116" t="str">
            <v>远途</v>
          </cell>
          <cell r="F116" t="str">
            <v>金属件</v>
          </cell>
          <cell r="G116" t="str">
            <v>零部件</v>
          </cell>
          <cell r="H116">
            <v>0.8</v>
          </cell>
          <cell r="I116">
            <v>1176.66</v>
          </cell>
          <cell r="J116">
            <v>1176.66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196.11</v>
          </cell>
          <cell r="P116">
            <v>196.11</v>
          </cell>
          <cell r="Q116">
            <v>313.776</v>
          </cell>
          <cell r="R116">
            <v>0</v>
          </cell>
          <cell r="S116">
            <v>40000</v>
          </cell>
        </row>
        <row r="116">
          <cell r="W116">
            <v>40000</v>
          </cell>
          <cell r="X116">
            <v>-39686.224</v>
          </cell>
          <cell r="Y116">
            <v>1176.66</v>
          </cell>
          <cell r="Z116">
            <v>-39686.224</v>
          </cell>
          <cell r="AA116">
            <v>0</v>
          </cell>
        </row>
        <row r="117">
          <cell r="C117" t="str">
            <v>S431008</v>
          </cell>
          <cell r="D117" t="str">
            <v>上海努辰金属制品有限公司</v>
          </cell>
          <cell r="E117" t="str">
            <v>涉诉风险</v>
          </cell>
          <cell r="F117" t="str">
            <v>座椅</v>
          </cell>
          <cell r="G117" t="str">
            <v>零部件</v>
          </cell>
          <cell r="H117">
            <v>0.8</v>
          </cell>
          <cell r="I117">
            <v>922501.56</v>
          </cell>
          <cell r="J117">
            <v>737294.72</v>
          </cell>
          <cell r="K117">
            <v>2157.02166666667</v>
          </cell>
          <cell r="L117">
            <v>36575.7433333333</v>
          </cell>
          <cell r="M117">
            <v>88698.8533333333</v>
          </cell>
          <cell r="N117">
            <v>122882.453333333</v>
          </cell>
          <cell r="O117">
            <v>153750.26</v>
          </cell>
          <cell r="P117">
            <v>153750.26</v>
          </cell>
          <cell r="Q117">
            <v>446251.673333333</v>
          </cell>
          <cell r="R117">
            <v>200000</v>
          </cell>
        </row>
        <row r="117">
          <cell r="U117">
            <v>200000</v>
          </cell>
          <cell r="V117">
            <v>70000</v>
          </cell>
          <cell r="W117">
            <v>470000</v>
          </cell>
          <cell r="X117">
            <v>-23748.3266666669</v>
          </cell>
          <cell r="Y117">
            <v>467294.72</v>
          </cell>
          <cell r="Z117">
            <v>-23748.3266666669</v>
          </cell>
          <cell r="AA117">
            <v>0</v>
          </cell>
        </row>
        <row r="118">
          <cell r="C118" t="str">
            <v>S413072</v>
          </cell>
          <cell r="D118" t="str">
            <v>黄骅市润晨五金制品有限公司</v>
          </cell>
          <cell r="E118" t="str">
            <v>涉诉风险</v>
          </cell>
          <cell r="F118" t="str">
            <v>金属件</v>
          </cell>
          <cell r="G118" t="str">
            <v>零部件</v>
          </cell>
          <cell r="H118">
            <v>0.8</v>
          </cell>
          <cell r="I118">
            <v>226103.89</v>
          </cell>
          <cell r="J118">
            <v>226103.89</v>
          </cell>
          <cell r="K118">
            <v>14050.2633333333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11240.2106666666</v>
          </cell>
          <cell r="R118">
            <v>30000</v>
          </cell>
        </row>
        <row r="118">
          <cell r="U118">
            <v>10000</v>
          </cell>
        </row>
        <row r="118">
          <cell r="W118">
            <v>40000</v>
          </cell>
          <cell r="X118">
            <v>-28759.7893333334</v>
          </cell>
          <cell r="Y118">
            <v>216103.89</v>
          </cell>
          <cell r="Z118">
            <v>-28759.7893333334</v>
          </cell>
          <cell r="AA118">
            <v>0</v>
          </cell>
        </row>
        <row r="119">
          <cell r="C119" t="str">
            <v>S437008</v>
          </cell>
          <cell r="D119" t="str">
            <v>烟台青沪纸业有限公司</v>
          </cell>
          <cell r="E119" t="str">
            <v>远途</v>
          </cell>
          <cell r="F119" t="str">
            <v>座椅</v>
          </cell>
          <cell r="G119" t="str">
            <v>零部件</v>
          </cell>
          <cell r="H119">
            <v>0.8</v>
          </cell>
          <cell r="I119">
            <v>21121.07</v>
          </cell>
          <cell r="J119">
            <v>21121.07</v>
          </cell>
          <cell r="K119">
            <v>1071.12166666667</v>
          </cell>
          <cell r="L119">
            <v>2297.62333333333</v>
          </cell>
          <cell r="M119">
            <v>2297.62333333333</v>
          </cell>
          <cell r="N119">
            <v>3520.17833333333</v>
          </cell>
          <cell r="O119">
            <v>3520.17833333333</v>
          </cell>
          <cell r="P119">
            <v>3520.17833333333</v>
          </cell>
          <cell r="Q119">
            <v>12981.5226666667</v>
          </cell>
          <cell r="R119">
            <v>0</v>
          </cell>
        </row>
        <row r="119">
          <cell r="U119">
            <v>10000</v>
          </cell>
        </row>
        <row r="119">
          <cell r="W119">
            <v>10000</v>
          </cell>
          <cell r="X119">
            <v>2981.52266666666</v>
          </cell>
          <cell r="Y119">
            <v>11121.07</v>
          </cell>
          <cell r="Z119">
            <v>2981.52266666666</v>
          </cell>
          <cell r="AA119">
            <v>2981.52266666666</v>
          </cell>
        </row>
        <row r="120">
          <cell r="C120" t="str">
            <v>S422002</v>
          </cell>
          <cell r="D120" t="str">
            <v>长春市天利得科技有限公司</v>
          </cell>
          <cell r="E120" t="str">
            <v>远途</v>
          </cell>
          <cell r="F120" t="str">
            <v>座椅</v>
          </cell>
          <cell r="G120" t="str">
            <v>零部件</v>
          </cell>
          <cell r="H120">
            <v>0.8</v>
          </cell>
          <cell r="I120">
            <v>1357574.01</v>
          </cell>
          <cell r="J120">
            <v>956613.85</v>
          </cell>
          <cell r="K120">
            <v>60261.8483333333</v>
          </cell>
          <cell r="L120">
            <v>96315.4416666667</v>
          </cell>
          <cell r="M120">
            <v>130811.423333333</v>
          </cell>
          <cell r="N120">
            <v>159435.641666667</v>
          </cell>
          <cell r="O120">
            <v>195099.195</v>
          </cell>
          <cell r="P120">
            <v>192343.235</v>
          </cell>
          <cell r="Q120">
            <v>667413.428</v>
          </cell>
          <cell r="R120">
            <v>320000</v>
          </cell>
        </row>
        <row r="120">
          <cell r="U120">
            <v>500000</v>
          </cell>
          <cell r="V120">
            <v>50000</v>
          </cell>
          <cell r="W120">
            <v>870000</v>
          </cell>
          <cell r="X120">
            <v>-202586.572</v>
          </cell>
          <cell r="Y120">
            <v>406613.85</v>
          </cell>
          <cell r="Z120">
            <v>-202586.572</v>
          </cell>
          <cell r="AA120">
            <v>0</v>
          </cell>
        </row>
        <row r="121">
          <cell r="C121" t="str">
            <v>S432039</v>
          </cell>
          <cell r="D121" t="str">
            <v>吴江市拓研电子材料有限公司</v>
          </cell>
          <cell r="E121" t="str">
            <v>远途</v>
          </cell>
          <cell r="F121" t="str">
            <v>座椅</v>
          </cell>
          <cell r="G121" t="str">
            <v>零部件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3060</v>
          </cell>
          <cell r="S121">
            <v>1864</v>
          </cell>
        </row>
        <row r="121">
          <cell r="W121">
            <v>4924</v>
          </cell>
          <cell r="X121">
            <v>-4924</v>
          </cell>
          <cell r="Y121">
            <v>0</v>
          </cell>
          <cell r="Z121">
            <v>-4924</v>
          </cell>
          <cell r="AA121">
            <v>0</v>
          </cell>
        </row>
        <row r="122">
          <cell r="C122" t="str">
            <v>S461001</v>
          </cell>
          <cell r="D122" t="str">
            <v>西安海容塑料制品有限责任公司</v>
          </cell>
          <cell r="E122" t="str">
            <v>远途</v>
          </cell>
          <cell r="F122" t="str">
            <v>金属件/座椅</v>
          </cell>
          <cell r="G122" t="str">
            <v>零部件</v>
          </cell>
          <cell r="H122">
            <v>1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17113</v>
          </cell>
          <cell r="S122">
            <v>5487.23</v>
          </cell>
        </row>
        <row r="122">
          <cell r="W122">
            <v>22600.23</v>
          </cell>
          <cell r="X122">
            <v>-22600.23</v>
          </cell>
          <cell r="Y122">
            <v>0</v>
          </cell>
          <cell r="Z122">
            <v>-22600.23</v>
          </cell>
          <cell r="AA122">
            <v>0</v>
          </cell>
        </row>
        <row r="123">
          <cell r="C123" t="str">
            <v>S432034</v>
          </cell>
          <cell r="D123" t="str">
            <v>上锐（常州）供应链管理有限公司</v>
          </cell>
          <cell r="E123" t="str">
            <v>远途</v>
          </cell>
          <cell r="F123" t="str">
            <v>座椅/金属件</v>
          </cell>
          <cell r="G123" t="str">
            <v>零部件</v>
          </cell>
          <cell r="H123">
            <v>1</v>
          </cell>
          <cell r="I123">
            <v>450250.33</v>
          </cell>
          <cell r="J123">
            <v>63602.76</v>
          </cell>
          <cell r="K123">
            <v>418.35</v>
          </cell>
          <cell r="L123">
            <v>10600.46</v>
          </cell>
          <cell r="M123">
            <v>10600.46</v>
          </cell>
          <cell r="N123">
            <v>26599.7266666667</v>
          </cell>
          <cell r="O123">
            <v>53198.1583333333</v>
          </cell>
          <cell r="P123">
            <v>75041.7216666667</v>
          </cell>
          <cell r="Q123">
            <v>176458.876666667</v>
          </cell>
          <cell r="R123">
            <v>249048.97</v>
          </cell>
        </row>
        <row r="123">
          <cell r="U123">
            <v>60000</v>
          </cell>
          <cell r="V123">
            <v>60000</v>
          </cell>
          <cell r="W123">
            <v>369048.97</v>
          </cell>
          <cell r="X123">
            <v>-192590.093333333</v>
          </cell>
          <cell r="Y123">
            <v>-56397.24</v>
          </cell>
          <cell r="Z123">
            <v>-192590.093333333</v>
          </cell>
          <cell r="AA123">
            <v>0</v>
          </cell>
        </row>
        <row r="124">
          <cell r="C124" t="str">
            <v>S421001</v>
          </cell>
          <cell r="D124" t="str">
            <v>沈阳金杯锦恒汽车安全系统有限公司</v>
          </cell>
          <cell r="E124" t="str">
            <v>远途</v>
          </cell>
          <cell r="F124" t="str">
            <v>座椅</v>
          </cell>
          <cell r="G124" t="str">
            <v>零部件</v>
          </cell>
          <cell r="H124">
            <v>0.8</v>
          </cell>
          <cell r="I124">
            <v>60107.89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10017.9816666667</v>
          </cell>
          <cell r="O124">
            <v>10017.9816666667</v>
          </cell>
          <cell r="P124">
            <v>10017.9816666667</v>
          </cell>
          <cell r="Q124">
            <v>24043.1560000001</v>
          </cell>
          <cell r="R124">
            <v>0</v>
          </cell>
          <cell r="S124">
            <v>60107.89</v>
          </cell>
        </row>
        <row r="124">
          <cell r="W124">
            <v>60107.89</v>
          </cell>
          <cell r="X124">
            <v>-36064.7339999999</v>
          </cell>
          <cell r="Y124">
            <v>0</v>
          </cell>
          <cell r="Z124">
            <v>-36064.7339999999</v>
          </cell>
          <cell r="AA124">
            <v>0</v>
          </cell>
        </row>
        <row r="125">
          <cell r="C125" t="str">
            <v>S432008</v>
          </cell>
          <cell r="D125" t="str">
            <v>徐州华夏电子有限公司</v>
          </cell>
          <cell r="E125" t="str">
            <v>远途</v>
          </cell>
          <cell r="F125" t="str">
            <v>座椅</v>
          </cell>
          <cell r="G125" t="str">
            <v>零部件</v>
          </cell>
          <cell r="H125">
            <v>0.8</v>
          </cell>
          <cell r="I125">
            <v>580573.37</v>
          </cell>
          <cell r="J125">
            <v>580573.37</v>
          </cell>
          <cell r="K125">
            <v>40329.4066666667</v>
          </cell>
          <cell r="L125">
            <v>71466.425</v>
          </cell>
          <cell r="M125">
            <v>80707</v>
          </cell>
          <cell r="N125">
            <v>96762.2283333333</v>
          </cell>
          <cell r="O125">
            <v>71298.8566666667</v>
          </cell>
          <cell r="P125">
            <v>71298.8566666667</v>
          </cell>
          <cell r="Q125">
            <v>345490.218666667</v>
          </cell>
          <cell r="R125">
            <v>0</v>
          </cell>
        </row>
        <row r="125">
          <cell r="U125">
            <v>60000</v>
          </cell>
          <cell r="V125">
            <v>20000</v>
          </cell>
          <cell r="W125">
            <v>80000</v>
          </cell>
          <cell r="X125">
            <v>265490.218666667</v>
          </cell>
          <cell r="Y125">
            <v>500573.37</v>
          </cell>
          <cell r="Z125">
            <v>265490.218666667</v>
          </cell>
          <cell r="AA125">
            <v>265490.218666667</v>
          </cell>
        </row>
        <row r="126">
          <cell r="C126" t="str">
            <v>S435004</v>
          </cell>
          <cell r="D126" t="str">
            <v>厦门市鑫荣飞工贸有限公司</v>
          </cell>
          <cell r="E126" t="str">
            <v>远途</v>
          </cell>
          <cell r="F126" t="str">
            <v>金属件</v>
          </cell>
          <cell r="G126" t="str">
            <v>零部件</v>
          </cell>
          <cell r="H126">
            <v>0.8</v>
          </cell>
          <cell r="I126">
            <v>1291497.07</v>
          </cell>
          <cell r="J126">
            <v>713368.73</v>
          </cell>
          <cell r="K126">
            <v>104311.34</v>
          </cell>
          <cell r="L126">
            <v>94289.37</v>
          </cell>
          <cell r="M126">
            <v>90690.6966666667</v>
          </cell>
          <cell r="N126">
            <v>90717.0966666667</v>
          </cell>
          <cell r="O126">
            <v>145695.42</v>
          </cell>
          <cell r="P126">
            <v>127500.536666667</v>
          </cell>
          <cell r="Q126">
            <v>522563.568</v>
          </cell>
          <cell r="R126">
            <v>0</v>
          </cell>
        </row>
        <row r="126">
          <cell r="U126">
            <v>60000</v>
          </cell>
        </row>
        <row r="126">
          <cell r="W126">
            <v>60000</v>
          </cell>
          <cell r="X126">
            <v>462563.568</v>
          </cell>
          <cell r="Y126">
            <v>653368.73</v>
          </cell>
          <cell r="Z126">
            <v>462563.568</v>
          </cell>
          <cell r="AA126">
            <v>462563.568</v>
          </cell>
        </row>
        <row r="127">
          <cell r="C127" t="str">
            <v>S413053</v>
          </cell>
          <cell r="D127" t="str">
            <v>黄骅市益海五金制造有限公司</v>
          </cell>
          <cell r="E127" t="str">
            <v>远途</v>
          </cell>
          <cell r="F127" t="str">
            <v>座椅</v>
          </cell>
          <cell r="G127" t="str">
            <v>零部件</v>
          </cell>
          <cell r="H127">
            <v>0.8</v>
          </cell>
          <cell r="I127">
            <v>372807.38</v>
          </cell>
          <cell r="J127">
            <v>307443.14</v>
          </cell>
          <cell r="K127">
            <v>32203.89</v>
          </cell>
          <cell r="L127">
            <v>36976.0766666667</v>
          </cell>
          <cell r="M127">
            <v>21701.0516666667</v>
          </cell>
          <cell r="N127">
            <v>20451.0516666667</v>
          </cell>
          <cell r="O127">
            <v>28411.7583333333</v>
          </cell>
          <cell r="P127">
            <v>24364.0583333333</v>
          </cell>
          <cell r="Q127">
            <v>131286.309333333</v>
          </cell>
          <cell r="R127">
            <v>100000</v>
          </cell>
          <cell r="S127">
            <v>30000</v>
          </cell>
        </row>
        <row r="127">
          <cell r="V127">
            <v>10000</v>
          </cell>
          <cell r="W127">
            <v>140000</v>
          </cell>
          <cell r="X127">
            <v>-8713.69066666663</v>
          </cell>
          <cell r="Y127">
            <v>297443.14</v>
          </cell>
          <cell r="Z127">
            <v>-8713.69066666663</v>
          </cell>
          <cell r="AA127">
            <v>0</v>
          </cell>
        </row>
        <row r="128">
          <cell r="C128" t="str">
            <v>S413004</v>
          </cell>
          <cell r="D128" t="str">
            <v>保定兆龙通用电器塑业有限公司</v>
          </cell>
          <cell r="E128" t="str">
            <v>属地化</v>
          </cell>
          <cell r="F128" t="str">
            <v>金属件/座椅</v>
          </cell>
          <cell r="G128" t="str">
            <v>零部件</v>
          </cell>
          <cell r="H128">
            <v>0.8</v>
          </cell>
          <cell r="I128">
            <v>171747.95</v>
          </cell>
          <cell r="J128">
            <v>50072.12</v>
          </cell>
          <cell r="K128">
            <v>0</v>
          </cell>
          <cell r="L128">
            <v>4131.15666666667</v>
          </cell>
          <cell r="M128">
            <v>8345.35333333333</v>
          </cell>
          <cell r="N128">
            <v>10147.9566666667</v>
          </cell>
          <cell r="O128">
            <v>18354.6283333333</v>
          </cell>
          <cell r="P128">
            <v>28624.6583333333</v>
          </cell>
          <cell r="Q128">
            <v>55683.0026666666</v>
          </cell>
          <cell r="R128">
            <v>100000</v>
          </cell>
          <cell r="S128">
            <v>30000</v>
          </cell>
        </row>
        <row r="128">
          <cell r="W128">
            <v>130000</v>
          </cell>
          <cell r="X128">
            <v>-74316.9973333334</v>
          </cell>
          <cell r="Y128">
            <v>50072.12</v>
          </cell>
          <cell r="Z128">
            <v>-74316.9973333334</v>
          </cell>
          <cell r="AA128">
            <v>0</v>
          </cell>
        </row>
        <row r="129">
          <cell r="C129" t="str">
            <v>S411012</v>
          </cell>
          <cell r="D129" t="str">
            <v>北京旺博林包装材料有限公司</v>
          </cell>
          <cell r="E129" t="str">
            <v>属地化</v>
          </cell>
          <cell r="F129" t="str">
            <v>座椅</v>
          </cell>
          <cell r="G129" t="str">
            <v>零部件</v>
          </cell>
          <cell r="H129">
            <v>0.8</v>
          </cell>
          <cell r="I129">
            <v>12628.11</v>
          </cell>
          <cell r="J129">
            <v>12628.11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10000</v>
          </cell>
        </row>
        <row r="129">
          <cell r="V129">
            <v>10000</v>
          </cell>
          <cell r="W129">
            <v>20000</v>
          </cell>
          <cell r="X129">
            <v>-20000</v>
          </cell>
          <cell r="Y129">
            <v>2628.11</v>
          </cell>
          <cell r="Z129">
            <v>-20000</v>
          </cell>
          <cell r="AA129">
            <v>0</v>
          </cell>
        </row>
        <row r="130">
          <cell r="C130" t="str">
            <v>S433004</v>
          </cell>
          <cell r="D130" t="str">
            <v>浙江华悦汽车零部件有限公司</v>
          </cell>
          <cell r="E130" t="str">
            <v>远途</v>
          </cell>
          <cell r="F130" t="str">
            <v>座椅</v>
          </cell>
          <cell r="G130" t="str">
            <v>零部件</v>
          </cell>
          <cell r="H130">
            <v>1</v>
          </cell>
        </row>
        <row r="130">
          <cell r="Q130">
            <v>0</v>
          </cell>
        </row>
        <row r="130">
          <cell r="S130">
            <v>12251.89</v>
          </cell>
        </row>
        <row r="130">
          <cell r="W130">
            <v>12251.89</v>
          </cell>
          <cell r="X130">
            <v>-12251.89</v>
          </cell>
          <cell r="Y130">
            <v>0</v>
          </cell>
          <cell r="Z130">
            <v>-12251.89</v>
          </cell>
          <cell r="AA130">
            <v>0</v>
          </cell>
        </row>
        <row r="131">
          <cell r="C131" t="str">
            <v>S413212</v>
          </cell>
          <cell r="D131" t="str">
            <v>廊坊富杉汽车零部件有限公司</v>
          </cell>
          <cell r="E131" t="str">
            <v>属地化</v>
          </cell>
          <cell r="F131" t="str">
            <v>座椅</v>
          </cell>
          <cell r="G131" t="str">
            <v>零部件</v>
          </cell>
          <cell r="H131">
            <v>0.8</v>
          </cell>
          <cell r="I131">
            <v>59971.36</v>
          </cell>
          <cell r="J131">
            <v>59971.36</v>
          </cell>
          <cell r="K131">
            <v>0</v>
          </cell>
          <cell r="L131">
            <v>0</v>
          </cell>
          <cell r="M131">
            <v>9995.22666666667</v>
          </cell>
          <cell r="N131">
            <v>9995.22666666667</v>
          </cell>
          <cell r="O131">
            <v>9995.22666666667</v>
          </cell>
          <cell r="P131">
            <v>9995.22666666667</v>
          </cell>
          <cell r="Q131">
            <v>31984.7253333333</v>
          </cell>
          <cell r="R131">
            <v>0</v>
          </cell>
        </row>
        <row r="131">
          <cell r="T131">
            <v>20000</v>
          </cell>
        </row>
        <row r="131">
          <cell r="V131">
            <v>10000</v>
          </cell>
          <cell r="W131">
            <v>30000</v>
          </cell>
          <cell r="X131">
            <v>1984.72533333334</v>
          </cell>
          <cell r="Y131">
            <v>29971.36</v>
          </cell>
          <cell r="Z131">
            <v>1984.72533333334</v>
          </cell>
          <cell r="AA131">
            <v>1984.72533333334</v>
          </cell>
        </row>
        <row r="132">
          <cell r="C132" t="str">
            <v>S413201</v>
          </cell>
          <cell r="D132" t="str">
            <v>清河县沁园汽车零部件有限公司</v>
          </cell>
          <cell r="E132" t="str">
            <v>属地化</v>
          </cell>
          <cell r="F132" t="str">
            <v>座椅/金属件</v>
          </cell>
          <cell r="G132" t="str">
            <v>零部件</v>
          </cell>
          <cell r="H132">
            <v>0.8</v>
          </cell>
          <cell r="I132">
            <v>212280.31</v>
          </cell>
          <cell r="J132">
            <v>99209.57</v>
          </cell>
          <cell r="K132">
            <v>0</v>
          </cell>
          <cell r="L132">
            <v>0</v>
          </cell>
          <cell r="M132">
            <v>0</v>
          </cell>
          <cell r="N132">
            <v>53.8783333333332</v>
          </cell>
          <cell r="O132">
            <v>16534.9283333333</v>
          </cell>
          <cell r="P132">
            <v>35380.0516666667</v>
          </cell>
          <cell r="Q132">
            <v>41575.0866666667</v>
          </cell>
          <cell r="R132">
            <v>174000</v>
          </cell>
          <cell r="S132">
            <v>84000</v>
          </cell>
        </row>
        <row r="132">
          <cell r="V132">
            <v>40000</v>
          </cell>
          <cell r="W132">
            <v>298000</v>
          </cell>
          <cell r="X132">
            <v>-256424.913333333</v>
          </cell>
          <cell r="Y132">
            <v>59209.57</v>
          </cell>
          <cell r="Z132">
            <v>-256424.913333333</v>
          </cell>
          <cell r="AA132">
            <v>0</v>
          </cell>
        </row>
        <row r="133">
          <cell r="C133" t="str">
            <v>S437004</v>
          </cell>
          <cell r="D133" t="str">
            <v>青岛福基纺织有限公司</v>
          </cell>
          <cell r="E133" t="str">
            <v>远途</v>
          </cell>
          <cell r="F133" t="str">
            <v>座椅</v>
          </cell>
          <cell r="G133" t="str">
            <v>零部件</v>
          </cell>
          <cell r="H133">
            <v>0.8</v>
          </cell>
          <cell r="I133">
            <v>1384822.71</v>
          </cell>
          <cell r="J133">
            <v>1208289.29</v>
          </cell>
          <cell r="K133">
            <v>85747.3616666667</v>
          </cell>
          <cell r="L133">
            <v>140176.353333333</v>
          </cell>
          <cell r="M133">
            <v>201381.548333333</v>
          </cell>
          <cell r="N133">
            <v>201381.548333333</v>
          </cell>
          <cell r="O133">
            <v>213246.65</v>
          </cell>
          <cell r="P133">
            <v>228636.293333333</v>
          </cell>
          <cell r="Q133">
            <v>856455.803999999</v>
          </cell>
          <cell r="R133">
            <v>835000</v>
          </cell>
          <cell r="S133">
            <v>835000</v>
          </cell>
        </row>
        <row r="133">
          <cell r="U133">
            <v>300000</v>
          </cell>
        </row>
        <row r="133">
          <cell r="W133">
            <v>1970000</v>
          </cell>
          <cell r="X133">
            <v>-1113544.196</v>
          </cell>
          <cell r="Y133">
            <v>908289.29</v>
          </cell>
          <cell r="Z133">
            <v>-1113544.196</v>
          </cell>
          <cell r="AA133">
            <v>0</v>
          </cell>
        </row>
        <row r="134">
          <cell r="C134" t="str">
            <v>S411018</v>
          </cell>
          <cell r="D134" t="str">
            <v>北京三浦易购科技有限公司</v>
          </cell>
          <cell r="E134" t="str">
            <v>属地化</v>
          </cell>
          <cell r="F134" t="str">
            <v>金属件</v>
          </cell>
          <cell r="G134" t="str">
            <v>零部件</v>
          </cell>
          <cell r="H134">
            <v>0.8</v>
          </cell>
          <cell r="I134">
            <v>47499.09</v>
          </cell>
          <cell r="J134">
            <v>21057.09</v>
          </cell>
          <cell r="K134">
            <v>0</v>
          </cell>
          <cell r="L134">
            <v>816.348333333333</v>
          </cell>
          <cell r="M134">
            <v>816.348333333333</v>
          </cell>
          <cell r="N134">
            <v>3509.515</v>
          </cell>
          <cell r="O134">
            <v>7916.515</v>
          </cell>
          <cell r="P134">
            <v>7916.515</v>
          </cell>
          <cell r="Q134">
            <v>16780.1933333333</v>
          </cell>
          <cell r="R134">
            <v>35230.86</v>
          </cell>
          <cell r="S134">
            <v>10000</v>
          </cell>
        </row>
        <row r="134">
          <cell r="V134">
            <v>20000</v>
          </cell>
          <cell r="W134">
            <v>65230.86</v>
          </cell>
          <cell r="X134">
            <v>-48450.6666666667</v>
          </cell>
          <cell r="Y134">
            <v>1057.09</v>
          </cell>
          <cell r="Z134">
            <v>-48450.6666666667</v>
          </cell>
          <cell r="AA134">
            <v>0</v>
          </cell>
        </row>
        <row r="135">
          <cell r="C135" t="str">
            <v>S413007</v>
          </cell>
          <cell r="D135" t="str">
            <v>雄县华增汽车饰件有限公司</v>
          </cell>
          <cell r="E135" t="str">
            <v>属地化</v>
          </cell>
          <cell r="F135" t="str">
            <v>金属件/座椅</v>
          </cell>
          <cell r="G135" t="str">
            <v>零部件</v>
          </cell>
          <cell r="H135">
            <v>0.8</v>
          </cell>
          <cell r="I135">
            <v>430894.89</v>
          </cell>
          <cell r="J135">
            <v>398246.01</v>
          </cell>
          <cell r="K135">
            <v>17830.275</v>
          </cell>
          <cell r="L135">
            <v>18034.0816666667</v>
          </cell>
          <cell r="M135">
            <v>18357.02</v>
          </cell>
          <cell r="N135">
            <v>18290.405</v>
          </cell>
          <cell r="O135">
            <v>18150.2133333333</v>
          </cell>
          <cell r="P135">
            <v>16236.2333333333</v>
          </cell>
          <cell r="Q135">
            <v>85518.5826666667</v>
          </cell>
          <cell r="R135">
            <v>0</v>
          </cell>
        </row>
        <row r="135">
          <cell r="V135">
            <v>10000</v>
          </cell>
          <cell r="W135">
            <v>10000</v>
          </cell>
          <cell r="X135">
            <v>75518.5826666667</v>
          </cell>
          <cell r="Y135">
            <v>388246.01</v>
          </cell>
          <cell r="Z135">
            <v>75518.5826666667</v>
          </cell>
          <cell r="AA135">
            <v>75518.5826666667</v>
          </cell>
        </row>
        <row r="136">
          <cell r="C136" t="str">
            <v>S413001</v>
          </cell>
          <cell r="D136" t="str">
            <v>北京吉信气弹簧制品有限公司</v>
          </cell>
          <cell r="E136" t="str">
            <v>属地化</v>
          </cell>
          <cell r="F136" t="str">
            <v>座椅</v>
          </cell>
          <cell r="G136" t="str">
            <v>零部件</v>
          </cell>
          <cell r="H136">
            <v>0.8</v>
          </cell>
          <cell r="I136">
            <v>696441.1</v>
          </cell>
          <cell r="J136">
            <v>647149.7</v>
          </cell>
          <cell r="K136">
            <v>84091.6</v>
          </cell>
          <cell r="L136">
            <v>61718.65</v>
          </cell>
          <cell r="M136">
            <v>68297.36</v>
          </cell>
          <cell r="N136">
            <v>48947.36</v>
          </cell>
          <cell r="O136">
            <v>57162.5933333333</v>
          </cell>
          <cell r="P136">
            <v>33066.765</v>
          </cell>
          <cell r="Q136">
            <v>282627.462666667</v>
          </cell>
          <cell r="R136">
            <v>0</v>
          </cell>
        </row>
        <row r="136">
          <cell r="V136">
            <v>10000</v>
          </cell>
          <cell r="W136">
            <v>10000</v>
          </cell>
          <cell r="X136">
            <v>272627.462666667</v>
          </cell>
          <cell r="Y136">
            <v>637149.7</v>
          </cell>
          <cell r="Z136">
            <v>272627.462666667</v>
          </cell>
          <cell r="AA136">
            <v>272627.462666667</v>
          </cell>
        </row>
        <row r="137">
          <cell r="C137" t="str">
            <v>S413058</v>
          </cell>
          <cell r="D137" t="str">
            <v>黄骅市俊隆五金包装有限公司</v>
          </cell>
          <cell r="E137" t="str">
            <v>属地化</v>
          </cell>
          <cell r="F137" t="str">
            <v>金属件/后视镜</v>
          </cell>
          <cell r="G137" t="str">
            <v>零部件</v>
          </cell>
          <cell r="H137">
            <v>0.8</v>
          </cell>
          <cell r="I137">
            <v>269809.66</v>
          </cell>
          <cell r="J137">
            <v>224752.26</v>
          </cell>
          <cell r="K137">
            <v>13922.2383333333</v>
          </cell>
          <cell r="L137">
            <v>14972.585</v>
          </cell>
          <cell r="M137">
            <v>13115.4216666667</v>
          </cell>
          <cell r="N137">
            <v>17891.0733333333</v>
          </cell>
          <cell r="O137">
            <v>16237.7216666667</v>
          </cell>
          <cell r="P137">
            <v>20600.64</v>
          </cell>
          <cell r="Q137">
            <v>77391.744</v>
          </cell>
          <cell r="R137">
            <v>0</v>
          </cell>
        </row>
        <row r="137">
          <cell r="V137">
            <v>10000</v>
          </cell>
          <cell r="W137">
            <v>10000</v>
          </cell>
          <cell r="X137">
            <v>67391.744</v>
          </cell>
          <cell r="Y137">
            <v>214752.26</v>
          </cell>
          <cell r="Z137">
            <v>67391.744</v>
          </cell>
          <cell r="AA137">
            <v>67391.744</v>
          </cell>
        </row>
        <row r="138">
          <cell r="C138" t="str">
            <v>S432036</v>
          </cell>
          <cell r="D138" t="str">
            <v>常州立天汽车零部件有限公司</v>
          </cell>
          <cell r="E138" t="str">
            <v>远途</v>
          </cell>
          <cell r="F138" t="str">
            <v>座椅</v>
          </cell>
          <cell r="G138" t="str">
            <v>零部件</v>
          </cell>
          <cell r="H138">
            <v>0.8</v>
          </cell>
          <cell r="I138">
            <v>497426.57</v>
          </cell>
          <cell r="J138">
            <v>292907.87</v>
          </cell>
          <cell r="K138">
            <v>0</v>
          </cell>
          <cell r="L138">
            <v>22491.2383333333</v>
          </cell>
          <cell r="M138">
            <v>22491.2383333333</v>
          </cell>
          <cell r="N138">
            <v>48817.9783333333</v>
          </cell>
          <cell r="O138">
            <v>71542.2783333333</v>
          </cell>
          <cell r="P138">
            <v>82904.4283333333</v>
          </cell>
          <cell r="Q138">
            <v>198597.729333333</v>
          </cell>
          <cell r="R138">
            <v>170000</v>
          </cell>
        </row>
        <row r="138">
          <cell r="V138">
            <v>50000</v>
          </cell>
          <cell r="W138">
            <v>220000</v>
          </cell>
          <cell r="X138">
            <v>-21402.2706666668</v>
          </cell>
          <cell r="Y138">
            <v>242907.87</v>
          </cell>
          <cell r="Z138">
            <v>-21402.2706666668</v>
          </cell>
          <cell r="AA138">
            <v>0</v>
          </cell>
        </row>
        <row r="139">
          <cell r="C139" t="str">
            <v>S413026</v>
          </cell>
          <cell r="D139" t="str">
            <v>沧州临港明康汽车配件有限公司</v>
          </cell>
          <cell r="E139" t="str">
            <v>属地化</v>
          </cell>
          <cell r="F139" t="str">
            <v>金属件</v>
          </cell>
          <cell r="G139" t="str">
            <v>零部件</v>
          </cell>
          <cell r="H139">
            <v>0.8</v>
          </cell>
          <cell r="I139">
            <v>205271.17</v>
          </cell>
          <cell r="J139">
            <v>137119.19</v>
          </cell>
          <cell r="K139">
            <v>15262.6366666667</v>
          </cell>
          <cell r="L139">
            <v>15546.5666666667</v>
          </cell>
          <cell r="M139">
            <v>17250.1533333333</v>
          </cell>
          <cell r="N139">
            <v>15900.1533333333</v>
          </cell>
          <cell r="O139">
            <v>21720.7466666667</v>
          </cell>
          <cell r="P139">
            <v>21722.1566666667</v>
          </cell>
          <cell r="Q139">
            <v>85921.9306666667</v>
          </cell>
          <cell r="R139">
            <v>24000</v>
          </cell>
        </row>
        <row r="139">
          <cell r="V139">
            <v>10000</v>
          </cell>
          <cell r="W139">
            <v>34000</v>
          </cell>
          <cell r="X139">
            <v>51921.9306666667</v>
          </cell>
          <cell r="Y139">
            <v>127119.19</v>
          </cell>
          <cell r="Z139">
            <v>51921.9306666667</v>
          </cell>
          <cell r="AA139">
            <v>51921.9306666667</v>
          </cell>
        </row>
        <row r="140">
          <cell r="C140" t="str">
            <v>S413054</v>
          </cell>
          <cell r="D140" t="str">
            <v>黄骅市保俊成复合彩印厂</v>
          </cell>
          <cell r="E140" t="str">
            <v>属地化</v>
          </cell>
          <cell r="F140" t="str">
            <v>金属件/后视镜</v>
          </cell>
          <cell r="G140" t="str">
            <v>零部件</v>
          </cell>
          <cell r="H140">
            <v>0.8</v>
          </cell>
          <cell r="I140">
            <v>142389.5</v>
          </cell>
          <cell r="J140">
            <v>114380.15</v>
          </cell>
          <cell r="K140">
            <v>9984.35833333333</v>
          </cell>
          <cell r="L140">
            <v>13692.8283333333</v>
          </cell>
          <cell r="M140">
            <v>17906.95</v>
          </cell>
          <cell r="N140">
            <v>18388.6116666667</v>
          </cell>
          <cell r="O140">
            <v>20573.5033333333</v>
          </cell>
          <cell r="P140">
            <v>17163.2816666667</v>
          </cell>
          <cell r="Q140">
            <v>78167.6266666667</v>
          </cell>
          <cell r="R140">
            <v>0</v>
          </cell>
        </row>
        <row r="140">
          <cell r="V140">
            <v>10000</v>
          </cell>
          <cell r="W140">
            <v>10000</v>
          </cell>
          <cell r="X140">
            <v>68167.6266666667</v>
          </cell>
          <cell r="Y140">
            <v>104380.15</v>
          </cell>
          <cell r="Z140">
            <v>68167.6266666667</v>
          </cell>
          <cell r="AA140">
            <v>68167.6266666667</v>
          </cell>
        </row>
        <row r="141">
          <cell r="C141" t="str">
            <v>S437031</v>
          </cell>
          <cell r="D141" t="str">
            <v>山东万澳汽车附件科技有限公司</v>
          </cell>
          <cell r="E141" t="str">
            <v>远途</v>
          </cell>
          <cell r="F141" t="str">
            <v>座椅</v>
          </cell>
          <cell r="G141" t="str">
            <v>零部件</v>
          </cell>
          <cell r="H141">
            <v>0.8</v>
          </cell>
          <cell r="I141">
            <v>116636.48</v>
          </cell>
          <cell r="J141">
            <v>90773.08</v>
          </cell>
          <cell r="K141">
            <v>8913.80333333333</v>
          </cell>
          <cell r="L141">
            <v>8337.01833333333</v>
          </cell>
          <cell r="M141">
            <v>8222.965</v>
          </cell>
          <cell r="N141">
            <v>7453.80666666667</v>
          </cell>
          <cell r="O141">
            <v>6303.80666666667</v>
          </cell>
          <cell r="P141">
            <v>9071.54333333333</v>
          </cell>
          <cell r="Q141">
            <v>38642.3546666667</v>
          </cell>
          <cell r="R141">
            <v>40000</v>
          </cell>
        </row>
        <row r="141">
          <cell r="V141">
            <v>10000</v>
          </cell>
          <cell r="W141">
            <v>50000</v>
          </cell>
          <cell r="X141">
            <v>-11357.6453333333</v>
          </cell>
          <cell r="Y141">
            <v>80773.08</v>
          </cell>
          <cell r="Z141">
            <v>-11357.6453333333</v>
          </cell>
          <cell r="AA141">
            <v>0</v>
          </cell>
        </row>
        <row r="142">
          <cell r="C142" t="str">
            <v>S431004</v>
          </cell>
          <cell r="D142" t="str">
            <v>新梦顶（上海）贸易有限公司</v>
          </cell>
          <cell r="E142" t="str">
            <v>远途</v>
          </cell>
          <cell r="F142" t="str">
            <v>座椅</v>
          </cell>
          <cell r="G142" t="str">
            <v>零部件</v>
          </cell>
          <cell r="H142">
            <v>0.8</v>
          </cell>
          <cell r="I142">
            <v>143823.81</v>
          </cell>
          <cell r="J142">
            <v>94252.03</v>
          </cell>
          <cell r="K142">
            <v>11164.7666666667</v>
          </cell>
          <cell r="L142">
            <v>13767.1833333333</v>
          </cell>
          <cell r="M142">
            <v>10794.1033333333</v>
          </cell>
          <cell r="N142">
            <v>15272.105</v>
          </cell>
          <cell r="O142">
            <v>14557.8</v>
          </cell>
          <cell r="P142">
            <v>14986.435</v>
          </cell>
          <cell r="Q142">
            <v>64433.9146666666</v>
          </cell>
          <cell r="R142">
            <v>0</v>
          </cell>
        </row>
        <row r="142">
          <cell r="V142">
            <v>10000</v>
          </cell>
          <cell r="W142">
            <v>10000</v>
          </cell>
          <cell r="X142">
            <v>54433.9146666666</v>
          </cell>
          <cell r="Y142">
            <v>84252.03</v>
          </cell>
          <cell r="Z142">
            <v>54433.9146666666</v>
          </cell>
          <cell r="AA142">
            <v>54433.9146666666</v>
          </cell>
        </row>
        <row r="143">
          <cell r="C143" t="str">
            <v>S432003</v>
          </cell>
          <cell r="D143" t="str">
            <v>无锡市汇源机械科技有限公司</v>
          </cell>
          <cell r="E143" t="str">
            <v>远途</v>
          </cell>
          <cell r="F143" t="str">
            <v>金属件/座椅/后视镜</v>
          </cell>
          <cell r="G143" t="str">
            <v>零部件</v>
          </cell>
          <cell r="H143">
            <v>0.8</v>
          </cell>
          <cell r="I143">
            <v>182685.16</v>
          </cell>
          <cell r="J143">
            <v>168329.64</v>
          </cell>
          <cell r="K143">
            <v>9957.86833333333</v>
          </cell>
          <cell r="L143">
            <v>15846.8633333333</v>
          </cell>
          <cell r="M143">
            <v>15846.8633333333</v>
          </cell>
          <cell r="N143">
            <v>15846.8633333333</v>
          </cell>
          <cell r="O143">
            <v>15846.8633333333</v>
          </cell>
          <cell r="P143">
            <v>18239.45</v>
          </cell>
          <cell r="Q143">
            <v>73267.8173333332</v>
          </cell>
          <cell r="R143">
            <v>20000</v>
          </cell>
        </row>
        <row r="143">
          <cell r="W143">
            <v>20000</v>
          </cell>
          <cell r="X143">
            <v>53267.8173333332</v>
          </cell>
          <cell r="Y143">
            <v>168329.64</v>
          </cell>
          <cell r="Z143">
            <v>53267.8173333332</v>
          </cell>
          <cell r="AA143">
            <v>53267.8173333332</v>
          </cell>
        </row>
        <row r="144">
          <cell r="C144" t="str">
            <v>S413009</v>
          </cell>
          <cell r="D144" t="str">
            <v>高碑店京华橡胶制品有限责任公司</v>
          </cell>
          <cell r="E144" t="str">
            <v>属地化</v>
          </cell>
          <cell r="F144" t="str">
            <v>座椅</v>
          </cell>
          <cell r="G144" t="str">
            <v>零部件</v>
          </cell>
          <cell r="H144">
            <v>0.8</v>
          </cell>
          <cell r="I144">
            <v>48572.96</v>
          </cell>
          <cell r="J144">
            <v>21776.59</v>
          </cell>
          <cell r="K144">
            <v>2742.4</v>
          </cell>
          <cell r="L144">
            <v>2915.3</v>
          </cell>
          <cell r="M144">
            <v>2598.93666666667</v>
          </cell>
          <cell r="N144">
            <v>2332.27</v>
          </cell>
          <cell r="O144">
            <v>3616.265</v>
          </cell>
          <cell r="P144">
            <v>5936.17333333333</v>
          </cell>
          <cell r="Q144">
            <v>16113.076</v>
          </cell>
          <cell r="R144">
            <v>5000</v>
          </cell>
        </row>
        <row r="144">
          <cell r="W144">
            <v>5000</v>
          </cell>
          <cell r="X144">
            <v>11113.076</v>
          </cell>
          <cell r="Y144">
            <v>21776.59</v>
          </cell>
          <cell r="Z144">
            <v>11113.076</v>
          </cell>
          <cell r="AA144">
            <v>11113.076</v>
          </cell>
        </row>
        <row r="145">
          <cell r="C145" t="str">
            <v>S413081</v>
          </cell>
          <cell r="D145" t="str">
            <v>河北宏广橡塑金属制品有限公司</v>
          </cell>
          <cell r="E145" t="str">
            <v>属地化</v>
          </cell>
          <cell r="F145" t="str">
            <v>金属件</v>
          </cell>
          <cell r="G145" t="str">
            <v>零部件</v>
          </cell>
          <cell r="H145">
            <v>0.8</v>
          </cell>
          <cell r="I145">
            <v>18066.19</v>
          </cell>
          <cell r="J145">
            <v>18066.19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10000</v>
          </cell>
        </row>
        <row r="145">
          <cell r="W145">
            <v>10000</v>
          </cell>
          <cell r="X145">
            <v>-10000</v>
          </cell>
          <cell r="Y145">
            <v>18066.19</v>
          </cell>
          <cell r="Z145">
            <v>-10000</v>
          </cell>
          <cell r="AA145">
            <v>0</v>
          </cell>
        </row>
        <row r="146">
          <cell r="C146" t="str">
            <v>S412029</v>
          </cell>
          <cell r="D146" t="str">
            <v>天津金庄新材料科技有限公司</v>
          </cell>
          <cell r="E146" t="str">
            <v>属地化</v>
          </cell>
          <cell r="F146" t="str">
            <v>座椅</v>
          </cell>
          <cell r="G146" t="str">
            <v>零部件</v>
          </cell>
          <cell r="H146">
            <v>0.8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6"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</row>
        <row r="147">
          <cell r="C147" t="str">
            <v>S435003</v>
          </cell>
          <cell r="D147" t="str">
            <v>泉州市福兴塑料五金有限公司</v>
          </cell>
          <cell r="E147" t="str">
            <v>远途</v>
          </cell>
          <cell r="F147" t="str">
            <v>座椅</v>
          </cell>
          <cell r="G147" t="str">
            <v>零部件</v>
          </cell>
          <cell r="H147">
            <v>1</v>
          </cell>
          <cell r="I147">
            <v>120966.5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20161.0833333333</v>
          </cell>
          <cell r="P147">
            <v>20161.0833333333</v>
          </cell>
          <cell r="Q147">
            <v>40322.1666666666</v>
          </cell>
          <cell r="R147">
            <v>198654</v>
          </cell>
        </row>
        <row r="147">
          <cell r="W147">
            <v>198654</v>
          </cell>
          <cell r="X147">
            <v>-158331.833333333</v>
          </cell>
          <cell r="Y147">
            <v>0</v>
          </cell>
          <cell r="Z147">
            <v>-158331.833333333</v>
          </cell>
          <cell r="AA147">
            <v>0</v>
          </cell>
        </row>
        <row r="148">
          <cell r="C148" t="str">
            <v>S413105</v>
          </cell>
          <cell r="D148" t="str">
            <v>沧州斯克艾商贸有限公司</v>
          </cell>
          <cell r="E148" t="str">
            <v>属地化</v>
          </cell>
          <cell r="F148" t="str">
            <v>金属件/后视镜</v>
          </cell>
          <cell r="G148" t="str">
            <v>零部件</v>
          </cell>
          <cell r="H148">
            <v>0.8</v>
          </cell>
          <cell r="I148">
            <v>99687.68</v>
          </cell>
          <cell r="J148">
            <v>99687.68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8">
          <cell r="W148">
            <v>0</v>
          </cell>
          <cell r="X148">
            <v>0</v>
          </cell>
          <cell r="Y148">
            <v>99687.68</v>
          </cell>
          <cell r="Z148">
            <v>0</v>
          </cell>
          <cell r="AA148">
            <v>0</v>
          </cell>
        </row>
        <row r="149">
          <cell r="C149" t="str">
            <v>S434006</v>
          </cell>
          <cell r="D149" t="str">
            <v>安徽汉升工业部件股份有限公司</v>
          </cell>
          <cell r="E149" t="str">
            <v>远途</v>
          </cell>
          <cell r="F149" t="str">
            <v>金属件</v>
          </cell>
          <cell r="G149" t="str">
            <v>零部件</v>
          </cell>
          <cell r="H149">
            <v>0.8</v>
          </cell>
          <cell r="I149">
            <v>29634.53</v>
          </cell>
          <cell r="J149">
            <v>39493.73</v>
          </cell>
          <cell r="K149">
            <v>0</v>
          </cell>
          <cell r="L149">
            <v>0.213333333333333</v>
          </cell>
          <cell r="M149">
            <v>3295.88833333333</v>
          </cell>
          <cell r="N149">
            <v>3295.88833333333</v>
          </cell>
          <cell r="O149">
            <v>3295.88833333333</v>
          </cell>
          <cell r="P149">
            <v>4939.08833333333</v>
          </cell>
          <cell r="Q149">
            <v>11861.5733333333</v>
          </cell>
          <cell r="R149">
            <v>6947.92</v>
          </cell>
        </row>
        <row r="149">
          <cell r="W149">
            <v>6947.92</v>
          </cell>
          <cell r="X149">
            <v>4913.65333333332</v>
          </cell>
          <cell r="Y149">
            <v>39493.73</v>
          </cell>
          <cell r="Z149">
            <v>4913.65333333332</v>
          </cell>
          <cell r="AA149">
            <v>4913.65333333332</v>
          </cell>
        </row>
        <row r="150">
          <cell r="C150" t="str">
            <v>S412018</v>
          </cell>
          <cell r="D150" t="str">
            <v>穆勒纺织品（天津）有限公司</v>
          </cell>
          <cell r="E150" t="str">
            <v>属地化</v>
          </cell>
          <cell r="F150" t="str">
            <v>座椅</v>
          </cell>
          <cell r="G150" t="str">
            <v>零部件</v>
          </cell>
          <cell r="H150">
            <v>0.8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93780</v>
          </cell>
        </row>
        <row r="150">
          <cell r="W150">
            <v>93780</v>
          </cell>
          <cell r="X150">
            <v>-93780</v>
          </cell>
          <cell r="Y150">
            <v>0</v>
          </cell>
          <cell r="Z150">
            <v>-93780</v>
          </cell>
          <cell r="AA150">
            <v>0</v>
          </cell>
        </row>
        <row r="151">
          <cell r="C151" t="str">
            <v>S442002</v>
          </cell>
          <cell r="D151" t="str">
            <v>湖北伟士通汽车零件有限公司</v>
          </cell>
          <cell r="E151" t="str">
            <v>远途</v>
          </cell>
          <cell r="F151" t="str">
            <v>金属件</v>
          </cell>
          <cell r="G151" t="str">
            <v>零部件</v>
          </cell>
          <cell r="H151">
            <v>0.8</v>
          </cell>
          <cell r="I151">
            <v>93150.55</v>
          </cell>
          <cell r="J151">
            <v>28347.31</v>
          </cell>
          <cell r="K151">
            <v>2663.73166666667</v>
          </cell>
          <cell r="L151">
            <v>2663.73166666667</v>
          </cell>
          <cell r="M151">
            <v>4724.55166666667</v>
          </cell>
          <cell r="N151">
            <v>7463.67166666667</v>
          </cell>
          <cell r="O151">
            <v>11572.3516666667</v>
          </cell>
          <cell r="P151">
            <v>14915.7</v>
          </cell>
          <cell r="Q151">
            <v>35202.9906666667</v>
          </cell>
          <cell r="R151">
            <v>0</v>
          </cell>
        </row>
        <row r="151">
          <cell r="W151">
            <v>0</v>
          </cell>
          <cell r="X151">
            <v>35202.9906666667</v>
          </cell>
          <cell r="Y151">
            <v>28347.31</v>
          </cell>
          <cell r="Z151">
            <v>35202.9906666667</v>
          </cell>
          <cell r="AA151">
            <v>35202.9906666667</v>
          </cell>
        </row>
        <row r="152">
          <cell r="C152" t="str">
            <v>S422003</v>
          </cell>
          <cell r="D152" t="str">
            <v>长春亚大汽车零件制造有限公司</v>
          </cell>
          <cell r="E152" t="str">
            <v>远途</v>
          </cell>
          <cell r="F152" t="str">
            <v>座椅</v>
          </cell>
          <cell r="G152" t="str">
            <v>零部件</v>
          </cell>
          <cell r="H152">
            <v>0.8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2"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</row>
        <row r="153">
          <cell r="C153" t="str">
            <v>S432032</v>
          </cell>
          <cell r="D153" t="str">
            <v>明阳科技（苏州）股份有限公司</v>
          </cell>
          <cell r="E153" t="str">
            <v>远途</v>
          </cell>
          <cell r="F153" t="str">
            <v>座椅</v>
          </cell>
          <cell r="G153" t="str">
            <v>零部件</v>
          </cell>
          <cell r="H153">
            <v>1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3"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</row>
        <row r="154">
          <cell r="C154" t="str">
            <v>S413121</v>
          </cell>
          <cell r="D154" t="str">
            <v>河北佳铸金属制品有限公司</v>
          </cell>
          <cell r="E154" t="str">
            <v>属地化</v>
          </cell>
          <cell r="F154" t="str">
            <v>金属件</v>
          </cell>
          <cell r="G154" t="str">
            <v>零部件</v>
          </cell>
          <cell r="H154">
            <v>1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4"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</row>
        <row r="155">
          <cell r="C155" t="str">
            <v>S432001</v>
          </cell>
          <cell r="D155" t="str">
            <v>南京奥托立夫汽车安全系统有限公司</v>
          </cell>
          <cell r="E155" t="str">
            <v>远途</v>
          </cell>
          <cell r="F155" t="str">
            <v>座椅</v>
          </cell>
          <cell r="G155" t="str">
            <v>零部件</v>
          </cell>
          <cell r="H155">
            <v>1</v>
          </cell>
          <cell r="I155">
            <v>912503.79</v>
          </cell>
          <cell r="J155">
            <v>912503.79</v>
          </cell>
          <cell r="K155">
            <v>62388.0716666667</v>
          </cell>
          <cell r="L155">
            <v>114316.093333333</v>
          </cell>
          <cell r="M155">
            <v>152083.965</v>
          </cell>
          <cell r="N155">
            <v>152083.965</v>
          </cell>
          <cell r="O155">
            <v>152083.965</v>
          </cell>
          <cell r="P155">
            <v>132604.723333333</v>
          </cell>
          <cell r="Q155">
            <v>765560.783333333</v>
          </cell>
          <cell r="R155">
            <v>0</v>
          </cell>
        </row>
        <row r="155">
          <cell r="W155">
            <v>0</v>
          </cell>
          <cell r="X155">
            <v>765560.783333333</v>
          </cell>
          <cell r="Y155">
            <v>912503.79</v>
          </cell>
          <cell r="Z155">
            <v>765560.783333333</v>
          </cell>
          <cell r="AA155">
            <v>765560.783333333</v>
          </cell>
        </row>
        <row r="156">
          <cell r="C156" t="str">
            <v>S413076</v>
          </cell>
          <cell r="D156" t="str">
            <v>埃意(廊坊)电子工程有限公司</v>
          </cell>
          <cell r="E156" t="str">
            <v>属地化</v>
          </cell>
          <cell r="F156" t="str">
            <v>座椅</v>
          </cell>
          <cell r="G156" t="str">
            <v>零部件</v>
          </cell>
          <cell r="H156">
            <v>1</v>
          </cell>
          <cell r="I156">
            <v>50935.51</v>
          </cell>
          <cell r="J156">
            <v>50935.51</v>
          </cell>
          <cell r="K156">
            <v>28.2666666666667</v>
          </cell>
          <cell r="L156">
            <v>28.2666666666667</v>
          </cell>
          <cell r="M156">
            <v>28.2666666666667</v>
          </cell>
          <cell r="N156">
            <v>8489.25166666667</v>
          </cell>
          <cell r="O156">
            <v>8489.25166666667</v>
          </cell>
          <cell r="P156">
            <v>8460.985</v>
          </cell>
          <cell r="Q156">
            <v>25524.2883333333</v>
          </cell>
          <cell r="R156">
            <v>64000</v>
          </cell>
        </row>
        <row r="156">
          <cell r="W156">
            <v>64000</v>
          </cell>
          <cell r="X156">
            <v>-38475.7116666667</v>
          </cell>
          <cell r="Y156">
            <v>50935.51</v>
          </cell>
          <cell r="Z156">
            <v>-38475.7116666667</v>
          </cell>
          <cell r="AA156">
            <v>0</v>
          </cell>
        </row>
        <row r="157">
          <cell r="C157" t="str">
            <v>S413185</v>
          </cell>
          <cell r="D157" t="str">
            <v>海兴县越达弹簧制造有限公司</v>
          </cell>
          <cell r="E157" t="str">
            <v>李尔项目</v>
          </cell>
          <cell r="F157" t="str">
            <v>座椅</v>
          </cell>
          <cell r="G157" t="str">
            <v>零部件</v>
          </cell>
          <cell r="H157">
            <v>1</v>
          </cell>
          <cell r="I157">
            <v>159609.78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17883.8316666667</v>
          </cell>
          <cell r="P157">
            <v>26601.63</v>
          </cell>
          <cell r="Q157">
            <v>44485.4616666667</v>
          </cell>
        </row>
        <row r="157">
          <cell r="V157">
            <v>107302.99</v>
          </cell>
          <cell r="W157">
            <v>107302.99</v>
          </cell>
          <cell r="X157">
            <v>-62817.5283333333</v>
          </cell>
          <cell r="Y157">
            <v>-107302.99</v>
          </cell>
          <cell r="Z157">
            <v>-62817.5283333333</v>
          </cell>
          <cell r="AA157">
            <v>0</v>
          </cell>
        </row>
        <row r="158">
          <cell r="C158" t="str">
            <v>S437051</v>
          </cell>
          <cell r="D158" t="str">
            <v>诸城恒信新材料科技有限公司</v>
          </cell>
          <cell r="E158" t="str">
            <v>远途</v>
          </cell>
          <cell r="F158" t="str">
            <v>座椅</v>
          </cell>
          <cell r="G158" t="str">
            <v>零部件</v>
          </cell>
          <cell r="H158">
            <v>0.8</v>
          </cell>
          <cell r="I158">
            <v>71354.42</v>
          </cell>
          <cell r="J158">
            <v>71354.42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11892.4033333333</v>
          </cell>
          <cell r="P158">
            <v>11892.4033333333</v>
          </cell>
          <cell r="Q158">
            <v>19027.8453333333</v>
          </cell>
          <cell r="R158">
            <v>0</v>
          </cell>
        </row>
        <row r="158">
          <cell r="W158">
            <v>0</v>
          </cell>
          <cell r="X158">
            <v>19027.8453333333</v>
          </cell>
          <cell r="Y158">
            <v>71354.42</v>
          </cell>
          <cell r="Z158">
            <v>19027.8453333333</v>
          </cell>
          <cell r="AA158">
            <v>19027.8453333333</v>
          </cell>
        </row>
        <row r="159">
          <cell r="C159" t="str">
            <v>S413011</v>
          </cell>
          <cell r="D159" t="str">
            <v>沧州梦依恋商贸有限公司</v>
          </cell>
          <cell r="E159" t="str">
            <v>属地化</v>
          </cell>
          <cell r="F159" t="str">
            <v>座椅</v>
          </cell>
          <cell r="G159" t="str">
            <v>零部件</v>
          </cell>
          <cell r="H159">
            <v>0.8</v>
          </cell>
          <cell r="I159">
            <v>1274</v>
          </cell>
          <cell r="J159">
            <v>1274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212.333333333333</v>
          </cell>
          <cell r="P159">
            <v>212.333333333333</v>
          </cell>
          <cell r="Q159">
            <v>339.733333333333</v>
          </cell>
          <cell r="R159">
            <v>3321.5</v>
          </cell>
        </row>
        <row r="159">
          <cell r="V159">
            <v>1274</v>
          </cell>
          <cell r="W159">
            <v>4595.5</v>
          </cell>
          <cell r="X159">
            <v>-4255.76666666667</v>
          </cell>
          <cell r="Y159">
            <v>0</v>
          </cell>
          <cell r="Z159">
            <v>-4255.76666666667</v>
          </cell>
          <cell r="AA159">
            <v>0</v>
          </cell>
        </row>
        <row r="160">
          <cell r="C160" t="str">
            <v>S413122</v>
          </cell>
          <cell r="D160" t="str">
            <v>河北亿泽汽车零部件科技有限公司</v>
          </cell>
          <cell r="E160" t="str">
            <v>属地化</v>
          </cell>
          <cell r="F160" t="str">
            <v>金属件</v>
          </cell>
          <cell r="G160" t="str">
            <v>零部件</v>
          </cell>
          <cell r="H160">
            <v>0.8</v>
          </cell>
          <cell r="I160">
            <v>9241.48</v>
          </cell>
          <cell r="J160">
            <v>9241.48</v>
          </cell>
          <cell r="K160">
            <v>0</v>
          </cell>
          <cell r="L160">
            <v>1540.24666666667</v>
          </cell>
          <cell r="M160">
            <v>1540.24666666667</v>
          </cell>
          <cell r="N160">
            <v>1540.24666666667</v>
          </cell>
          <cell r="O160">
            <v>1540.24666666667</v>
          </cell>
          <cell r="P160">
            <v>1540.24666666667</v>
          </cell>
          <cell r="Q160">
            <v>6160.98666666668</v>
          </cell>
          <cell r="R160">
            <v>15197.286</v>
          </cell>
        </row>
        <row r="160">
          <cell r="W160">
            <v>15197.286</v>
          </cell>
          <cell r="X160">
            <v>-9036.29933333332</v>
          </cell>
          <cell r="Y160">
            <v>9241.48</v>
          </cell>
          <cell r="Z160">
            <v>-9036.29933333332</v>
          </cell>
          <cell r="AA160">
            <v>0</v>
          </cell>
        </row>
        <row r="161">
          <cell r="C161" t="str">
            <v>S433028</v>
          </cell>
          <cell r="D161" t="str">
            <v>温州鑫锐电器有限公司</v>
          </cell>
          <cell r="E161" t="str">
            <v>远途</v>
          </cell>
          <cell r="F161" t="str">
            <v>座椅</v>
          </cell>
          <cell r="G161" t="str">
            <v>零部件</v>
          </cell>
          <cell r="H161">
            <v>0.8</v>
          </cell>
          <cell r="I161">
            <v>132222.88</v>
          </cell>
          <cell r="J161">
            <v>80960.43</v>
          </cell>
          <cell r="K161">
            <v>2782.88833333333</v>
          </cell>
          <cell r="L161">
            <v>3607.78833333333</v>
          </cell>
          <cell r="M161">
            <v>13493.405</v>
          </cell>
          <cell r="N161">
            <v>17637.68</v>
          </cell>
          <cell r="O161">
            <v>22037.1466666667</v>
          </cell>
          <cell r="P161">
            <v>22037.1466666667</v>
          </cell>
          <cell r="Q161">
            <v>65276.844</v>
          </cell>
          <cell r="R161">
            <v>20000</v>
          </cell>
        </row>
        <row r="161">
          <cell r="W161">
            <v>20000</v>
          </cell>
          <cell r="X161">
            <v>45276.844</v>
          </cell>
          <cell r="Y161">
            <v>80960.43</v>
          </cell>
          <cell r="Z161">
            <v>45276.844</v>
          </cell>
          <cell r="AA161">
            <v>45276.844</v>
          </cell>
        </row>
        <row r="162">
          <cell r="C162" t="str">
            <v>S431012</v>
          </cell>
          <cell r="D162" t="str">
            <v>上海明芳汽车零件有限公司</v>
          </cell>
          <cell r="E162" t="str">
            <v>远途</v>
          </cell>
          <cell r="F162" t="str">
            <v>金属件</v>
          </cell>
          <cell r="G162" t="str">
            <v>零部件</v>
          </cell>
          <cell r="H162">
            <v>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2"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</row>
        <row r="163">
          <cell r="C163" t="str">
            <v>S431033</v>
          </cell>
          <cell r="D163" t="str">
            <v>上海纳特汽车标准件有限公司</v>
          </cell>
          <cell r="E163" t="str">
            <v>远途</v>
          </cell>
          <cell r="F163" t="str">
            <v>金属件</v>
          </cell>
          <cell r="G163" t="str">
            <v>零部件</v>
          </cell>
          <cell r="H163">
            <v>0.8</v>
          </cell>
          <cell r="I163">
            <v>11660.35</v>
          </cell>
          <cell r="J163">
            <v>11660.35</v>
          </cell>
          <cell r="K163">
            <v>1943.39166666667</v>
          </cell>
          <cell r="L163">
            <v>1672.345</v>
          </cell>
          <cell r="M163">
            <v>1494.18166666667</v>
          </cell>
          <cell r="N163">
            <v>1160.84833333333</v>
          </cell>
          <cell r="O163">
            <v>1160.84833333333</v>
          </cell>
          <cell r="P163">
            <v>357.08</v>
          </cell>
          <cell r="Q163">
            <v>6230.956</v>
          </cell>
          <cell r="R163">
            <v>0</v>
          </cell>
        </row>
        <row r="163">
          <cell r="W163">
            <v>0</v>
          </cell>
          <cell r="X163">
            <v>6230.956</v>
          </cell>
          <cell r="Y163">
            <v>11660.35</v>
          </cell>
          <cell r="Z163">
            <v>6230.956</v>
          </cell>
          <cell r="AA163">
            <v>6230.956</v>
          </cell>
        </row>
        <row r="164">
          <cell r="C164" t="str">
            <v>S432044</v>
          </cell>
          <cell r="D164" t="str">
            <v>常州市鹏逸汽车附件有限公司</v>
          </cell>
          <cell r="E164" t="str">
            <v>远途</v>
          </cell>
          <cell r="F164" t="str">
            <v>金属件</v>
          </cell>
          <cell r="G164" t="str">
            <v>零部件</v>
          </cell>
          <cell r="H164">
            <v>1</v>
          </cell>
          <cell r="I164">
            <v>11610.75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1935.125</v>
          </cell>
          <cell r="O164">
            <v>1935.125</v>
          </cell>
          <cell r="P164">
            <v>1935.125</v>
          </cell>
          <cell r="Q164">
            <v>5805.375</v>
          </cell>
          <cell r="R164">
            <v>23000</v>
          </cell>
        </row>
        <row r="164">
          <cell r="V164">
            <v>11610.75</v>
          </cell>
          <cell r="W164">
            <v>34610.75</v>
          </cell>
          <cell r="X164">
            <v>-28805.375</v>
          </cell>
          <cell r="Y164">
            <v>-11610.75</v>
          </cell>
          <cell r="Z164">
            <v>-28805.375</v>
          </cell>
          <cell r="AA164">
            <v>0</v>
          </cell>
        </row>
        <row r="165">
          <cell r="C165" t="str">
            <v>S444016</v>
          </cell>
          <cell r="D165" t="str">
            <v>东莞市元将五金有限公司</v>
          </cell>
          <cell r="E165" t="str">
            <v>远途</v>
          </cell>
          <cell r="F165" t="str">
            <v>座椅</v>
          </cell>
          <cell r="G165" t="str">
            <v>零部件</v>
          </cell>
          <cell r="H165">
            <v>0.8</v>
          </cell>
          <cell r="I165">
            <v>338661</v>
          </cell>
          <cell r="J165">
            <v>94072.5</v>
          </cell>
          <cell r="K165">
            <v>0</v>
          </cell>
          <cell r="L165">
            <v>0</v>
          </cell>
          <cell r="M165">
            <v>15678.75</v>
          </cell>
          <cell r="N165">
            <v>56443.5</v>
          </cell>
          <cell r="O165">
            <v>56443.5</v>
          </cell>
          <cell r="P165">
            <v>56443.5</v>
          </cell>
          <cell r="Q165">
            <v>148007.4</v>
          </cell>
          <cell r="R165">
            <v>0</v>
          </cell>
        </row>
        <row r="165">
          <cell r="W165">
            <v>0</v>
          </cell>
          <cell r="X165">
            <v>148007.4</v>
          </cell>
          <cell r="Y165">
            <v>94072.5</v>
          </cell>
          <cell r="Z165">
            <v>148007.4</v>
          </cell>
          <cell r="AA165">
            <v>148007.4</v>
          </cell>
        </row>
        <row r="166">
          <cell r="C166" t="str">
            <v>S413174</v>
          </cell>
          <cell r="D166" t="str">
            <v>沧州美凯精冲产品有限公司</v>
          </cell>
          <cell r="E166" t="str">
            <v>属地化</v>
          </cell>
          <cell r="F166" t="str">
            <v>金属件</v>
          </cell>
          <cell r="G166" t="str">
            <v>零部件</v>
          </cell>
          <cell r="H166">
            <v>0.8</v>
          </cell>
          <cell r="I166">
            <v>9218.46</v>
          </cell>
          <cell r="J166">
            <v>4641.96</v>
          </cell>
          <cell r="K166">
            <v>0</v>
          </cell>
          <cell r="L166">
            <v>0</v>
          </cell>
          <cell r="M166">
            <v>773.66</v>
          </cell>
          <cell r="N166">
            <v>773.66</v>
          </cell>
          <cell r="O166">
            <v>773.66</v>
          </cell>
          <cell r="P166">
            <v>1536.41</v>
          </cell>
          <cell r="Q166">
            <v>3085.912</v>
          </cell>
          <cell r="R166">
            <v>20000</v>
          </cell>
        </row>
        <row r="166">
          <cell r="W166">
            <v>20000</v>
          </cell>
          <cell r="X166">
            <v>-16914.088</v>
          </cell>
          <cell r="Y166">
            <v>4641.96</v>
          </cell>
          <cell r="Z166">
            <v>-16914.088</v>
          </cell>
          <cell r="AA166">
            <v>0</v>
          </cell>
        </row>
        <row r="167">
          <cell r="C167" t="str">
            <v>S433029</v>
          </cell>
          <cell r="D167" t="str">
            <v>温州华创汽车电器有限公司</v>
          </cell>
          <cell r="E167" t="str">
            <v>远途</v>
          </cell>
          <cell r="F167" t="str">
            <v>座椅</v>
          </cell>
          <cell r="G167" t="str">
            <v>零部件</v>
          </cell>
          <cell r="H167">
            <v>0.8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39360</v>
          </cell>
        </row>
        <row r="167">
          <cell r="W167">
            <v>39360</v>
          </cell>
          <cell r="X167">
            <v>-39360</v>
          </cell>
          <cell r="Y167">
            <v>0</v>
          </cell>
          <cell r="Z167">
            <v>-39360</v>
          </cell>
          <cell r="AA167">
            <v>0</v>
          </cell>
        </row>
        <row r="168">
          <cell r="C168" t="str">
            <v>S413184</v>
          </cell>
          <cell r="D168" t="str">
            <v>黄骅市宏达五金厂</v>
          </cell>
          <cell r="E168" t="str">
            <v>属地化</v>
          </cell>
          <cell r="F168" t="str">
            <v>金属件</v>
          </cell>
          <cell r="G168" t="str">
            <v>零部件</v>
          </cell>
          <cell r="H168">
            <v>0.8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20000</v>
          </cell>
        </row>
        <row r="168">
          <cell r="W168">
            <v>20000</v>
          </cell>
          <cell r="X168">
            <v>-20000</v>
          </cell>
          <cell r="Y168">
            <v>0</v>
          </cell>
          <cell r="Z168">
            <v>-20000</v>
          </cell>
          <cell r="AA168">
            <v>0</v>
          </cell>
        </row>
        <row r="169">
          <cell r="C169" t="str">
            <v>S413186</v>
          </cell>
          <cell r="D169" t="str">
            <v>黄骅市富邑金属制品有限公司</v>
          </cell>
          <cell r="E169" t="str">
            <v>属地化</v>
          </cell>
          <cell r="F169" t="str">
            <v>金属件</v>
          </cell>
          <cell r="G169" t="str">
            <v>零部件</v>
          </cell>
          <cell r="H169">
            <v>0.8</v>
          </cell>
          <cell r="I169">
            <v>20523.37</v>
          </cell>
          <cell r="J169">
            <v>20523.37</v>
          </cell>
          <cell r="K169">
            <v>0</v>
          </cell>
          <cell r="L169">
            <v>0</v>
          </cell>
          <cell r="M169">
            <v>3420.56166666667</v>
          </cell>
          <cell r="N169">
            <v>3420.56166666667</v>
          </cell>
          <cell r="O169">
            <v>3420.56166666667</v>
          </cell>
          <cell r="P169">
            <v>3420.56166666667</v>
          </cell>
          <cell r="Q169">
            <v>10945.7973333333</v>
          </cell>
          <cell r="R169">
            <v>10000</v>
          </cell>
        </row>
        <row r="169">
          <cell r="V169">
            <v>1000</v>
          </cell>
          <cell r="W169">
            <v>11000</v>
          </cell>
          <cell r="X169">
            <v>-54.2026666666552</v>
          </cell>
          <cell r="Y169">
            <v>19523.37</v>
          </cell>
          <cell r="Z169">
            <v>-54.2026666666552</v>
          </cell>
          <cell r="AA169">
            <v>0</v>
          </cell>
        </row>
        <row r="170">
          <cell r="C170" t="str">
            <v>S437056</v>
          </cell>
          <cell r="D170" t="str">
            <v>日照兴伟橡塑有限公司</v>
          </cell>
          <cell r="E170" t="str">
            <v>远途</v>
          </cell>
          <cell r="F170" t="str">
            <v>座椅/金属件</v>
          </cell>
          <cell r="G170" t="str">
            <v>零部件</v>
          </cell>
          <cell r="H170">
            <v>1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5600</v>
          </cell>
        </row>
        <row r="170">
          <cell r="W170">
            <v>5600</v>
          </cell>
          <cell r="X170">
            <v>-5600</v>
          </cell>
          <cell r="Y170">
            <v>0</v>
          </cell>
          <cell r="Z170">
            <v>-5600</v>
          </cell>
          <cell r="AA170">
            <v>0</v>
          </cell>
        </row>
        <row r="171">
          <cell r="C171" t="str">
            <v>S411042</v>
          </cell>
          <cell r="D171" t="str">
            <v>北京双海包装制品厂</v>
          </cell>
          <cell r="E171" t="str">
            <v>属地化</v>
          </cell>
          <cell r="F171" t="str">
            <v>座椅</v>
          </cell>
          <cell r="G171" t="str">
            <v>零部件</v>
          </cell>
          <cell r="H171">
            <v>0.8</v>
          </cell>
          <cell r="I171">
            <v>7670</v>
          </cell>
          <cell r="J171">
            <v>6500</v>
          </cell>
          <cell r="K171">
            <v>1083.33333333333</v>
          </cell>
          <cell r="L171">
            <v>1083.33333333333</v>
          </cell>
          <cell r="M171">
            <v>1083.33333333333</v>
          </cell>
          <cell r="N171">
            <v>1278.33333333333</v>
          </cell>
          <cell r="O171">
            <v>1278.33333333333</v>
          </cell>
          <cell r="P171">
            <v>1278.33333333333</v>
          </cell>
          <cell r="Q171">
            <v>5667.99999999999</v>
          </cell>
        </row>
        <row r="171">
          <cell r="W171">
            <v>0</v>
          </cell>
          <cell r="X171">
            <v>5667.99999999999</v>
          </cell>
          <cell r="Y171">
            <v>6500</v>
          </cell>
          <cell r="Z171">
            <v>5667.99999999999</v>
          </cell>
          <cell r="AA171">
            <v>5667.99999999999</v>
          </cell>
        </row>
        <row r="172">
          <cell r="C172" t="str">
            <v>S432042</v>
          </cell>
          <cell r="D172" t="str">
            <v>江苏凌派通信科技有限公司</v>
          </cell>
          <cell r="E172" t="str">
            <v>远途</v>
          </cell>
          <cell r="F172" t="str">
            <v>座椅/金属件</v>
          </cell>
          <cell r="G172" t="str">
            <v>零部件</v>
          </cell>
          <cell r="H172">
            <v>1</v>
          </cell>
          <cell r="I172">
            <v>151473.39</v>
          </cell>
          <cell r="J172">
            <v>108193.31</v>
          </cell>
          <cell r="K172">
            <v>2960.67833333333</v>
          </cell>
          <cell r="L172">
            <v>6573.865</v>
          </cell>
          <cell r="M172">
            <v>15373.8216666667</v>
          </cell>
          <cell r="N172">
            <v>18032.2183333333</v>
          </cell>
          <cell r="O172">
            <v>18032.2183333333</v>
          </cell>
          <cell r="P172">
            <v>25245.565</v>
          </cell>
          <cell r="Q172">
            <v>86218.3666666666</v>
          </cell>
          <cell r="R172">
            <v>0</v>
          </cell>
        </row>
        <row r="172">
          <cell r="V172">
            <v>40000</v>
          </cell>
          <cell r="W172">
            <v>40000</v>
          </cell>
          <cell r="X172">
            <v>46218.3666666666</v>
          </cell>
          <cell r="Y172">
            <v>68193.31</v>
          </cell>
          <cell r="Z172">
            <v>46218.3666666666</v>
          </cell>
          <cell r="AA172">
            <v>46218.3666666666</v>
          </cell>
        </row>
        <row r="173">
          <cell r="C173" t="str">
            <v>S432045</v>
          </cell>
          <cell r="D173" t="str">
            <v>苏州宏逸汽车零部件有限公司</v>
          </cell>
          <cell r="E173" t="str">
            <v>远途</v>
          </cell>
          <cell r="F173" t="str">
            <v>座椅</v>
          </cell>
          <cell r="G173" t="str">
            <v>零部件</v>
          </cell>
          <cell r="H173">
            <v>1</v>
          </cell>
          <cell r="I173">
            <v>304334</v>
          </cell>
          <cell r="J173">
            <v>304334</v>
          </cell>
          <cell r="K173">
            <v>170.666666666667</v>
          </cell>
          <cell r="L173">
            <v>170.666666666667</v>
          </cell>
          <cell r="M173">
            <v>12186.6666666667</v>
          </cell>
          <cell r="N173">
            <v>20632</v>
          </cell>
          <cell r="O173">
            <v>40724</v>
          </cell>
          <cell r="P173">
            <v>50722.3333333333</v>
          </cell>
          <cell r="Q173">
            <v>124606.333333333</v>
          </cell>
          <cell r="R173">
            <v>0</v>
          </cell>
        </row>
        <row r="173">
          <cell r="V173">
            <v>50000</v>
          </cell>
          <cell r="W173">
            <v>50000</v>
          </cell>
          <cell r="X173">
            <v>74606.3333333333</v>
          </cell>
          <cell r="Y173">
            <v>254334</v>
          </cell>
          <cell r="Z173">
            <v>74606.3333333333</v>
          </cell>
          <cell r="AA173">
            <v>74606.3333333333</v>
          </cell>
        </row>
        <row r="174">
          <cell r="C174" t="str">
            <v>S450001</v>
          </cell>
          <cell r="D174" t="str">
            <v>重庆光大产业有限公司</v>
          </cell>
          <cell r="E174" t="str">
            <v>远途</v>
          </cell>
          <cell r="F174" t="str">
            <v>座椅</v>
          </cell>
          <cell r="G174" t="str">
            <v>零部件</v>
          </cell>
          <cell r="H174">
            <v>1</v>
          </cell>
          <cell r="I174">
            <v>74476.96</v>
          </cell>
          <cell r="J174">
            <v>12258.81</v>
          </cell>
          <cell r="K174">
            <v>2043.135</v>
          </cell>
          <cell r="L174">
            <v>2043.135</v>
          </cell>
          <cell r="M174">
            <v>2043.135</v>
          </cell>
          <cell r="N174">
            <v>2043.135</v>
          </cell>
          <cell r="O174">
            <v>12412.8266666667</v>
          </cell>
          <cell r="P174">
            <v>12412.8266666667</v>
          </cell>
          <cell r="Q174">
            <v>32998.1933333334</v>
          </cell>
        </row>
        <row r="174">
          <cell r="W174">
            <v>0</v>
          </cell>
          <cell r="X174">
            <v>32998.1933333334</v>
          </cell>
          <cell r="Y174">
            <v>12258.81</v>
          </cell>
          <cell r="Z174">
            <v>32998.1933333334</v>
          </cell>
          <cell r="AA174">
            <v>32998.1933333334</v>
          </cell>
        </row>
        <row r="175">
          <cell r="C175" t="str">
            <v>S513222</v>
          </cell>
          <cell r="D175" t="str">
            <v>沧州君泰包装制品有限公司 </v>
          </cell>
          <cell r="E175" t="str">
            <v>属地化</v>
          </cell>
          <cell r="F175" t="str">
            <v>座椅</v>
          </cell>
          <cell r="G175" t="str">
            <v>零部件</v>
          </cell>
          <cell r="H175">
            <v>1</v>
          </cell>
          <cell r="I175">
            <v>122012.91</v>
          </cell>
          <cell r="J175">
            <v>122012.91</v>
          </cell>
          <cell r="K175">
            <v>2185.89666666667</v>
          </cell>
          <cell r="L175">
            <v>2185.89666666667</v>
          </cell>
          <cell r="M175">
            <v>2185.89666666667</v>
          </cell>
          <cell r="N175">
            <v>20335.485</v>
          </cell>
          <cell r="O175">
            <v>20335.485</v>
          </cell>
          <cell r="P175">
            <v>18149.5883333333</v>
          </cell>
          <cell r="Q175">
            <v>65378.2483333333</v>
          </cell>
          <cell r="R175">
            <v>104448.77</v>
          </cell>
        </row>
        <row r="175">
          <cell r="W175">
            <v>104448.77</v>
          </cell>
          <cell r="X175">
            <v>-39070.5216666667</v>
          </cell>
          <cell r="Y175">
            <v>122012.91</v>
          </cell>
          <cell r="Z175">
            <v>-39070.5216666667</v>
          </cell>
          <cell r="AA175">
            <v>0</v>
          </cell>
        </row>
        <row r="176">
          <cell r="C176" t="str">
            <v>S413179</v>
          </cell>
          <cell r="D176" t="str">
            <v>文安县海智五金制品有限公司</v>
          </cell>
          <cell r="E176" t="str">
            <v>属地化</v>
          </cell>
          <cell r="F176" t="str">
            <v>金属件</v>
          </cell>
          <cell r="G176" t="str">
            <v>零部件</v>
          </cell>
          <cell r="H176">
            <v>1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70400</v>
          </cell>
        </row>
        <row r="176">
          <cell r="W176">
            <v>70400</v>
          </cell>
          <cell r="X176">
            <v>-70400</v>
          </cell>
          <cell r="Y176">
            <v>0</v>
          </cell>
          <cell r="Z176">
            <v>-70400</v>
          </cell>
          <cell r="AA176">
            <v>0</v>
          </cell>
        </row>
        <row r="177">
          <cell r="C177" t="str">
            <v>S413213</v>
          </cell>
          <cell r="D177" t="str">
            <v>沧县大河精密铸造厂</v>
          </cell>
          <cell r="E177" t="str">
            <v>属地化</v>
          </cell>
          <cell r="F177" t="str">
            <v>座椅</v>
          </cell>
          <cell r="G177" t="str">
            <v>零部件</v>
          </cell>
          <cell r="H177">
            <v>1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34290.85</v>
          </cell>
        </row>
        <row r="177">
          <cell r="W177">
            <v>34290.85</v>
          </cell>
          <cell r="X177">
            <v>-34290.85</v>
          </cell>
          <cell r="Y177">
            <v>0</v>
          </cell>
          <cell r="Z177">
            <v>-34290.85</v>
          </cell>
          <cell r="AA177">
            <v>0</v>
          </cell>
        </row>
        <row r="178">
          <cell r="C178" t="str">
            <v>S432049</v>
          </cell>
          <cell r="D178" t="str">
            <v>徐州派特控制技术有限公司</v>
          </cell>
          <cell r="E178" t="str">
            <v>远途</v>
          </cell>
          <cell r="F178" t="str">
            <v>座椅</v>
          </cell>
          <cell r="G178" t="str">
            <v>零部件</v>
          </cell>
          <cell r="H178">
            <v>0.8</v>
          </cell>
          <cell r="I178">
            <v>33528</v>
          </cell>
          <cell r="J178">
            <v>3583</v>
          </cell>
          <cell r="K178">
            <v>0</v>
          </cell>
          <cell r="L178">
            <v>0</v>
          </cell>
          <cell r="M178">
            <v>597.166666666667</v>
          </cell>
          <cell r="N178">
            <v>5588</v>
          </cell>
          <cell r="O178">
            <v>5588</v>
          </cell>
          <cell r="P178">
            <v>5588</v>
          </cell>
          <cell r="Q178">
            <v>13888.9333333333</v>
          </cell>
        </row>
        <row r="178">
          <cell r="W178">
            <v>0</v>
          </cell>
          <cell r="X178">
            <v>13888.9333333333</v>
          </cell>
          <cell r="Y178">
            <v>3583</v>
          </cell>
          <cell r="Z178">
            <v>13888.9333333333</v>
          </cell>
          <cell r="AA178">
            <v>13888.9333333333</v>
          </cell>
        </row>
        <row r="179">
          <cell r="C179" t="str">
            <v>S432051</v>
          </cell>
          <cell r="D179" t="str">
            <v>无锡万谦工品智造科技有限公司</v>
          </cell>
          <cell r="E179" t="str">
            <v>远途</v>
          </cell>
          <cell r="F179" t="str">
            <v>金属件</v>
          </cell>
          <cell r="G179" t="str">
            <v>零部件</v>
          </cell>
          <cell r="H179">
            <v>1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</row>
        <row r="179"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C180" t="str">
            <v>S513238</v>
          </cell>
          <cell r="D180" t="str">
            <v>深州市睿盛橡塑制品有限公司</v>
          </cell>
          <cell r="E180" t="str">
            <v>属地化</v>
          </cell>
          <cell r="F180" t="str">
            <v>金属件</v>
          </cell>
          <cell r="G180" t="str">
            <v>零部件</v>
          </cell>
          <cell r="H180">
            <v>1</v>
          </cell>
          <cell r="I180">
            <v>96057.62</v>
          </cell>
          <cell r="J180">
            <v>96057.62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524.166666666667</v>
          </cell>
          <cell r="P180">
            <v>16009.6033333333</v>
          </cell>
          <cell r="Q180">
            <v>16533.77</v>
          </cell>
        </row>
        <row r="180">
          <cell r="W180">
            <v>0</v>
          </cell>
          <cell r="X180">
            <v>16533.77</v>
          </cell>
          <cell r="Y180">
            <v>96057.62</v>
          </cell>
          <cell r="Z180">
            <v>16533.77</v>
          </cell>
          <cell r="AA180">
            <v>16533.77</v>
          </cell>
        </row>
        <row r="181">
          <cell r="C181" t="str">
            <v>S431002</v>
          </cell>
          <cell r="D181" t="str">
            <v>易格斯（上海）拖链系统有限公司</v>
          </cell>
          <cell r="E181" t="str">
            <v>远途</v>
          </cell>
          <cell r="F181" t="str">
            <v>金属件</v>
          </cell>
          <cell r="G181" t="str">
            <v>零部件</v>
          </cell>
          <cell r="H181">
            <v>1</v>
          </cell>
          <cell r="I181">
            <v>418529.62</v>
          </cell>
          <cell r="J181">
            <v>418529.62</v>
          </cell>
          <cell r="K181">
            <v>0</v>
          </cell>
          <cell r="L181">
            <v>38398.7066666667</v>
          </cell>
          <cell r="M181">
            <v>45148.5733333333</v>
          </cell>
          <cell r="N181">
            <v>69754.9366666667</v>
          </cell>
          <cell r="O181">
            <v>69754.9366666667</v>
          </cell>
          <cell r="P181">
            <v>69754.9366666667</v>
          </cell>
          <cell r="Q181">
            <v>292812.09</v>
          </cell>
          <cell r="R181">
            <v>70000</v>
          </cell>
        </row>
        <row r="181">
          <cell r="U181">
            <v>270891.44</v>
          </cell>
        </row>
        <row r="181">
          <cell r="W181">
            <v>340891.44</v>
          </cell>
          <cell r="X181">
            <v>-48079.3499999999</v>
          </cell>
          <cell r="Y181">
            <v>147638.18</v>
          </cell>
          <cell r="Z181">
            <v>-48079.3499999999</v>
          </cell>
          <cell r="AA181">
            <v>0</v>
          </cell>
        </row>
        <row r="182">
          <cell r="C182" t="str">
            <v>S413169</v>
          </cell>
          <cell r="D182" t="str">
            <v>黄骅市鑫翔五金产品经销处</v>
          </cell>
          <cell r="E182" t="str">
            <v>临采</v>
          </cell>
          <cell r="F182" t="str">
            <v>金属件</v>
          </cell>
          <cell r="G182" t="str">
            <v>临采</v>
          </cell>
          <cell r="H182">
            <v>1</v>
          </cell>
          <cell r="I182">
            <v>5958</v>
          </cell>
          <cell r="J182">
            <v>5958</v>
          </cell>
          <cell r="K182">
            <v>0</v>
          </cell>
          <cell r="L182">
            <v>0</v>
          </cell>
          <cell r="M182">
            <v>0</v>
          </cell>
          <cell r="N182">
            <v>2.66666666666667</v>
          </cell>
          <cell r="O182">
            <v>2.66666666666667</v>
          </cell>
          <cell r="P182">
            <v>993</v>
          </cell>
          <cell r="Q182">
            <v>998.333333333333</v>
          </cell>
          <cell r="R182">
            <v>5500</v>
          </cell>
        </row>
        <row r="182">
          <cell r="U182">
            <v>5500</v>
          </cell>
        </row>
        <row r="182">
          <cell r="W182">
            <v>11000</v>
          </cell>
          <cell r="X182">
            <v>-10001.6666666667</v>
          </cell>
          <cell r="Y182">
            <v>458</v>
          </cell>
          <cell r="Z182">
            <v>458</v>
          </cell>
          <cell r="AA182">
            <v>458</v>
          </cell>
        </row>
        <row r="183">
          <cell r="C183" t="str">
            <v>S513005</v>
          </cell>
          <cell r="D183" t="str">
            <v>黄骅市通乐贸易有限公司</v>
          </cell>
          <cell r="E183" t="str">
            <v>临采</v>
          </cell>
          <cell r="F183" t="str">
            <v>金属件/座椅/后视镜</v>
          </cell>
          <cell r="G183" t="str">
            <v>临采</v>
          </cell>
          <cell r="H183">
            <v>1</v>
          </cell>
          <cell r="I183">
            <v>165027.4</v>
          </cell>
          <cell r="J183">
            <v>171445.4</v>
          </cell>
          <cell r="K183">
            <v>6182.65</v>
          </cell>
          <cell r="L183">
            <v>6182.65</v>
          </cell>
          <cell r="M183">
            <v>6132.65</v>
          </cell>
          <cell r="N183">
            <v>6132.65</v>
          </cell>
          <cell r="O183">
            <v>14920.8166666667</v>
          </cell>
          <cell r="P183">
            <v>11003.15</v>
          </cell>
          <cell r="Q183">
            <v>50554.5666666667</v>
          </cell>
          <cell r="R183">
            <v>30000</v>
          </cell>
          <cell r="S183">
            <v>30000</v>
          </cell>
        </row>
        <row r="183">
          <cell r="W183">
            <v>60000</v>
          </cell>
          <cell r="X183">
            <v>-9445.4333333333</v>
          </cell>
          <cell r="Y183">
            <v>171445.4</v>
          </cell>
          <cell r="Z183">
            <v>171445.4</v>
          </cell>
          <cell r="AA183">
            <v>171445.4</v>
          </cell>
        </row>
        <row r="184">
          <cell r="C184" t="str">
            <v>S513007</v>
          </cell>
          <cell r="D184" t="str">
            <v>人民电器集团黄骅销售有限公司</v>
          </cell>
          <cell r="E184" t="str">
            <v>临采</v>
          </cell>
          <cell r="F184" t="str">
            <v>金属件</v>
          </cell>
          <cell r="G184" t="str">
            <v>临采</v>
          </cell>
          <cell r="H184">
            <v>1</v>
          </cell>
          <cell r="I184">
            <v>44064.5</v>
          </cell>
          <cell r="J184">
            <v>44064.5</v>
          </cell>
          <cell r="K184">
            <v>3027.66666666667</v>
          </cell>
          <cell r="L184">
            <v>3027.66666666667</v>
          </cell>
          <cell r="M184">
            <v>3027.66666666667</v>
          </cell>
          <cell r="N184">
            <v>3027.66666666667</v>
          </cell>
          <cell r="O184">
            <v>3027.66666666667</v>
          </cell>
          <cell r="P184">
            <v>3027.66666666667</v>
          </cell>
          <cell r="Q184">
            <v>18166</v>
          </cell>
          <cell r="R184">
            <v>0</v>
          </cell>
        </row>
        <row r="184">
          <cell r="W184">
            <v>0</v>
          </cell>
          <cell r="X184">
            <v>18166</v>
          </cell>
          <cell r="Y184">
            <v>44064.5</v>
          </cell>
          <cell r="Z184">
            <v>44064.5</v>
          </cell>
          <cell r="AA184">
            <v>44064.5</v>
          </cell>
        </row>
        <row r="185">
          <cell r="C185" t="str">
            <v>S512012</v>
          </cell>
          <cell r="D185" t="str">
            <v>天津市科特迪科技发展有限公司</v>
          </cell>
          <cell r="E185" t="str">
            <v>临采</v>
          </cell>
          <cell r="F185" t="str">
            <v>金属件</v>
          </cell>
          <cell r="G185" t="str">
            <v>临采</v>
          </cell>
          <cell r="H185">
            <v>1</v>
          </cell>
          <cell r="I185">
            <v>9000</v>
          </cell>
          <cell r="J185">
            <v>9000</v>
          </cell>
          <cell r="K185">
            <v>1500</v>
          </cell>
          <cell r="L185">
            <v>1500</v>
          </cell>
          <cell r="M185">
            <v>1500</v>
          </cell>
          <cell r="N185">
            <v>1500</v>
          </cell>
          <cell r="O185">
            <v>1500</v>
          </cell>
          <cell r="P185">
            <v>1500</v>
          </cell>
          <cell r="Q185">
            <v>9000</v>
          </cell>
          <cell r="R185">
            <v>0</v>
          </cell>
        </row>
        <row r="185">
          <cell r="V185">
            <v>9000</v>
          </cell>
          <cell r="W185">
            <v>9000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</row>
        <row r="186">
          <cell r="C186" t="str">
            <v>S513008</v>
          </cell>
          <cell r="D186" t="str">
            <v>黄骅市三江商贸有限公司</v>
          </cell>
          <cell r="E186" t="str">
            <v>临采</v>
          </cell>
          <cell r="F186" t="str">
            <v>金属件</v>
          </cell>
          <cell r="G186" t="str">
            <v>临采</v>
          </cell>
          <cell r="H186">
            <v>0.8</v>
          </cell>
          <cell r="I186">
            <v>16908.5</v>
          </cell>
          <cell r="J186">
            <v>16908.5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2818.08333333333</v>
          </cell>
          <cell r="Q186">
            <v>2254.46666666666</v>
          </cell>
          <cell r="R186">
            <v>0</v>
          </cell>
        </row>
        <row r="186">
          <cell r="W186">
            <v>0</v>
          </cell>
          <cell r="X186">
            <v>2254.46666666666</v>
          </cell>
          <cell r="Y186">
            <v>16908.5</v>
          </cell>
          <cell r="Z186">
            <v>16908.5</v>
          </cell>
          <cell r="AA186">
            <v>16908.5</v>
          </cell>
        </row>
        <row r="187">
          <cell r="C187" t="str">
            <v>S412004</v>
          </cell>
          <cell r="D187" t="str">
            <v>天津市朗力机械设备有限公司</v>
          </cell>
          <cell r="E187" t="str">
            <v>固定资产</v>
          </cell>
          <cell r="F187" t="str">
            <v>金属件</v>
          </cell>
          <cell r="G187" t="str">
            <v>固定资产</v>
          </cell>
          <cell r="H187">
            <v>1</v>
          </cell>
          <cell r="I187">
            <v>0</v>
          </cell>
          <cell r="J187">
            <v>96000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20000</v>
          </cell>
        </row>
        <row r="187">
          <cell r="T187">
            <v>21200</v>
          </cell>
        </row>
        <row r="187">
          <cell r="W187">
            <v>41200</v>
          </cell>
          <cell r="X187">
            <v>-41200</v>
          </cell>
          <cell r="Y187">
            <v>74800</v>
          </cell>
          <cell r="Z187">
            <v>74800</v>
          </cell>
          <cell r="AA187">
            <v>74800</v>
          </cell>
        </row>
        <row r="188">
          <cell r="C188" t="str">
            <v>S513148</v>
          </cell>
          <cell r="D188" t="str">
            <v>泊头市新峰模具有限公司</v>
          </cell>
          <cell r="E188" t="str">
            <v>固定资产</v>
          </cell>
          <cell r="F188" t="str">
            <v>金属件</v>
          </cell>
          <cell r="G188" t="str">
            <v>固定资产</v>
          </cell>
          <cell r="H188">
            <v>1</v>
          </cell>
          <cell r="I188">
            <v>82192</v>
          </cell>
          <cell r="J188">
            <v>82192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8">
          <cell r="W188">
            <v>0</v>
          </cell>
          <cell r="X188">
            <v>0</v>
          </cell>
          <cell r="Y188">
            <v>82192</v>
          </cell>
          <cell r="Z188">
            <v>82192</v>
          </cell>
          <cell r="AA188">
            <v>82192</v>
          </cell>
        </row>
        <row r="189">
          <cell r="C189" t="str">
            <v>S513150</v>
          </cell>
          <cell r="D189" t="str">
            <v>沧州森德奥机械制造有限公司</v>
          </cell>
          <cell r="E189" t="str">
            <v>固定资产</v>
          </cell>
          <cell r="F189" t="str">
            <v>金属件</v>
          </cell>
          <cell r="G189" t="str">
            <v>固定资产</v>
          </cell>
          <cell r="H189">
            <v>1</v>
          </cell>
          <cell r="I189">
            <v>13740</v>
          </cell>
          <cell r="J189">
            <v>13740</v>
          </cell>
          <cell r="K189">
            <v>2290</v>
          </cell>
          <cell r="L189">
            <v>2290</v>
          </cell>
          <cell r="M189">
            <v>2290</v>
          </cell>
          <cell r="N189">
            <v>0</v>
          </cell>
          <cell r="O189">
            <v>0</v>
          </cell>
          <cell r="P189">
            <v>0</v>
          </cell>
          <cell r="Q189">
            <v>6870</v>
          </cell>
        </row>
        <row r="189">
          <cell r="W189">
            <v>0</v>
          </cell>
          <cell r="X189">
            <v>6870</v>
          </cell>
          <cell r="Y189">
            <v>13740</v>
          </cell>
          <cell r="Z189">
            <v>13740</v>
          </cell>
          <cell r="AA189">
            <v>13740</v>
          </cell>
        </row>
        <row r="190">
          <cell r="C190" t="str">
            <v>S413085</v>
          </cell>
          <cell r="D190" t="str">
            <v>黄骅市桥行冷冲模具厂</v>
          </cell>
          <cell r="E190" t="str">
            <v>固定资产</v>
          </cell>
          <cell r="F190" t="str">
            <v>金属件</v>
          </cell>
          <cell r="G190" t="str">
            <v>固定资产</v>
          </cell>
          <cell r="H190">
            <v>1</v>
          </cell>
          <cell r="I190">
            <v>41630</v>
          </cell>
          <cell r="J190">
            <v>41630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0">
          <cell r="W190">
            <v>0</v>
          </cell>
          <cell r="X190">
            <v>0</v>
          </cell>
          <cell r="Y190">
            <v>41630</v>
          </cell>
          <cell r="Z190">
            <v>41630</v>
          </cell>
          <cell r="AA190">
            <v>41630</v>
          </cell>
        </row>
        <row r="191">
          <cell r="C191" t="str">
            <v>S513149</v>
          </cell>
          <cell r="D191" t="str">
            <v>黄骅市旭鑫模具制造有限公司</v>
          </cell>
          <cell r="E191" t="str">
            <v>固定资产</v>
          </cell>
          <cell r="F191" t="str">
            <v>金属件</v>
          </cell>
          <cell r="G191" t="str">
            <v>固定资产</v>
          </cell>
          <cell r="H191">
            <v>1</v>
          </cell>
          <cell r="I191">
            <v>82560</v>
          </cell>
          <cell r="J191">
            <v>82560</v>
          </cell>
          <cell r="K191">
            <v>0</v>
          </cell>
          <cell r="L191">
            <v>13760</v>
          </cell>
          <cell r="M191">
            <v>13760</v>
          </cell>
          <cell r="N191">
            <v>13760</v>
          </cell>
          <cell r="O191">
            <v>13760</v>
          </cell>
          <cell r="P191">
            <v>13760</v>
          </cell>
          <cell r="Q191">
            <v>68800</v>
          </cell>
          <cell r="R191">
            <v>0</v>
          </cell>
        </row>
        <row r="191">
          <cell r="W191">
            <v>0</v>
          </cell>
          <cell r="X191">
            <v>68800</v>
          </cell>
          <cell r="Y191">
            <v>82560</v>
          </cell>
          <cell r="Z191">
            <v>82560</v>
          </cell>
          <cell r="AA191">
            <v>82560</v>
          </cell>
        </row>
        <row r="192">
          <cell r="C192" t="str">
            <v>S513151</v>
          </cell>
          <cell r="D192" t="str">
            <v>沧州啸宇模具科技有限公司</v>
          </cell>
          <cell r="E192" t="str">
            <v>固定资产</v>
          </cell>
          <cell r="F192" t="str">
            <v>金属件</v>
          </cell>
          <cell r="G192" t="str">
            <v>固定资产</v>
          </cell>
          <cell r="H192">
            <v>1</v>
          </cell>
          <cell r="I192">
            <v>140700</v>
          </cell>
          <cell r="J192">
            <v>140700</v>
          </cell>
          <cell r="K192">
            <v>0</v>
          </cell>
          <cell r="L192">
            <v>0</v>
          </cell>
          <cell r="M192">
            <v>23450</v>
          </cell>
          <cell r="N192">
            <v>23450</v>
          </cell>
          <cell r="O192">
            <v>23450</v>
          </cell>
          <cell r="P192">
            <v>23450</v>
          </cell>
          <cell r="Q192">
            <v>93800</v>
          </cell>
        </row>
        <row r="192">
          <cell r="W192">
            <v>0</v>
          </cell>
          <cell r="X192">
            <v>93800</v>
          </cell>
          <cell r="Y192">
            <v>140700</v>
          </cell>
          <cell r="Z192">
            <v>140700</v>
          </cell>
          <cell r="AA192">
            <v>140700</v>
          </cell>
        </row>
        <row r="193">
          <cell r="C193" t="str">
            <v>S431040</v>
          </cell>
          <cell r="D193" t="str">
            <v>上海通实机器人制造有限公司</v>
          </cell>
          <cell r="E193" t="str">
            <v>固定资产</v>
          </cell>
          <cell r="F193" t="str">
            <v>金属件</v>
          </cell>
          <cell r="G193" t="str">
            <v>固定资产</v>
          </cell>
          <cell r="H193">
            <v>1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3"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</row>
        <row r="194">
          <cell r="C194" t="str">
            <v>S413215</v>
          </cell>
          <cell r="D194" t="str">
            <v>北京吉信气弹簧制品有限公司廊坊分公司</v>
          </cell>
          <cell r="E194" t="str">
            <v>属地化</v>
          </cell>
          <cell r="F194" t="str">
            <v>座椅</v>
          </cell>
          <cell r="G194" t="str">
            <v>零部件</v>
          </cell>
          <cell r="H194">
            <v>0.8</v>
          </cell>
          <cell r="I194">
            <v>86795.3</v>
          </cell>
          <cell r="J194">
            <v>2486</v>
          </cell>
          <cell r="K194">
            <v>0</v>
          </cell>
          <cell r="L194">
            <v>0</v>
          </cell>
          <cell r="M194">
            <v>414.333333333333</v>
          </cell>
          <cell r="N194">
            <v>7595.48333333333</v>
          </cell>
          <cell r="O194">
            <v>14465.8833333333</v>
          </cell>
          <cell r="P194">
            <v>14465.8833333333</v>
          </cell>
          <cell r="Q194">
            <v>29553.2666666666</v>
          </cell>
          <cell r="R194">
            <v>0</v>
          </cell>
        </row>
        <row r="194">
          <cell r="W194">
            <v>0</v>
          </cell>
          <cell r="X194">
            <v>29553.2666666666</v>
          </cell>
          <cell r="Y194">
            <v>2486</v>
          </cell>
          <cell r="Z194">
            <v>29553.2666666666</v>
          </cell>
          <cell r="AA194">
            <v>29553.2666666666</v>
          </cell>
        </row>
        <row r="195">
          <cell r="C195" t="str">
            <v>S513160</v>
          </cell>
          <cell r="D195" t="str">
            <v>黄骅市宏宸汽车配件有限公司</v>
          </cell>
          <cell r="E195" t="str">
            <v>属地化</v>
          </cell>
          <cell r="F195" t="str">
            <v>金属件</v>
          </cell>
          <cell r="G195" t="str">
            <v>零部件</v>
          </cell>
          <cell r="H195">
            <v>1</v>
          </cell>
          <cell r="I195">
            <v>10456.13</v>
          </cell>
          <cell r="J195">
            <v>10456.13</v>
          </cell>
          <cell r="K195">
            <v>658.726666666667</v>
          </cell>
          <cell r="L195">
            <v>658.726666666667</v>
          </cell>
          <cell r="M195">
            <v>658.726666666667</v>
          </cell>
          <cell r="N195">
            <v>658.726666666667</v>
          </cell>
          <cell r="O195">
            <v>1083.96166666667</v>
          </cell>
          <cell r="P195">
            <v>1083.96166666667</v>
          </cell>
          <cell r="Q195">
            <v>4802.83000000001</v>
          </cell>
          <cell r="R195">
            <v>10000</v>
          </cell>
        </row>
        <row r="195">
          <cell r="W195">
            <v>10000</v>
          </cell>
          <cell r="X195">
            <v>-5197.16999999999</v>
          </cell>
          <cell r="Y195">
            <v>10456.13</v>
          </cell>
          <cell r="Z195">
            <v>-5197.16999999999</v>
          </cell>
          <cell r="AA195">
            <v>0</v>
          </cell>
        </row>
        <row r="196">
          <cell r="C196" t="str">
            <v>S413203</v>
          </cell>
          <cell r="D196" t="str">
            <v>黄骅市沃孚源包装制品有限公司</v>
          </cell>
          <cell r="E196" t="str">
            <v>属地化</v>
          </cell>
          <cell r="F196" t="str">
            <v>金属件</v>
          </cell>
          <cell r="G196" t="str">
            <v>零部件</v>
          </cell>
          <cell r="H196">
            <v>1</v>
          </cell>
          <cell r="I196">
            <v>47880</v>
          </cell>
          <cell r="J196">
            <v>24680</v>
          </cell>
          <cell r="K196">
            <v>1213.33333333333</v>
          </cell>
          <cell r="L196">
            <v>4113.33333333333</v>
          </cell>
          <cell r="M196">
            <v>4113.33333333333</v>
          </cell>
          <cell r="N196">
            <v>6766.66666666667</v>
          </cell>
          <cell r="O196">
            <v>6766.66666666667</v>
          </cell>
          <cell r="P196">
            <v>6766.66666666667</v>
          </cell>
          <cell r="Q196">
            <v>29740</v>
          </cell>
          <cell r="R196">
            <v>40000</v>
          </cell>
        </row>
        <row r="196">
          <cell r="V196">
            <v>0</v>
          </cell>
          <cell r="W196">
            <v>40000</v>
          </cell>
          <cell r="X196">
            <v>-10260</v>
          </cell>
          <cell r="Y196">
            <v>24680</v>
          </cell>
          <cell r="Z196">
            <v>-10260</v>
          </cell>
          <cell r="AA196">
            <v>0</v>
          </cell>
          <cell r="AB196">
            <v>20000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供应商代码</v>
          </cell>
        </row>
        <row r="1">
          <cell r="C1" t="str">
            <v>业务联系姓名</v>
          </cell>
        </row>
        <row r="1">
          <cell r="E1" t="str">
            <v>货币</v>
          </cell>
        </row>
        <row r="1">
          <cell r="G1" t="str">
            <v>未结余额</v>
          </cell>
        </row>
        <row r="1">
          <cell r="I1" t="str">
            <v>借方</v>
          </cell>
        </row>
        <row r="1">
          <cell r="K1" t="str">
            <v>贷方</v>
          </cell>
          <cell r="L1" t="str">
            <v>结算余额</v>
          </cell>
        </row>
        <row r="2">
          <cell r="A2" t="str">
            <v>S411003</v>
          </cell>
        </row>
        <row r="2">
          <cell r="C2" t="str">
            <v>北京市京宁通海经贸有限公司</v>
          </cell>
        </row>
        <row r="2">
          <cell r="E2" t="str">
            <v>CNY</v>
          </cell>
        </row>
        <row r="2">
          <cell r="G2">
            <v>0</v>
          </cell>
          <cell r="H2">
            <v>0</v>
          </cell>
        </row>
        <row r="2">
          <cell r="J2">
            <v>0</v>
          </cell>
        </row>
        <row r="2">
          <cell r="L2">
            <v>0</v>
          </cell>
          <cell r="M2">
            <v>0</v>
          </cell>
          <cell r="N2" t="str">
            <v>应付</v>
          </cell>
          <cell r="O2" t="str">
            <v>元</v>
          </cell>
          <cell r="P2" t="str">
            <v>应付0元</v>
          </cell>
        </row>
        <row r="3">
          <cell r="A3" t="str">
            <v>S411004</v>
          </cell>
        </row>
        <row r="3">
          <cell r="C3" t="str">
            <v>北京捷安思丽技术开发有限公司</v>
          </cell>
        </row>
        <row r="3">
          <cell r="E3" t="str">
            <v>CNY</v>
          </cell>
        </row>
        <row r="3">
          <cell r="G3">
            <v>-36653.96</v>
          </cell>
          <cell r="H3">
            <v>0</v>
          </cell>
        </row>
        <row r="3">
          <cell r="J3">
            <v>0</v>
          </cell>
        </row>
        <row r="3">
          <cell r="L3">
            <v>-36653.96</v>
          </cell>
          <cell r="M3">
            <v>36653.96</v>
          </cell>
          <cell r="N3" t="str">
            <v>应付</v>
          </cell>
          <cell r="O3" t="str">
            <v>元</v>
          </cell>
          <cell r="P3" t="str">
            <v>应付36653.96元</v>
          </cell>
        </row>
        <row r="4">
          <cell r="A4" t="str">
            <v>S411005</v>
          </cell>
        </row>
        <row r="4">
          <cell r="C4" t="str">
            <v>北京东方华康自动化设备有限公司</v>
          </cell>
        </row>
        <row r="4">
          <cell r="E4" t="str">
            <v>CNY</v>
          </cell>
        </row>
        <row r="4">
          <cell r="G4">
            <v>-5906.96000000001</v>
          </cell>
          <cell r="H4">
            <v>0</v>
          </cell>
        </row>
        <row r="4">
          <cell r="J4">
            <v>0</v>
          </cell>
        </row>
        <row r="4">
          <cell r="L4">
            <v>-5906.96000000001</v>
          </cell>
          <cell r="M4">
            <v>5906.96000000001</v>
          </cell>
          <cell r="N4" t="str">
            <v>应付</v>
          </cell>
          <cell r="O4" t="str">
            <v>元</v>
          </cell>
          <cell r="P4" t="str">
            <v>应付5906.96000000001元</v>
          </cell>
        </row>
        <row r="5">
          <cell r="A5" t="str">
            <v>S411006</v>
          </cell>
        </row>
        <row r="5">
          <cell r="C5" t="str">
            <v>北京中万盛贸易有限责任公司</v>
          </cell>
        </row>
        <row r="5">
          <cell r="E5" t="str">
            <v>CNY</v>
          </cell>
        </row>
        <row r="5">
          <cell r="G5">
            <v>-443214.95</v>
          </cell>
          <cell r="H5">
            <v>150000</v>
          </cell>
        </row>
        <row r="5">
          <cell r="J5">
            <v>0</v>
          </cell>
        </row>
        <row r="5">
          <cell r="L5">
            <v>-293214.95</v>
          </cell>
          <cell r="M5">
            <v>293214.95</v>
          </cell>
          <cell r="N5" t="str">
            <v>应付</v>
          </cell>
          <cell r="O5" t="str">
            <v>元</v>
          </cell>
          <cell r="P5" t="str">
            <v>应付293214.95元</v>
          </cell>
        </row>
        <row r="6">
          <cell r="A6" t="str">
            <v>S411007</v>
          </cell>
        </row>
        <row r="6">
          <cell r="C6" t="str">
            <v>北京浦东三浦标准件有限公司</v>
          </cell>
        </row>
        <row r="6">
          <cell r="E6" t="str">
            <v>CNY</v>
          </cell>
        </row>
        <row r="6">
          <cell r="G6">
            <v>-3134616.32</v>
          </cell>
          <cell r="H6">
            <v>113300</v>
          </cell>
        </row>
        <row r="6">
          <cell r="J6">
            <v>3300</v>
          </cell>
        </row>
        <row r="6">
          <cell r="L6">
            <v>-3024616.32</v>
          </cell>
          <cell r="M6">
            <v>3024616.32</v>
          </cell>
          <cell r="N6" t="str">
            <v>应付</v>
          </cell>
          <cell r="O6" t="str">
            <v>元</v>
          </cell>
          <cell r="P6" t="str">
            <v>应付3024616.32元</v>
          </cell>
        </row>
        <row r="7">
          <cell r="A7" t="str">
            <v>S411008</v>
          </cell>
        </row>
        <row r="7">
          <cell r="C7" t="str">
            <v>北京瑞德佑业科技有限公司</v>
          </cell>
        </row>
        <row r="7">
          <cell r="E7" t="str">
            <v>CNY</v>
          </cell>
        </row>
        <row r="7">
          <cell r="G7">
            <v>-8340</v>
          </cell>
          <cell r="H7">
            <v>8340</v>
          </cell>
        </row>
        <row r="7">
          <cell r="J7">
            <v>8340</v>
          </cell>
        </row>
        <row r="7">
          <cell r="L7">
            <v>-8340</v>
          </cell>
          <cell r="M7">
            <v>8340</v>
          </cell>
          <cell r="N7" t="str">
            <v>应付</v>
          </cell>
          <cell r="O7" t="str">
            <v>元</v>
          </cell>
          <cell r="P7" t="str">
            <v>应付8340元</v>
          </cell>
        </row>
        <row r="8">
          <cell r="A8" t="str">
            <v>S411009</v>
          </cell>
        </row>
        <row r="8">
          <cell r="C8" t="str">
            <v>北京兴塑化工产品有限公司</v>
          </cell>
        </row>
        <row r="8">
          <cell r="E8" t="str">
            <v>CNY</v>
          </cell>
        </row>
        <row r="8">
          <cell r="G8">
            <v>0</v>
          </cell>
          <cell r="H8">
            <v>0</v>
          </cell>
        </row>
        <row r="8">
          <cell r="J8">
            <v>0</v>
          </cell>
        </row>
        <row r="8">
          <cell r="L8">
            <v>0</v>
          </cell>
          <cell r="M8">
            <v>0</v>
          </cell>
          <cell r="N8" t="str">
            <v>应付</v>
          </cell>
          <cell r="O8" t="str">
            <v>元</v>
          </cell>
          <cell r="P8" t="str">
            <v>应付0元</v>
          </cell>
        </row>
        <row r="9">
          <cell r="A9" t="str">
            <v>S411010</v>
          </cell>
        </row>
        <row r="9">
          <cell r="C9" t="str">
            <v>北京多宾城建筑机械有限公司</v>
          </cell>
        </row>
        <row r="9">
          <cell r="E9" t="str">
            <v>CNY</v>
          </cell>
        </row>
        <row r="9">
          <cell r="G9">
            <v>-1040977.97</v>
          </cell>
          <cell r="H9">
            <v>0</v>
          </cell>
        </row>
        <row r="9">
          <cell r="J9">
            <v>0</v>
          </cell>
        </row>
        <row r="9">
          <cell r="L9">
            <v>-1040977.97</v>
          </cell>
          <cell r="M9">
            <v>1040977.97</v>
          </cell>
          <cell r="N9" t="str">
            <v>应付</v>
          </cell>
          <cell r="O9" t="str">
            <v>元</v>
          </cell>
          <cell r="P9" t="str">
            <v>应付1040977.97元</v>
          </cell>
        </row>
        <row r="10">
          <cell r="A10" t="str">
            <v>S411012</v>
          </cell>
        </row>
        <row r="10">
          <cell r="C10" t="str">
            <v>北京旺博林包装材料有限公司</v>
          </cell>
        </row>
        <row r="10">
          <cell r="E10" t="str">
            <v>CNY</v>
          </cell>
        </row>
        <row r="10">
          <cell r="G10">
            <v>-1528.11</v>
          </cell>
          <cell r="H10">
            <v>0</v>
          </cell>
        </row>
        <row r="10">
          <cell r="J10">
            <v>25425</v>
          </cell>
        </row>
        <row r="10">
          <cell r="L10">
            <v>-26953.11</v>
          </cell>
          <cell r="M10">
            <v>26953.11</v>
          </cell>
          <cell r="N10" t="str">
            <v>应付</v>
          </cell>
          <cell r="O10" t="str">
            <v>元</v>
          </cell>
          <cell r="P10" t="str">
            <v>应付26953.11元</v>
          </cell>
        </row>
        <row r="11">
          <cell r="A11" t="str">
            <v>S411013</v>
          </cell>
        </row>
        <row r="11">
          <cell r="C11" t="str">
            <v>北京瑞隆祥模具有限公司</v>
          </cell>
        </row>
        <row r="11">
          <cell r="E11" t="str">
            <v>CNY</v>
          </cell>
        </row>
        <row r="11">
          <cell r="G11">
            <v>0</v>
          </cell>
          <cell r="H11">
            <v>0</v>
          </cell>
        </row>
        <row r="11">
          <cell r="J11">
            <v>0</v>
          </cell>
        </row>
        <row r="11">
          <cell r="L11">
            <v>0</v>
          </cell>
          <cell r="M11">
            <v>0</v>
          </cell>
          <cell r="N11" t="str">
            <v>应付</v>
          </cell>
          <cell r="O11" t="str">
            <v>元</v>
          </cell>
          <cell r="P11" t="str">
            <v>应付0元</v>
          </cell>
        </row>
        <row r="12">
          <cell r="A12" t="str">
            <v>S411014</v>
          </cell>
        </row>
        <row r="12">
          <cell r="C12" t="str">
            <v>北京京科兴业科技发展有限公司</v>
          </cell>
        </row>
        <row r="12">
          <cell r="E12" t="str">
            <v>CNY</v>
          </cell>
        </row>
        <row r="12">
          <cell r="G12">
            <v>-4500</v>
          </cell>
          <cell r="H12">
            <v>0</v>
          </cell>
        </row>
        <row r="12">
          <cell r="J12">
            <v>0</v>
          </cell>
        </row>
        <row r="12">
          <cell r="L12">
            <v>-4500</v>
          </cell>
          <cell r="M12">
            <v>4500</v>
          </cell>
          <cell r="N12" t="str">
            <v>应付</v>
          </cell>
          <cell r="O12" t="str">
            <v>元</v>
          </cell>
          <cell r="P12" t="str">
            <v>应付4500元</v>
          </cell>
        </row>
        <row r="13">
          <cell r="A13" t="str">
            <v>S411017</v>
          </cell>
        </row>
        <row r="13">
          <cell r="C13" t="str">
            <v>北京奇美玉隆商贸有限责任公司</v>
          </cell>
        </row>
        <row r="13">
          <cell r="E13" t="str">
            <v>CNY</v>
          </cell>
        </row>
        <row r="13">
          <cell r="G13">
            <v>-1572743.68</v>
          </cell>
          <cell r="H13">
            <v>0</v>
          </cell>
        </row>
        <row r="13">
          <cell r="J13">
            <v>0</v>
          </cell>
        </row>
        <row r="13">
          <cell r="L13">
            <v>-1572743.68</v>
          </cell>
          <cell r="M13">
            <v>1572743.68</v>
          </cell>
          <cell r="N13" t="str">
            <v>应付</v>
          </cell>
          <cell r="O13" t="str">
            <v>元</v>
          </cell>
          <cell r="P13" t="str">
            <v>应付1572743.68元</v>
          </cell>
        </row>
        <row r="14">
          <cell r="A14" t="str">
            <v>S411018</v>
          </cell>
        </row>
        <row r="14">
          <cell r="C14" t="str">
            <v>北京三浦易购科技有限公司</v>
          </cell>
        </row>
        <row r="14">
          <cell r="E14" t="str">
            <v>CNY</v>
          </cell>
        </row>
        <row r="14">
          <cell r="G14">
            <v>-36509.94</v>
          </cell>
          <cell r="H14">
            <v>30900</v>
          </cell>
        </row>
        <row r="14">
          <cell r="J14">
            <v>900</v>
          </cell>
        </row>
        <row r="14">
          <cell r="L14">
            <v>-6509.94000000003</v>
          </cell>
          <cell r="M14">
            <v>6509.94000000003</v>
          </cell>
          <cell r="N14" t="str">
            <v>应付</v>
          </cell>
          <cell r="O14" t="str">
            <v>元</v>
          </cell>
          <cell r="P14" t="str">
            <v>应付6509.94000000003元</v>
          </cell>
        </row>
        <row r="15">
          <cell r="A15" t="str">
            <v>S411019</v>
          </cell>
        </row>
        <row r="15">
          <cell r="C15" t="str">
            <v>多科迪(北京)塑胶颜料有限公司</v>
          </cell>
        </row>
        <row r="15">
          <cell r="E15" t="str">
            <v>CNY</v>
          </cell>
        </row>
        <row r="15">
          <cell r="G15">
            <v>-6531</v>
          </cell>
          <cell r="H15">
            <v>0</v>
          </cell>
        </row>
        <row r="15">
          <cell r="J15">
            <v>0</v>
          </cell>
        </row>
        <row r="15">
          <cell r="L15">
            <v>-6531</v>
          </cell>
          <cell r="M15">
            <v>6531</v>
          </cell>
          <cell r="N15" t="str">
            <v>应付</v>
          </cell>
          <cell r="O15" t="str">
            <v>元</v>
          </cell>
          <cell r="P15" t="str">
            <v>应付6531元</v>
          </cell>
        </row>
        <row r="16">
          <cell r="A16" t="str">
            <v>S411020</v>
          </cell>
        </row>
        <row r="16">
          <cell r="C16" t="str">
            <v>北京和昌明汽车内饰件有限公司</v>
          </cell>
        </row>
        <row r="16">
          <cell r="E16" t="str">
            <v>CNY</v>
          </cell>
        </row>
        <row r="16">
          <cell r="G16">
            <v>-1525.47</v>
          </cell>
          <cell r="H16">
            <v>0</v>
          </cell>
        </row>
        <row r="16">
          <cell r="J16">
            <v>0</v>
          </cell>
        </row>
        <row r="16">
          <cell r="L16">
            <v>-1525.47</v>
          </cell>
          <cell r="M16">
            <v>1525.47</v>
          </cell>
          <cell r="N16" t="str">
            <v>应付</v>
          </cell>
          <cell r="O16" t="str">
            <v>元</v>
          </cell>
          <cell r="P16" t="str">
            <v>应付1525.47元</v>
          </cell>
        </row>
        <row r="17">
          <cell r="A17" t="str">
            <v>S411021</v>
          </cell>
        </row>
        <row r="17">
          <cell r="C17" t="str">
            <v>北京鹏宇兴业精密模具制造有限公司</v>
          </cell>
        </row>
        <row r="17">
          <cell r="E17" t="str">
            <v>CNY</v>
          </cell>
        </row>
        <row r="17">
          <cell r="G17">
            <v>-20459.9900000001</v>
          </cell>
          <cell r="H17">
            <v>0</v>
          </cell>
        </row>
        <row r="17">
          <cell r="J17">
            <v>0</v>
          </cell>
        </row>
        <row r="17">
          <cell r="L17">
            <v>-20459.9900000001</v>
          </cell>
          <cell r="M17">
            <v>20459.9900000001</v>
          </cell>
          <cell r="N17" t="str">
            <v>应付</v>
          </cell>
          <cell r="O17" t="str">
            <v>元</v>
          </cell>
          <cell r="P17" t="str">
            <v>应付20459.9900000001元</v>
          </cell>
        </row>
        <row r="18">
          <cell r="A18" t="str">
            <v>S411022</v>
          </cell>
        </row>
        <row r="18">
          <cell r="C18" t="str">
            <v>北京恒信日晟机电设备有限公司</v>
          </cell>
        </row>
        <row r="18">
          <cell r="E18" t="str">
            <v>CNY</v>
          </cell>
        </row>
        <row r="18">
          <cell r="G18">
            <v>-131396</v>
          </cell>
          <cell r="H18">
            <v>0</v>
          </cell>
        </row>
        <row r="18">
          <cell r="J18">
            <v>0</v>
          </cell>
        </row>
        <row r="18">
          <cell r="L18">
            <v>-131396</v>
          </cell>
          <cell r="M18">
            <v>131396</v>
          </cell>
          <cell r="N18" t="str">
            <v>应付</v>
          </cell>
          <cell r="O18" t="str">
            <v>元</v>
          </cell>
          <cell r="P18" t="str">
            <v>应付131396元</v>
          </cell>
        </row>
        <row r="19">
          <cell r="A19" t="str">
            <v>S411023</v>
          </cell>
        </row>
        <row r="19">
          <cell r="C19" t="str">
            <v>北京市橡塑减震器材厂</v>
          </cell>
        </row>
        <row r="19">
          <cell r="E19" t="str">
            <v>CNY</v>
          </cell>
        </row>
        <row r="19">
          <cell r="G19">
            <v>-2369.86</v>
          </cell>
          <cell r="H19">
            <v>0</v>
          </cell>
        </row>
        <row r="19">
          <cell r="J19">
            <v>0</v>
          </cell>
        </row>
        <row r="19">
          <cell r="L19">
            <v>-2369.86</v>
          </cell>
          <cell r="M19">
            <v>2369.86</v>
          </cell>
          <cell r="N19" t="str">
            <v>应付</v>
          </cell>
          <cell r="O19" t="str">
            <v>元</v>
          </cell>
          <cell r="P19" t="str">
            <v>应付2369.86元</v>
          </cell>
        </row>
        <row r="20">
          <cell r="A20" t="str">
            <v>S411024</v>
          </cell>
        </row>
        <row r="20">
          <cell r="C20" t="str">
            <v>北京德实汽车饰件有限公司</v>
          </cell>
        </row>
        <row r="20">
          <cell r="E20" t="str">
            <v>CNY</v>
          </cell>
        </row>
        <row r="20">
          <cell r="G20">
            <v>-58519.74</v>
          </cell>
          <cell r="H20">
            <v>0</v>
          </cell>
        </row>
        <row r="20">
          <cell r="J20">
            <v>0</v>
          </cell>
        </row>
        <row r="20">
          <cell r="L20">
            <v>-58519.74</v>
          </cell>
          <cell r="M20">
            <v>58519.74</v>
          </cell>
          <cell r="N20" t="str">
            <v>应付</v>
          </cell>
          <cell r="O20" t="str">
            <v>元</v>
          </cell>
          <cell r="P20" t="str">
            <v>应付58519.74元</v>
          </cell>
        </row>
        <row r="21">
          <cell r="A21" t="str">
            <v>S411025</v>
          </cell>
        </row>
        <row r="21">
          <cell r="C21" t="str">
            <v>北京华北轻合金有限公司</v>
          </cell>
        </row>
        <row r="21">
          <cell r="E21" t="str">
            <v>CNY</v>
          </cell>
        </row>
        <row r="21">
          <cell r="G21">
            <v>-46895.05</v>
          </cell>
          <cell r="H21">
            <v>0</v>
          </cell>
        </row>
        <row r="21">
          <cell r="J21">
            <v>0</v>
          </cell>
        </row>
        <row r="21">
          <cell r="L21">
            <v>-46895.05</v>
          </cell>
          <cell r="M21">
            <v>46895.05</v>
          </cell>
          <cell r="N21" t="str">
            <v>应付</v>
          </cell>
          <cell r="O21" t="str">
            <v>元</v>
          </cell>
          <cell r="P21" t="str">
            <v>应付46895.05元</v>
          </cell>
        </row>
        <row r="22">
          <cell r="A22" t="str">
            <v>S411026</v>
          </cell>
        </row>
        <row r="22">
          <cell r="C22" t="str">
            <v>北京怀安知恒机电设备有限公司</v>
          </cell>
        </row>
        <row r="22">
          <cell r="E22" t="str">
            <v>CNY</v>
          </cell>
        </row>
        <row r="22">
          <cell r="G22">
            <v>-6200</v>
          </cell>
          <cell r="H22">
            <v>6200</v>
          </cell>
        </row>
        <row r="22">
          <cell r="J22">
            <v>0</v>
          </cell>
        </row>
        <row r="22">
          <cell r="L22">
            <v>0</v>
          </cell>
          <cell r="M22">
            <v>0</v>
          </cell>
          <cell r="N22" t="str">
            <v>应付</v>
          </cell>
          <cell r="O22" t="str">
            <v>元</v>
          </cell>
          <cell r="P22" t="str">
            <v>应付0元</v>
          </cell>
        </row>
        <row r="23">
          <cell r="A23" t="str">
            <v>S411030</v>
          </cell>
        </row>
        <row r="23">
          <cell r="C23" t="str">
            <v>北京科创京成科技股份有限公司</v>
          </cell>
        </row>
        <row r="23">
          <cell r="E23" t="str">
            <v>CNY</v>
          </cell>
        </row>
        <row r="23">
          <cell r="G23">
            <v>0</v>
          </cell>
          <cell r="H23">
            <v>0</v>
          </cell>
        </row>
        <row r="23">
          <cell r="J23">
            <v>0</v>
          </cell>
        </row>
        <row r="23">
          <cell r="L23">
            <v>0</v>
          </cell>
          <cell r="M23">
            <v>0</v>
          </cell>
          <cell r="N23" t="str">
            <v>应付</v>
          </cell>
          <cell r="O23" t="str">
            <v>元</v>
          </cell>
          <cell r="P23" t="str">
            <v>应付0元</v>
          </cell>
        </row>
        <row r="24">
          <cell r="A24" t="str">
            <v>S411032</v>
          </cell>
        </row>
        <row r="24">
          <cell r="C24" t="str">
            <v>国家知识产权局专利局</v>
          </cell>
        </row>
        <row r="24">
          <cell r="E24" t="str">
            <v>CNY</v>
          </cell>
        </row>
        <row r="24">
          <cell r="G24">
            <v>0</v>
          </cell>
          <cell r="H24">
            <v>0</v>
          </cell>
        </row>
        <row r="24">
          <cell r="J24">
            <v>0</v>
          </cell>
        </row>
        <row r="24">
          <cell r="L24">
            <v>0</v>
          </cell>
          <cell r="M24">
            <v>0</v>
          </cell>
          <cell r="N24" t="str">
            <v>应付</v>
          </cell>
          <cell r="O24" t="str">
            <v>元</v>
          </cell>
          <cell r="P24" t="str">
            <v>应付0元</v>
          </cell>
        </row>
        <row r="25">
          <cell r="A25" t="str">
            <v>S411033</v>
          </cell>
        </row>
        <row r="25">
          <cell r="C25" t="str">
            <v>北京德坤顺利金属制品加工部</v>
          </cell>
        </row>
        <row r="25">
          <cell r="E25" t="str">
            <v>CNY</v>
          </cell>
        </row>
        <row r="25">
          <cell r="G25">
            <v>0</v>
          </cell>
          <cell r="H25">
            <v>0</v>
          </cell>
        </row>
        <row r="25">
          <cell r="J25">
            <v>0</v>
          </cell>
        </row>
        <row r="25">
          <cell r="L25">
            <v>0</v>
          </cell>
          <cell r="M25">
            <v>0</v>
          </cell>
          <cell r="N25" t="str">
            <v>应付</v>
          </cell>
          <cell r="O25" t="str">
            <v>元</v>
          </cell>
          <cell r="P25" t="str">
            <v>应付0元</v>
          </cell>
        </row>
        <row r="26">
          <cell r="A26" t="str">
            <v>S411034</v>
          </cell>
        </row>
        <row r="26">
          <cell r="C26" t="str">
            <v>北京拓普信达技术有限公司</v>
          </cell>
        </row>
        <row r="26">
          <cell r="E26" t="str">
            <v>CNY</v>
          </cell>
        </row>
        <row r="26">
          <cell r="G26">
            <v>0</v>
          </cell>
          <cell r="H26">
            <v>0</v>
          </cell>
        </row>
        <row r="26">
          <cell r="J26">
            <v>0</v>
          </cell>
        </row>
        <row r="26">
          <cell r="L26">
            <v>0</v>
          </cell>
          <cell r="M26">
            <v>0</v>
          </cell>
          <cell r="N26" t="str">
            <v>应付</v>
          </cell>
          <cell r="O26" t="str">
            <v>元</v>
          </cell>
          <cell r="P26" t="str">
            <v>应付0元</v>
          </cell>
        </row>
        <row r="27">
          <cell r="A27" t="str">
            <v>S411035</v>
          </cell>
        </row>
        <row r="27">
          <cell r="C27" t="str">
            <v>北京明科通业国际贸易有限责任公司</v>
          </cell>
        </row>
        <row r="27">
          <cell r="E27" t="str">
            <v>CNY</v>
          </cell>
        </row>
        <row r="27">
          <cell r="G27">
            <v>0</v>
          </cell>
          <cell r="H27">
            <v>0</v>
          </cell>
        </row>
        <row r="27">
          <cell r="J27">
            <v>42000</v>
          </cell>
        </row>
        <row r="27">
          <cell r="L27">
            <v>-42000</v>
          </cell>
          <cell r="M27">
            <v>42000</v>
          </cell>
          <cell r="N27" t="str">
            <v>应付</v>
          </cell>
          <cell r="O27" t="str">
            <v>元</v>
          </cell>
          <cell r="P27" t="str">
            <v>应付42000元</v>
          </cell>
        </row>
        <row r="28">
          <cell r="A28" t="str">
            <v>S411036</v>
          </cell>
        </row>
        <row r="28">
          <cell r="C28" t="str">
            <v>北京美好生活家居用品有限公司</v>
          </cell>
        </row>
        <row r="28">
          <cell r="E28" t="str">
            <v>CNY</v>
          </cell>
        </row>
        <row r="28">
          <cell r="G28">
            <v>-2520951.05</v>
          </cell>
          <cell r="H28">
            <v>0</v>
          </cell>
        </row>
        <row r="28">
          <cell r="J28">
            <v>61018.87</v>
          </cell>
        </row>
        <row r="28">
          <cell r="L28">
            <v>-2581969.92</v>
          </cell>
          <cell r="M28">
            <v>2581969.92</v>
          </cell>
          <cell r="N28" t="str">
            <v>应付</v>
          </cell>
          <cell r="O28" t="str">
            <v>元</v>
          </cell>
          <cell r="P28" t="str">
            <v>应付2581969.92元</v>
          </cell>
        </row>
        <row r="29">
          <cell r="A29" t="str">
            <v>S411037</v>
          </cell>
        </row>
        <row r="29">
          <cell r="C29" t="str">
            <v>北京博路荣国际贸易有限公司</v>
          </cell>
        </row>
        <row r="29">
          <cell r="E29" t="str">
            <v>CNY</v>
          </cell>
        </row>
        <row r="29">
          <cell r="G29">
            <v>-11705.6</v>
          </cell>
          <cell r="H29">
            <v>11705.6</v>
          </cell>
        </row>
        <row r="29">
          <cell r="J29">
            <v>0</v>
          </cell>
        </row>
        <row r="29">
          <cell r="L29">
            <v>2.36468622460961e-11</v>
          </cell>
          <cell r="M29">
            <v>-2.36468622460961e-11</v>
          </cell>
          <cell r="N29" t="str">
            <v>应付</v>
          </cell>
          <cell r="O29" t="str">
            <v>元</v>
          </cell>
          <cell r="P29" t="str">
            <v>应付-2.36468622460961E-11元</v>
          </cell>
        </row>
        <row r="30">
          <cell r="A30" t="str">
            <v>S411039</v>
          </cell>
        </row>
        <row r="30">
          <cell r="C30" t="str">
            <v>北京华兴恒通科技有限公司</v>
          </cell>
        </row>
        <row r="30">
          <cell r="E30" t="str">
            <v>CNY</v>
          </cell>
        </row>
        <row r="30">
          <cell r="G30">
            <v>-22760</v>
          </cell>
          <cell r="H30">
            <v>0</v>
          </cell>
        </row>
        <row r="30">
          <cell r="J30">
            <v>0</v>
          </cell>
        </row>
        <row r="30">
          <cell r="L30">
            <v>-22760</v>
          </cell>
          <cell r="M30">
            <v>22760</v>
          </cell>
          <cell r="N30" t="str">
            <v>应付</v>
          </cell>
          <cell r="O30" t="str">
            <v>元</v>
          </cell>
          <cell r="P30" t="str">
            <v>应付22760元</v>
          </cell>
        </row>
        <row r="31">
          <cell r="A31" t="str">
            <v>S411040</v>
          </cell>
        </row>
        <row r="31">
          <cell r="C31" t="str">
            <v>北京千臣网络科技有限公司</v>
          </cell>
        </row>
        <row r="31">
          <cell r="E31" t="str">
            <v>CNY</v>
          </cell>
        </row>
        <row r="31">
          <cell r="G31">
            <v>-3826</v>
          </cell>
          <cell r="H31">
            <v>0</v>
          </cell>
        </row>
        <row r="31">
          <cell r="J31">
            <v>0</v>
          </cell>
        </row>
        <row r="31">
          <cell r="L31">
            <v>-3826</v>
          </cell>
          <cell r="M31">
            <v>3826</v>
          </cell>
          <cell r="N31" t="str">
            <v>应付</v>
          </cell>
          <cell r="O31" t="str">
            <v>元</v>
          </cell>
          <cell r="P31" t="str">
            <v>应付3826元</v>
          </cell>
        </row>
        <row r="32">
          <cell r="A32" t="str">
            <v>S411041</v>
          </cell>
        </row>
        <row r="32">
          <cell r="C32" t="str">
            <v>北京嘉度科贸有限公司</v>
          </cell>
        </row>
        <row r="32">
          <cell r="E32" t="str">
            <v>CNY</v>
          </cell>
        </row>
        <row r="32">
          <cell r="G32">
            <v>0</v>
          </cell>
          <cell r="H32">
            <v>0</v>
          </cell>
        </row>
        <row r="32">
          <cell r="J32">
            <v>0</v>
          </cell>
        </row>
        <row r="32">
          <cell r="L32">
            <v>0</v>
          </cell>
          <cell r="M32">
            <v>0</v>
          </cell>
          <cell r="N32" t="str">
            <v>应付</v>
          </cell>
          <cell r="O32" t="str">
            <v>元</v>
          </cell>
          <cell r="P32" t="str">
            <v>应付0元</v>
          </cell>
        </row>
        <row r="33">
          <cell r="A33" t="str">
            <v>S411042</v>
          </cell>
        </row>
        <row r="33">
          <cell r="C33" t="str">
            <v>北京双海包装制品厂</v>
          </cell>
        </row>
        <row r="33">
          <cell r="E33" t="str">
            <v>CNY</v>
          </cell>
        </row>
        <row r="33">
          <cell r="G33">
            <v>-7670</v>
          </cell>
          <cell r="H33">
            <v>0</v>
          </cell>
        </row>
        <row r="33">
          <cell r="J33">
            <v>0</v>
          </cell>
        </row>
        <row r="33">
          <cell r="L33">
            <v>-7670</v>
          </cell>
          <cell r="M33">
            <v>7670</v>
          </cell>
          <cell r="N33" t="str">
            <v>应付</v>
          </cell>
          <cell r="O33" t="str">
            <v>元</v>
          </cell>
          <cell r="P33" t="str">
            <v>应付7670元</v>
          </cell>
        </row>
        <row r="34">
          <cell r="A34" t="str">
            <v>S411044</v>
          </cell>
        </row>
        <row r="34">
          <cell r="C34" t="str">
            <v>北京兴盛华丰包装制品有限公司</v>
          </cell>
        </row>
        <row r="34">
          <cell r="E34" t="str">
            <v>CNY</v>
          </cell>
        </row>
        <row r="34">
          <cell r="G34">
            <v>-15460</v>
          </cell>
          <cell r="H34">
            <v>0</v>
          </cell>
        </row>
        <row r="34">
          <cell r="J34">
            <v>0</v>
          </cell>
        </row>
        <row r="34">
          <cell r="L34">
            <v>-15460</v>
          </cell>
          <cell r="M34">
            <v>15460</v>
          </cell>
          <cell r="N34" t="str">
            <v>应付</v>
          </cell>
          <cell r="O34" t="str">
            <v>元</v>
          </cell>
          <cell r="P34" t="str">
            <v>应付15460元</v>
          </cell>
        </row>
        <row r="35">
          <cell r="A35" t="str">
            <v>S411045</v>
          </cell>
        </row>
        <row r="35">
          <cell r="C35" t="str">
            <v>北京好伯特科技有限公司</v>
          </cell>
        </row>
        <row r="35">
          <cell r="E35" t="str">
            <v>CNY</v>
          </cell>
        </row>
        <row r="35">
          <cell r="G35">
            <v>0</v>
          </cell>
          <cell r="H35">
            <v>0</v>
          </cell>
        </row>
        <row r="35">
          <cell r="J35">
            <v>0</v>
          </cell>
        </row>
        <row r="35">
          <cell r="L35">
            <v>0</v>
          </cell>
          <cell r="M35">
            <v>0</v>
          </cell>
          <cell r="N35" t="str">
            <v>应付</v>
          </cell>
          <cell r="O35" t="str">
            <v>元</v>
          </cell>
          <cell r="P35" t="str">
            <v>应付0元</v>
          </cell>
        </row>
        <row r="36">
          <cell r="A36" t="str">
            <v>S411046</v>
          </cell>
        </row>
        <row r="36">
          <cell r="C36" t="str">
            <v>北京宇喆科技有限公司</v>
          </cell>
        </row>
        <row r="36">
          <cell r="E36" t="str">
            <v>CNY</v>
          </cell>
        </row>
        <row r="36">
          <cell r="G36">
            <v>-641237.59</v>
          </cell>
          <cell r="H36">
            <v>180000</v>
          </cell>
        </row>
        <row r="36">
          <cell r="J36">
            <v>24359.44</v>
          </cell>
        </row>
        <row r="36">
          <cell r="L36">
            <v>-485597.03</v>
          </cell>
          <cell r="M36">
            <v>485597.03</v>
          </cell>
          <cell r="N36" t="str">
            <v>应付</v>
          </cell>
          <cell r="O36" t="str">
            <v>元</v>
          </cell>
          <cell r="P36" t="str">
            <v>应付485597.03元</v>
          </cell>
        </row>
        <row r="37">
          <cell r="A37" t="str">
            <v>S411047</v>
          </cell>
        </row>
        <row r="37">
          <cell r="C37" t="str">
            <v>大连吉田拉链有限公司北京分公司</v>
          </cell>
        </row>
        <row r="37">
          <cell r="E37" t="str">
            <v>CNY</v>
          </cell>
        </row>
        <row r="37">
          <cell r="G37">
            <v>0</v>
          </cell>
          <cell r="H37">
            <v>0</v>
          </cell>
        </row>
        <row r="37">
          <cell r="J37">
            <v>0</v>
          </cell>
        </row>
        <row r="37">
          <cell r="L37">
            <v>0</v>
          </cell>
          <cell r="M37">
            <v>0</v>
          </cell>
          <cell r="N37" t="str">
            <v>应付</v>
          </cell>
          <cell r="O37" t="str">
            <v>元</v>
          </cell>
          <cell r="P37" t="str">
            <v>应付0元</v>
          </cell>
        </row>
        <row r="38">
          <cell r="A38" t="str">
            <v>S411048</v>
          </cell>
        </row>
        <row r="38">
          <cell r="C38" t="str">
            <v>致冠沧州汽车部件有限公司</v>
          </cell>
        </row>
        <row r="38">
          <cell r="E38" t="str">
            <v>CNY</v>
          </cell>
        </row>
        <row r="38">
          <cell r="G38">
            <v>-967341.58</v>
          </cell>
          <cell r="H38">
            <v>506847.81</v>
          </cell>
        </row>
        <row r="38">
          <cell r="J38">
            <v>37490.58</v>
          </cell>
        </row>
        <row r="38">
          <cell r="L38">
            <v>-497984.35</v>
          </cell>
          <cell r="M38">
            <v>497984.35</v>
          </cell>
          <cell r="N38" t="str">
            <v>应付</v>
          </cell>
          <cell r="O38" t="str">
            <v>元</v>
          </cell>
          <cell r="P38" t="str">
            <v>应付497984.35元</v>
          </cell>
        </row>
        <row r="39">
          <cell r="A39" t="str">
            <v>S411049</v>
          </cell>
        </row>
        <row r="39">
          <cell r="C39" t="str">
            <v>北京来一桶金科技有限公司</v>
          </cell>
        </row>
        <row r="39">
          <cell r="E39" t="str">
            <v>CNY</v>
          </cell>
        </row>
        <row r="39">
          <cell r="G39">
            <v>-36233.1</v>
          </cell>
          <cell r="H39">
            <v>0</v>
          </cell>
        </row>
        <row r="39">
          <cell r="J39">
            <v>0</v>
          </cell>
        </row>
        <row r="39">
          <cell r="L39">
            <v>-36233.1</v>
          </cell>
          <cell r="M39">
            <v>36233.1</v>
          </cell>
          <cell r="N39" t="str">
            <v>应付</v>
          </cell>
          <cell r="O39" t="str">
            <v>元</v>
          </cell>
          <cell r="P39" t="str">
            <v>应付36233.1元</v>
          </cell>
        </row>
        <row r="40">
          <cell r="A40" t="str">
            <v>S411050</v>
          </cell>
        </row>
        <row r="40">
          <cell r="C40" t="str">
            <v>北京寸金宏德科技发展有限公司</v>
          </cell>
        </row>
        <row r="40">
          <cell r="E40" t="str">
            <v>CNY</v>
          </cell>
        </row>
        <row r="40">
          <cell r="G40">
            <v>-23440.66</v>
          </cell>
          <cell r="H40">
            <v>0</v>
          </cell>
        </row>
        <row r="40">
          <cell r="J40">
            <v>0</v>
          </cell>
        </row>
        <row r="40">
          <cell r="L40">
            <v>-23440.66</v>
          </cell>
          <cell r="M40">
            <v>23440.66</v>
          </cell>
          <cell r="N40" t="str">
            <v>应付</v>
          </cell>
          <cell r="O40" t="str">
            <v>元</v>
          </cell>
          <cell r="P40" t="str">
            <v>应付23440.66元</v>
          </cell>
        </row>
        <row r="41">
          <cell r="A41" t="str">
            <v>S411058</v>
          </cell>
        </row>
        <row r="41">
          <cell r="C41" t="str">
            <v>北京龙源明泰铝业有限公司</v>
          </cell>
        </row>
        <row r="41">
          <cell r="E41" t="str">
            <v>CNY</v>
          </cell>
        </row>
        <row r="41">
          <cell r="G41">
            <v>-6440</v>
          </cell>
          <cell r="H41">
            <v>0</v>
          </cell>
        </row>
        <row r="41">
          <cell r="J41">
            <v>0</v>
          </cell>
        </row>
        <row r="41">
          <cell r="L41">
            <v>-6440</v>
          </cell>
          <cell r="M41">
            <v>6440</v>
          </cell>
          <cell r="N41" t="str">
            <v>应付</v>
          </cell>
          <cell r="O41" t="str">
            <v>元</v>
          </cell>
          <cell r="P41" t="str">
            <v>应付6440元</v>
          </cell>
        </row>
        <row r="42">
          <cell r="A42" t="str">
            <v>S411064</v>
          </cell>
        </row>
        <row r="42">
          <cell r="C42" t="str">
            <v>北京市东方圣都清景鸿达销售中心</v>
          </cell>
        </row>
        <row r="42">
          <cell r="E42" t="str">
            <v>CNY</v>
          </cell>
        </row>
        <row r="42">
          <cell r="G42">
            <v>-2953</v>
          </cell>
          <cell r="H42">
            <v>0</v>
          </cell>
        </row>
        <row r="42">
          <cell r="J42">
            <v>0</v>
          </cell>
        </row>
        <row r="42">
          <cell r="L42">
            <v>-2953</v>
          </cell>
          <cell r="M42">
            <v>2953</v>
          </cell>
          <cell r="N42" t="str">
            <v>应付</v>
          </cell>
          <cell r="O42" t="str">
            <v>元</v>
          </cell>
          <cell r="P42" t="str">
            <v>应付2953元</v>
          </cell>
        </row>
        <row r="43">
          <cell r="A43" t="str">
            <v>S412001</v>
          </cell>
        </row>
        <row r="43">
          <cell r="C43" t="str">
            <v>天津生隆纤维材料股份有限公司</v>
          </cell>
        </row>
        <row r="43">
          <cell r="E43" t="str">
            <v>CNY</v>
          </cell>
        </row>
        <row r="43">
          <cell r="G43">
            <v>-1593671.3</v>
          </cell>
          <cell r="H43">
            <v>0</v>
          </cell>
        </row>
        <row r="43">
          <cell r="J43">
            <v>0</v>
          </cell>
        </row>
        <row r="43">
          <cell r="L43">
            <v>-1593671.3</v>
          </cell>
          <cell r="M43">
            <v>1593671.3</v>
          </cell>
          <cell r="N43" t="str">
            <v>应付</v>
          </cell>
          <cell r="O43" t="str">
            <v>元</v>
          </cell>
          <cell r="P43" t="str">
            <v>应付1593671.3元</v>
          </cell>
        </row>
        <row r="44">
          <cell r="A44" t="str">
            <v>S412002</v>
          </cell>
        </row>
        <row r="44">
          <cell r="C44" t="str">
            <v>天津市精美特表面技术有限公司</v>
          </cell>
        </row>
        <row r="44">
          <cell r="E44" t="str">
            <v>CNY</v>
          </cell>
        </row>
        <row r="44">
          <cell r="G44">
            <v>0</v>
          </cell>
          <cell r="H44">
            <v>0</v>
          </cell>
        </row>
        <row r="44">
          <cell r="J44">
            <v>0</v>
          </cell>
        </row>
        <row r="44">
          <cell r="L44">
            <v>0</v>
          </cell>
          <cell r="M44">
            <v>0</v>
          </cell>
          <cell r="N44" t="str">
            <v>应付</v>
          </cell>
          <cell r="O44" t="str">
            <v>元</v>
          </cell>
          <cell r="P44" t="str">
            <v>应付0元</v>
          </cell>
        </row>
        <row r="45">
          <cell r="A45" t="str">
            <v>S412003</v>
          </cell>
        </row>
        <row r="45">
          <cell r="C45" t="str">
            <v>天津市远丰化工产品贸易有限公司</v>
          </cell>
        </row>
        <row r="45">
          <cell r="E45" t="str">
            <v>CNY</v>
          </cell>
        </row>
        <row r="45">
          <cell r="G45">
            <v>-1230916.58</v>
          </cell>
          <cell r="H45">
            <v>800000</v>
          </cell>
        </row>
        <row r="45">
          <cell r="J45">
            <v>630884</v>
          </cell>
        </row>
        <row r="45">
          <cell r="L45">
            <v>-1061800.58</v>
          </cell>
          <cell r="M45">
            <v>1061800.58</v>
          </cell>
          <cell r="N45" t="str">
            <v>应付</v>
          </cell>
          <cell r="O45" t="str">
            <v>元</v>
          </cell>
          <cell r="P45" t="str">
            <v>应付1061800.58元</v>
          </cell>
        </row>
        <row r="46">
          <cell r="A46" t="str">
            <v>S412004</v>
          </cell>
        </row>
        <row r="46">
          <cell r="C46" t="str">
            <v>天津市朗力机械设备有限公司</v>
          </cell>
        </row>
        <row r="46">
          <cell r="E46" t="str">
            <v>CNY</v>
          </cell>
        </row>
        <row r="46">
          <cell r="G46">
            <v>-877530</v>
          </cell>
          <cell r="H46">
            <v>218000</v>
          </cell>
        </row>
        <row r="46">
          <cell r="J46">
            <v>288000</v>
          </cell>
        </row>
        <row r="46">
          <cell r="L46">
            <v>-947530</v>
          </cell>
          <cell r="M46">
            <v>947530</v>
          </cell>
          <cell r="N46" t="str">
            <v>应付</v>
          </cell>
          <cell r="O46" t="str">
            <v>元</v>
          </cell>
          <cell r="P46" t="str">
            <v>应付947530元</v>
          </cell>
        </row>
        <row r="47">
          <cell r="A47" t="str">
            <v>S412005</v>
          </cell>
        </row>
        <row r="47">
          <cell r="C47" t="str">
            <v>天津市国际铁工焊接装备有限公司</v>
          </cell>
        </row>
        <row r="47">
          <cell r="E47" t="str">
            <v>CNY</v>
          </cell>
        </row>
        <row r="47">
          <cell r="G47">
            <v>-160732.6</v>
          </cell>
          <cell r="H47">
            <v>0</v>
          </cell>
        </row>
        <row r="47">
          <cell r="J47">
            <v>0</v>
          </cell>
        </row>
        <row r="47">
          <cell r="L47">
            <v>-160732.6</v>
          </cell>
          <cell r="M47">
            <v>160732.6</v>
          </cell>
          <cell r="N47" t="str">
            <v>应付</v>
          </cell>
          <cell r="O47" t="str">
            <v>元</v>
          </cell>
          <cell r="P47" t="str">
            <v>应付160732.6元</v>
          </cell>
        </row>
        <row r="48">
          <cell r="A48" t="str">
            <v>S412006</v>
          </cell>
        </row>
        <row r="48">
          <cell r="C48" t="str">
            <v>天津天龙得冷成型部件有限公司</v>
          </cell>
        </row>
        <row r="48">
          <cell r="E48" t="str">
            <v>CNY</v>
          </cell>
        </row>
        <row r="48">
          <cell r="G48">
            <v>-4731.88</v>
          </cell>
          <cell r="H48">
            <v>0</v>
          </cell>
        </row>
        <row r="48">
          <cell r="J48">
            <v>0</v>
          </cell>
        </row>
        <row r="48">
          <cell r="L48">
            <v>-4731.88</v>
          </cell>
          <cell r="M48">
            <v>4731.88</v>
          </cell>
          <cell r="N48" t="str">
            <v>应付</v>
          </cell>
          <cell r="O48" t="str">
            <v>元</v>
          </cell>
          <cell r="P48" t="str">
            <v>应付4731.88元</v>
          </cell>
        </row>
        <row r="49">
          <cell r="A49" t="str">
            <v>S412007</v>
          </cell>
        </row>
        <row r="49">
          <cell r="C49" t="str">
            <v>天津易沃德工业装备有限公司</v>
          </cell>
        </row>
        <row r="49">
          <cell r="E49" t="str">
            <v>CNY</v>
          </cell>
        </row>
        <row r="49">
          <cell r="G49">
            <v>0</v>
          </cell>
          <cell r="H49">
            <v>0</v>
          </cell>
        </row>
        <row r="49">
          <cell r="J49">
            <v>0</v>
          </cell>
        </row>
        <row r="49">
          <cell r="L49">
            <v>0</v>
          </cell>
          <cell r="M49">
            <v>0</v>
          </cell>
          <cell r="N49" t="str">
            <v>应付</v>
          </cell>
          <cell r="O49" t="str">
            <v>元</v>
          </cell>
          <cell r="P49" t="str">
            <v>应付0元</v>
          </cell>
        </row>
        <row r="50">
          <cell r="A50" t="str">
            <v>S412008</v>
          </cell>
        </row>
        <row r="50">
          <cell r="C50" t="str">
            <v>天津利迪科技发展有限公司</v>
          </cell>
        </row>
        <row r="50">
          <cell r="E50" t="str">
            <v>CNY</v>
          </cell>
        </row>
        <row r="50">
          <cell r="G50">
            <v>-531.1</v>
          </cell>
          <cell r="H50">
            <v>0</v>
          </cell>
        </row>
        <row r="50">
          <cell r="J50">
            <v>0</v>
          </cell>
        </row>
        <row r="50">
          <cell r="L50">
            <v>-531.1</v>
          </cell>
          <cell r="M50">
            <v>531.1</v>
          </cell>
          <cell r="N50" t="str">
            <v>应付</v>
          </cell>
          <cell r="O50" t="str">
            <v>元</v>
          </cell>
          <cell r="P50" t="str">
            <v>应付531.1元</v>
          </cell>
        </row>
        <row r="51">
          <cell r="A51" t="str">
            <v>S412009</v>
          </cell>
        </row>
        <row r="51">
          <cell r="C51" t="str">
            <v>天津市元辉昌钢铁贸易有限公司</v>
          </cell>
        </row>
        <row r="51">
          <cell r="E51" t="str">
            <v>CNY</v>
          </cell>
        </row>
        <row r="51">
          <cell r="G51">
            <v>-282609.56</v>
          </cell>
          <cell r="H51">
            <v>80000</v>
          </cell>
        </row>
        <row r="51">
          <cell r="J51">
            <v>80402.79</v>
          </cell>
        </row>
        <row r="51">
          <cell r="L51">
            <v>-283012.35</v>
          </cell>
          <cell r="M51">
            <v>283012.35</v>
          </cell>
          <cell r="N51" t="str">
            <v>应付</v>
          </cell>
          <cell r="O51" t="str">
            <v>元</v>
          </cell>
          <cell r="P51" t="str">
            <v>应付283012.35元</v>
          </cell>
        </row>
        <row r="52">
          <cell r="A52" t="str">
            <v>S412010</v>
          </cell>
        </row>
        <row r="52">
          <cell r="C52" t="str">
            <v>天津欧尔派斯环保科技发展有限公司</v>
          </cell>
        </row>
        <row r="52">
          <cell r="E52" t="str">
            <v>CNY</v>
          </cell>
        </row>
        <row r="52">
          <cell r="G52">
            <v>-156704.41</v>
          </cell>
          <cell r="H52">
            <v>0</v>
          </cell>
        </row>
        <row r="52">
          <cell r="J52">
            <v>0</v>
          </cell>
        </row>
        <row r="52">
          <cell r="L52">
            <v>-156704.41</v>
          </cell>
          <cell r="M52">
            <v>156704.41</v>
          </cell>
          <cell r="N52" t="str">
            <v>应付</v>
          </cell>
          <cell r="O52" t="str">
            <v>元</v>
          </cell>
          <cell r="P52" t="str">
            <v>应付156704.41元</v>
          </cell>
        </row>
        <row r="53">
          <cell r="A53" t="str">
            <v>S412011</v>
          </cell>
        </row>
        <row r="53">
          <cell r="C53" t="str">
            <v>富港科技(天津)有限公司</v>
          </cell>
        </row>
        <row r="53">
          <cell r="E53" t="str">
            <v>CNY</v>
          </cell>
        </row>
        <row r="53">
          <cell r="G53">
            <v>-3841</v>
          </cell>
          <cell r="H53">
            <v>0</v>
          </cell>
        </row>
        <row r="53">
          <cell r="J53">
            <v>0</v>
          </cell>
        </row>
        <row r="53">
          <cell r="L53">
            <v>-3841</v>
          </cell>
          <cell r="M53">
            <v>3841</v>
          </cell>
          <cell r="N53" t="str">
            <v>应付</v>
          </cell>
          <cell r="O53" t="str">
            <v>元</v>
          </cell>
          <cell r="P53" t="str">
            <v>应付3841元</v>
          </cell>
        </row>
        <row r="54">
          <cell r="A54" t="str">
            <v>S412012</v>
          </cell>
        </row>
        <row r="54">
          <cell r="C54" t="str">
            <v>天津琪安科技有限公司</v>
          </cell>
        </row>
        <row r="54">
          <cell r="E54" t="str">
            <v>CNY</v>
          </cell>
        </row>
        <row r="54">
          <cell r="G54">
            <v>-1573468.63</v>
          </cell>
          <cell r="H54">
            <v>0</v>
          </cell>
        </row>
        <row r="54">
          <cell r="J54">
            <v>0</v>
          </cell>
        </row>
        <row r="54">
          <cell r="L54">
            <v>-1573468.63</v>
          </cell>
          <cell r="M54">
            <v>1573468.63</v>
          </cell>
          <cell r="N54" t="str">
            <v>应付</v>
          </cell>
          <cell r="O54" t="str">
            <v>元</v>
          </cell>
          <cell r="P54" t="str">
            <v>应付1573468.63元</v>
          </cell>
        </row>
        <row r="55">
          <cell r="A55" t="str">
            <v>S412013</v>
          </cell>
        </row>
        <row r="55">
          <cell r="C55" t="str">
            <v>天津金发新材料有限公司</v>
          </cell>
        </row>
        <row r="55">
          <cell r="E55" t="str">
            <v>CNY</v>
          </cell>
        </row>
        <row r="55">
          <cell r="G55">
            <v>0</v>
          </cell>
          <cell r="H55">
            <v>0</v>
          </cell>
        </row>
        <row r="55">
          <cell r="J55">
            <v>12430</v>
          </cell>
        </row>
        <row r="55">
          <cell r="L55">
            <v>-12430</v>
          </cell>
          <cell r="M55">
            <v>12430</v>
          </cell>
          <cell r="N55" t="str">
            <v>应付</v>
          </cell>
          <cell r="O55" t="str">
            <v>元</v>
          </cell>
          <cell r="P55" t="str">
            <v>应付12430元</v>
          </cell>
        </row>
        <row r="56">
          <cell r="A56" t="str">
            <v>S412015</v>
          </cell>
        </row>
        <row r="56">
          <cell r="C56" t="str">
            <v>天津亚铁科技有限公司</v>
          </cell>
        </row>
        <row r="56">
          <cell r="E56" t="str">
            <v>CNY</v>
          </cell>
        </row>
        <row r="56">
          <cell r="G56">
            <v>-170686.65</v>
          </cell>
          <cell r="H56">
            <v>40000</v>
          </cell>
        </row>
        <row r="56">
          <cell r="J56">
            <v>0</v>
          </cell>
        </row>
        <row r="56">
          <cell r="L56">
            <v>-130686.65</v>
          </cell>
          <cell r="M56">
            <v>130686.65</v>
          </cell>
          <cell r="N56" t="str">
            <v>应付</v>
          </cell>
          <cell r="O56" t="str">
            <v>元</v>
          </cell>
          <cell r="P56" t="str">
            <v>应付130686.65元</v>
          </cell>
        </row>
        <row r="57">
          <cell r="A57" t="str">
            <v>S412017</v>
          </cell>
        </row>
        <row r="57">
          <cell r="C57" t="str">
            <v>天津博容包装制品有限公司</v>
          </cell>
        </row>
        <row r="57">
          <cell r="E57" t="str">
            <v>CNY</v>
          </cell>
        </row>
        <row r="57">
          <cell r="G57">
            <v>0</v>
          </cell>
          <cell r="H57">
            <v>0</v>
          </cell>
        </row>
        <row r="57">
          <cell r="J57">
            <v>0</v>
          </cell>
        </row>
        <row r="57">
          <cell r="L57">
            <v>0</v>
          </cell>
          <cell r="M57">
            <v>0</v>
          </cell>
          <cell r="N57" t="str">
            <v>应付</v>
          </cell>
          <cell r="O57" t="str">
            <v>元</v>
          </cell>
          <cell r="P57" t="str">
            <v>应付0元</v>
          </cell>
        </row>
        <row r="58">
          <cell r="A58" t="str">
            <v>S412018</v>
          </cell>
        </row>
        <row r="58">
          <cell r="C58" t="str">
            <v>穆勒纺织品(天津)有限公司</v>
          </cell>
        </row>
        <row r="58">
          <cell r="E58" t="str">
            <v>CNY</v>
          </cell>
        </row>
        <row r="58">
          <cell r="G58">
            <v>-1171.29999999999</v>
          </cell>
          <cell r="H58">
            <v>0</v>
          </cell>
        </row>
        <row r="58">
          <cell r="J58">
            <v>0</v>
          </cell>
        </row>
        <row r="58">
          <cell r="L58">
            <v>-1171.29999999999</v>
          </cell>
          <cell r="M58">
            <v>1171.29999999999</v>
          </cell>
          <cell r="N58" t="str">
            <v>应付</v>
          </cell>
          <cell r="O58" t="str">
            <v>元</v>
          </cell>
          <cell r="P58" t="str">
            <v>应付1171.29999999999元</v>
          </cell>
        </row>
        <row r="59">
          <cell r="A59" t="str">
            <v>S412019</v>
          </cell>
        </row>
        <row r="59">
          <cell r="C59" t="str">
            <v>天津海菲焊接技术有限公司</v>
          </cell>
        </row>
        <row r="59">
          <cell r="E59" t="str">
            <v>CNY</v>
          </cell>
        </row>
        <row r="59">
          <cell r="G59">
            <v>0</v>
          </cell>
          <cell r="H59">
            <v>0</v>
          </cell>
        </row>
        <row r="59">
          <cell r="J59">
            <v>0</v>
          </cell>
        </row>
        <row r="59">
          <cell r="L59">
            <v>0</v>
          </cell>
          <cell r="M59">
            <v>0</v>
          </cell>
          <cell r="N59" t="str">
            <v>应付</v>
          </cell>
          <cell r="O59" t="str">
            <v>元</v>
          </cell>
          <cell r="P59" t="str">
            <v>应付0元</v>
          </cell>
        </row>
        <row r="60">
          <cell r="A60" t="str">
            <v>S412020</v>
          </cell>
        </row>
        <row r="60">
          <cell r="C60" t="str">
            <v>天津市鹏升汽车部件有限公司</v>
          </cell>
        </row>
        <row r="60">
          <cell r="E60" t="str">
            <v>CNY</v>
          </cell>
        </row>
        <row r="60">
          <cell r="G60">
            <v>-8214944.83</v>
          </cell>
          <cell r="H60">
            <v>280000</v>
          </cell>
        </row>
        <row r="60">
          <cell r="J60">
            <v>0</v>
          </cell>
        </row>
        <row r="60">
          <cell r="L60">
            <v>-7934944.83</v>
          </cell>
          <cell r="M60">
            <v>7934944.83</v>
          </cell>
          <cell r="N60" t="str">
            <v>应付</v>
          </cell>
          <cell r="O60" t="str">
            <v>元</v>
          </cell>
          <cell r="P60" t="str">
            <v>应付7934944.83元</v>
          </cell>
        </row>
        <row r="61">
          <cell r="A61" t="str">
            <v>S412021</v>
          </cell>
        </row>
        <row r="61">
          <cell r="C61" t="str">
            <v>天津市宝驰汽车部件有限公司</v>
          </cell>
        </row>
        <row r="61">
          <cell r="E61" t="str">
            <v>CNY</v>
          </cell>
        </row>
        <row r="61">
          <cell r="G61">
            <v>-28888.81</v>
          </cell>
          <cell r="H61">
            <v>0</v>
          </cell>
        </row>
        <row r="61">
          <cell r="J61">
            <v>0</v>
          </cell>
        </row>
        <row r="61">
          <cell r="L61">
            <v>-28888.81</v>
          </cell>
          <cell r="M61">
            <v>28888.81</v>
          </cell>
          <cell r="N61" t="str">
            <v>应付</v>
          </cell>
          <cell r="O61" t="str">
            <v>元</v>
          </cell>
          <cell r="P61" t="str">
            <v>应付28888.81元</v>
          </cell>
        </row>
        <row r="62">
          <cell r="A62" t="str">
            <v>S412022</v>
          </cell>
        </row>
        <row r="62">
          <cell r="C62" t="str">
            <v>天津市宝坻区维华五金厂</v>
          </cell>
        </row>
        <row r="62">
          <cell r="E62" t="str">
            <v>CNY</v>
          </cell>
        </row>
        <row r="62">
          <cell r="G62">
            <v>-218188.19</v>
          </cell>
          <cell r="H62">
            <v>0</v>
          </cell>
        </row>
        <row r="62">
          <cell r="J62">
            <v>0</v>
          </cell>
        </row>
        <row r="62">
          <cell r="L62">
            <v>-218188.19</v>
          </cell>
          <cell r="M62">
            <v>218188.19</v>
          </cell>
          <cell r="N62" t="str">
            <v>应付</v>
          </cell>
          <cell r="O62" t="str">
            <v>元</v>
          </cell>
          <cell r="P62" t="str">
            <v>应付218188.19元</v>
          </cell>
        </row>
        <row r="63">
          <cell r="A63" t="str">
            <v>S412024</v>
          </cell>
        </row>
        <row r="63">
          <cell r="C63" t="str">
            <v>天津东旺科技发展有限公司</v>
          </cell>
        </row>
        <row r="63">
          <cell r="E63" t="str">
            <v>CNY</v>
          </cell>
        </row>
        <row r="63">
          <cell r="G63">
            <v>-10170</v>
          </cell>
          <cell r="H63">
            <v>10170</v>
          </cell>
        </row>
        <row r="63">
          <cell r="J63">
            <v>0</v>
          </cell>
        </row>
        <row r="63">
          <cell r="L63">
            <v>0</v>
          </cell>
          <cell r="M63">
            <v>0</v>
          </cell>
          <cell r="N63" t="str">
            <v>应付</v>
          </cell>
          <cell r="O63" t="str">
            <v>元</v>
          </cell>
          <cell r="P63" t="str">
            <v>应付0元</v>
          </cell>
        </row>
        <row r="64">
          <cell r="A64" t="str">
            <v>S412025</v>
          </cell>
        </row>
        <row r="64">
          <cell r="C64" t="str">
            <v>天津万塑新材料科技有限公司</v>
          </cell>
        </row>
        <row r="64">
          <cell r="E64" t="str">
            <v>CNY</v>
          </cell>
        </row>
        <row r="64">
          <cell r="G64">
            <v>0</v>
          </cell>
          <cell r="H64">
            <v>0</v>
          </cell>
        </row>
        <row r="64">
          <cell r="J64">
            <v>0</v>
          </cell>
        </row>
        <row r="64">
          <cell r="L64">
            <v>0</v>
          </cell>
          <cell r="M64">
            <v>0</v>
          </cell>
          <cell r="N64" t="str">
            <v>应付</v>
          </cell>
          <cell r="O64" t="str">
            <v>元</v>
          </cell>
          <cell r="P64" t="str">
            <v>应付0元</v>
          </cell>
        </row>
        <row r="65">
          <cell r="A65" t="str">
            <v>S412026</v>
          </cell>
        </row>
        <row r="65">
          <cell r="C65" t="str">
            <v>天津腾达永恒科技发展有限公司</v>
          </cell>
        </row>
        <row r="65">
          <cell r="E65" t="str">
            <v>CNY</v>
          </cell>
        </row>
        <row r="65">
          <cell r="G65">
            <v>-69695.58</v>
          </cell>
          <cell r="H65">
            <v>0</v>
          </cell>
        </row>
        <row r="65">
          <cell r="J65">
            <v>0</v>
          </cell>
        </row>
        <row r="65">
          <cell r="L65">
            <v>-69695.58</v>
          </cell>
          <cell r="M65">
            <v>69695.58</v>
          </cell>
          <cell r="N65" t="str">
            <v>应付</v>
          </cell>
          <cell r="O65" t="str">
            <v>元</v>
          </cell>
          <cell r="P65" t="str">
            <v>应付69695.58元</v>
          </cell>
        </row>
        <row r="66">
          <cell r="A66" t="str">
            <v>S412027</v>
          </cell>
        </row>
        <row r="66">
          <cell r="C66" t="str">
            <v>天津信嘉机械设备租赁有限公司</v>
          </cell>
        </row>
        <row r="66">
          <cell r="E66" t="str">
            <v>CNY</v>
          </cell>
        </row>
        <row r="66">
          <cell r="G66">
            <v>-22300</v>
          </cell>
          <cell r="H66">
            <v>44600</v>
          </cell>
        </row>
        <row r="66">
          <cell r="J66">
            <v>22300</v>
          </cell>
        </row>
        <row r="66">
          <cell r="L66">
            <v>0</v>
          </cell>
          <cell r="M66">
            <v>0</v>
          </cell>
          <cell r="N66" t="str">
            <v>应付</v>
          </cell>
          <cell r="O66" t="str">
            <v>元</v>
          </cell>
          <cell r="P66" t="str">
            <v>应付0元</v>
          </cell>
        </row>
        <row r="67">
          <cell r="A67" t="str">
            <v>S412028</v>
          </cell>
        </row>
        <row r="67">
          <cell r="C67" t="str">
            <v>天津安美逸盛汽车检具有限公司</v>
          </cell>
        </row>
        <row r="67">
          <cell r="E67" t="str">
            <v>CNY</v>
          </cell>
        </row>
        <row r="67">
          <cell r="G67">
            <v>-46850</v>
          </cell>
          <cell r="H67">
            <v>0</v>
          </cell>
        </row>
        <row r="67">
          <cell r="J67">
            <v>0</v>
          </cell>
        </row>
        <row r="67">
          <cell r="L67">
            <v>-46850</v>
          </cell>
          <cell r="M67">
            <v>46850</v>
          </cell>
          <cell r="N67" t="str">
            <v>应付</v>
          </cell>
          <cell r="O67" t="str">
            <v>元</v>
          </cell>
          <cell r="P67" t="str">
            <v>应付46850元</v>
          </cell>
        </row>
        <row r="68">
          <cell r="A68" t="str">
            <v>S412029</v>
          </cell>
        </row>
        <row r="68">
          <cell r="C68" t="str">
            <v>天津金庄新材料科技有限公司</v>
          </cell>
        </row>
        <row r="68">
          <cell r="E68" t="str">
            <v>CNY</v>
          </cell>
        </row>
        <row r="68">
          <cell r="G68">
            <v>0</v>
          </cell>
          <cell r="H68">
            <v>0</v>
          </cell>
        </row>
        <row r="68">
          <cell r="J68">
            <v>0</v>
          </cell>
        </row>
        <row r="68">
          <cell r="L68">
            <v>0</v>
          </cell>
          <cell r="M68">
            <v>0</v>
          </cell>
          <cell r="N68" t="str">
            <v>应付</v>
          </cell>
          <cell r="O68" t="str">
            <v>元</v>
          </cell>
          <cell r="P68" t="str">
            <v>应付0元</v>
          </cell>
        </row>
        <row r="69">
          <cell r="A69" t="str">
            <v>S412030</v>
          </cell>
        </row>
        <row r="69">
          <cell r="C69" t="str">
            <v>天津市丰鑫科技发展有限公司</v>
          </cell>
        </row>
        <row r="69">
          <cell r="E69" t="str">
            <v>CNY</v>
          </cell>
        </row>
        <row r="69">
          <cell r="G69">
            <v>0</v>
          </cell>
          <cell r="H69">
            <v>0</v>
          </cell>
        </row>
        <row r="69">
          <cell r="J69">
            <v>0</v>
          </cell>
        </row>
        <row r="69">
          <cell r="L69">
            <v>0</v>
          </cell>
          <cell r="M69">
            <v>0</v>
          </cell>
          <cell r="N69" t="str">
            <v>应付</v>
          </cell>
          <cell r="O69" t="str">
            <v>元</v>
          </cell>
          <cell r="P69" t="str">
            <v>应付0元</v>
          </cell>
        </row>
        <row r="70">
          <cell r="A70" t="str">
            <v>S412031</v>
          </cell>
        </row>
        <row r="70">
          <cell r="C70" t="str">
            <v>天津正元天成科技发展有限公司</v>
          </cell>
        </row>
        <row r="70">
          <cell r="E70" t="str">
            <v>CNY</v>
          </cell>
        </row>
        <row r="70">
          <cell r="G70">
            <v>0</v>
          </cell>
          <cell r="H70">
            <v>0</v>
          </cell>
        </row>
        <row r="70">
          <cell r="J70">
            <v>0</v>
          </cell>
        </row>
        <row r="70">
          <cell r="L70">
            <v>0</v>
          </cell>
          <cell r="M70">
            <v>0</v>
          </cell>
          <cell r="N70" t="str">
            <v>应付</v>
          </cell>
          <cell r="O70" t="str">
            <v>元</v>
          </cell>
          <cell r="P70" t="str">
            <v>应付0元</v>
          </cell>
        </row>
        <row r="71">
          <cell r="A71" t="str">
            <v>S412032</v>
          </cell>
        </row>
        <row r="71">
          <cell r="C71" t="str">
            <v>天津东和汽车零部件有限公司</v>
          </cell>
        </row>
        <row r="71">
          <cell r="E71" t="str">
            <v>CNY</v>
          </cell>
        </row>
        <row r="71">
          <cell r="G71">
            <v>0</v>
          </cell>
          <cell r="H71">
            <v>0</v>
          </cell>
        </row>
        <row r="71">
          <cell r="J71">
            <v>0</v>
          </cell>
        </row>
        <row r="71">
          <cell r="L71">
            <v>0</v>
          </cell>
          <cell r="M71">
            <v>0</v>
          </cell>
          <cell r="N71" t="str">
            <v>应付</v>
          </cell>
          <cell r="O71" t="str">
            <v>元</v>
          </cell>
          <cell r="P71" t="str">
            <v>应付0元</v>
          </cell>
        </row>
        <row r="72">
          <cell r="A72" t="str">
            <v>S412033</v>
          </cell>
        </row>
        <row r="72">
          <cell r="C72" t="str">
            <v>天津宇德科技发展有限公司</v>
          </cell>
        </row>
        <row r="72">
          <cell r="E72" t="str">
            <v>CNY</v>
          </cell>
        </row>
        <row r="72">
          <cell r="G72">
            <v>0</v>
          </cell>
          <cell r="H72">
            <v>0</v>
          </cell>
        </row>
        <row r="72">
          <cell r="J72">
            <v>0</v>
          </cell>
        </row>
        <row r="72">
          <cell r="L72">
            <v>0</v>
          </cell>
          <cell r="M72">
            <v>0</v>
          </cell>
          <cell r="N72" t="str">
            <v>应付</v>
          </cell>
          <cell r="O72" t="str">
            <v>元</v>
          </cell>
          <cell r="P72" t="str">
            <v>应付0元</v>
          </cell>
        </row>
        <row r="73">
          <cell r="A73" t="str">
            <v>S412034</v>
          </cell>
        </row>
        <row r="73">
          <cell r="C73" t="str">
            <v>天津市鑫晟亨通商贸有限公司</v>
          </cell>
        </row>
        <row r="73">
          <cell r="E73" t="str">
            <v>CNY</v>
          </cell>
        </row>
        <row r="73">
          <cell r="G73">
            <v>0</v>
          </cell>
          <cell r="H73">
            <v>0</v>
          </cell>
        </row>
        <row r="73">
          <cell r="J73">
            <v>0</v>
          </cell>
        </row>
        <row r="73">
          <cell r="L73">
            <v>0</v>
          </cell>
          <cell r="M73">
            <v>0</v>
          </cell>
          <cell r="N73" t="str">
            <v>应付</v>
          </cell>
          <cell r="O73" t="str">
            <v>元</v>
          </cell>
          <cell r="P73" t="str">
            <v>应付0元</v>
          </cell>
        </row>
        <row r="74">
          <cell r="A74" t="str">
            <v>S412035</v>
          </cell>
        </row>
        <row r="74">
          <cell r="C74" t="str">
            <v>天津海纳钢铁有限公司</v>
          </cell>
        </row>
        <row r="74">
          <cell r="E74" t="str">
            <v>CNY</v>
          </cell>
        </row>
        <row r="74">
          <cell r="G74">
            <v>0</v>
          </cell>
          <cell r="H74">
            <v>0</v>
          </cell>
        </row>
        <row r="74">
          <cell r="J74">
            <v>0</v>
          </cell>
        </row>
        <row r="74">
          <cell r="L74">
            <v>0</v>
          </cell>
          <cell r="M74">
            <v>0</v>
          </cell>
          <cell r="N74" t="str">
            <v>应付</v>
          </cell>
          <cell r="O74" t="str">
            <v>元</v>
          </cell>
          <cell r="P74" t="str">
            <v>应付0元</v>
          </cell>
        </row>
        <row r="75">
          <cell r="A75" t="str">
            <v>S412036</v>
          </cell>
        </row>
        <row r="75">
          <cell r="C75" t="str">
            <v>天津永增源钢管有限公司</v>
          </cell>
        </row>
        <row r="75">
          <cell r="E75" t="str">
            <v>CNY</v>
          </cell>
        </row>
        <row r="75">
          <cell r="G75">
            <v>0</v>
          </cell>
          <cell r="H75">
            <v>0</v>
          </cell>
        </row>
        <row r="75">
          <cell r="J75">
            <v>0</v>
          </cell>
        </row>
        <row r="75">
          <cell r="L75">
            <v>0</v>
          </cell>
          <cell r="M75">
            <v>0</v>
          </cell>
          <cell r="N75" t="str">
            <v>应付</v>
          </cell>
          <cell r="O75" t="str">
            <v>元</v>
          </cell>
          <cell r="P75" t="str">
            <v>应付0元</v>
          </cell>
        </row>
        <row r="76">
          <cell r="A76" t="str">
            <v>S412037</v>
          </cell>
        </row>
        <row r="76">
          <cell r="C76" t="str">
            <v>天津湘鑫科技发展有限公司</v>
          </cell>
        </row>
        <row r="76">
          <cell r="E76" t="str">
            <v>CNY</v>
          </cell>
        </row>
        <row r="76">
          <cell r="G76">
            <v>-87415.71</v>
          </cell>
          <cell r="H76">
            <v>10000</v>
          </cell>
        </row>
        <row r="76">
          <cell r="J76">
            <v>0</v>
          </cell>
        </row>
        <row r="76">
          <cell r="L76">
            <v>-77415.71</v>
          </cell>
          <cell r="M76">
            <v>77415.71</v>
          </cell>
          <cell r="N76" t="str">
            <v>应付</v>
          </cell>
          <cell r="O76" t="str">
            <v>元</v>
          </cell>
          <cell r="P76" t="str">
            <v>应付77415.71元</v>
          </cell>
        </row>
        <row r="77">
          <cell r="A77" t="str">
            <v>S412038</v>
          </cell>
        </row>
        <row r="77">
          <cell r="C77" t="str">
            <v>天津禄川科技开发有限公司</v>
          </cell>
        </row>
        <row r="77">
          <cell r="E77" t="str">
            <v>CNY</v>
          </cell>
        </row>
        <row r="77">
          <cell r="G77">
            <v>-47772.59</v>
          </cell>
          <cell r="H77">
            <v>40000</v>
          </cell>
        </row>
        <row r="77">
          <cell r="J77">
            <v>36576.69</v>
          </cell>
        </row>
        <row r="77">
          <cell r="L77">
            <v>-44349.28</v>
          </cell>
          <cell r="M77">
            <v>44349.28</v>
          </cell>
          <cell r="N77" t="str">
            <v>应付</v>
          </cell>
          <cell r="O77" t="str">
            <v>元</v>
          </cell>
          <cell r="P77" t="str">
            <v>应付44349.28元</v>
          </cell>
        </row>
        <row r="78">
          <cell r="A78" t="str">
            <v>S412039</v>
          </cell>
        </row>
        <row r="78">
          <cell r="C78" t="str">
            <v>天津又进精密部品有限公司</v>
          </cell>
        </row>
        <row r="78">
          <cell r="E78" t="str">
            <v>CNY</v>
          </cell>
        </row>
        <row r="78">
          <cell r="G78">
            <v>-501803.57</v>
          </cell>
          <cell r="H78">
            <v>0</v>
          </cell>
        </row>
        <row r="78">
          <cell r="J78">
            <v>0</v>
          </cell>
        </row>
        <row r="78">
          <cell r="L78">
            <v>-501803.57</v>
          </cell>
          <cell r="M78">
            <v>501803.57</v>
          </cell>
          <cell r="N78" t="str">
            <v>应付</v>
          </cell>
          <cell r="O78" t="str">
            <v>元</v>
          </cell>
          <cell r="P78" t="str">
            <v>应付501803.57元</v>
          </cell>
        </row>
        <row r="79">
          <cell r="A79" t="str">
            <v>S412041</v>
          </cell>
        </row>
        <row r="79">
          <cell r="C79" t="str">
            <v>天津力登维汽车部件有限公司</v>
          </cell>
        </row>
        <row r="79">
          <cell r="E79" t="str">
            <v>CNY</v>
          </cell>
        </row>
        <row r="79">
          <cell r="G79">
            <v>-23504</v>
          </cell>
          <cell r="H79">
            <v>0</v>
          </cell>
        </row>
        <row r="79">
          <cell r="J79">
            <v>0</v>
          </cell>
        </row>
        <row r="79">
          <cell r="L79">
            <v>-23504</v>
          </cell>
          <cell r="M79">
            <v>23504</v>
          </cell>
          <cell r="N79" t="str">
            <v>应付</v>
          </cell>
          <cell r="O79" t="str">
            <v>元</v>
          </cell>
          <cell r="P79" t="str">
            <v>应付23504元</v>
          </cell>
        </row>
        <row r="80">
          <cell r="A80" t="str">
            <v>S412042</v>
          </cell>
        </row>
        <row r="80">
          <cell r="C80" t="str">
            <v>天津锦程新材料科技有限公司</v>
          </cell>
        </row>
        <row r="80">
          <cell r="E80" t="str">
            <v>CNY</v>
          </cell>
        </row>
        <row r="80">
          <cell r="G80">
            <v>-51161.88</v>
          </cell>
          <cell r="H80">
            <v>0</v>
          </cell>
        </row>
        <row r="80">
          <cell r="J80">
            <v>0</v>
          </cell>
        </row>
        <row r="80">
          <cell r="L80">
            <v>-51161.88</v>
          </cell>
          <cell r="M80">
            <v>51161.88</v>
          </cell>
          <cell r="N80" t="str">
            <v>应付</v>
          </cell>
          <cell r="O80" t="str">
            <v>元</v>
          </cell>
          <cell r="P80" t="str">
            <v>应付51161.88元</v>
          </cell>
        </row>
        <row r="81">
          <cell r="A81" t="str">
            <v>S412043</v>
          </cell>
        </row>
        <row r="81">
          <cell r="C81" t="str">
            <v>天津新起点模具有限公司</v>
          </cell>
        </row>
        <row r="81">
          <cell r="E81" t="str">
            <v>CNY</v>
          </cell>
        </row>
        <row r="81">
          <cell r="G81">
            <v>-72200</v>
          </cell>
          <cell r="H81">
            <v>0</v>
          </cell>
        </row>
        <row r="81">
          <cell r="J81">
            <v>0</v>
          </cell>
        </row>
        <row r="81">
          <cell r="L81">
            <v>-72200</v>
          </cell>
          <cell r="M81">
            <v>72200</v>
          </cell>
          <cell r="N81" t="str">
            <v>应付</v>
          </cell>
          <cell r="O81" t="str">
            <v>元</v>
          </cell>
          <cell r="P81" t="str">
            <v>应付72200元</v>
          </cell>
        </row>
        <row r="82">
          <cell r="A82" t="str">
            <v>S412044</v>
          </cell>
        </row>
        <row r="82">
          <cell r="C82" t="str">
            <v>天津沛衡五金弹簧有限公司</v>
          </cell>
        </row>
        <row r="82">
          <cell r="E82" t="str">
            <v>CNY</v>
          </cell>
        </row>
        <row r="82">
          <cell r="G82">
            <v>-96823.94</v>
          </cell>
          <cell r="H82">
            <v>0</v>
          </cell>
        </row>
        <row r="82">
          <cell r="J82">
            <v>0</v>
          </cell>
        </row>
        <row r="82">
          <cell r="L82">
            <v>-96823.94</v>
          </cell>
          <cell r="M82">
            <v>96823.94</v>
          </cell>
          <cell r="N82" t="str">
            <v>应付</v>
          </cell>
          <cell r="O82" t="str">
            <v>元</v>
          </cell>
          <cell r="P82" t="str">
            <v>应付96823.94元</v>
          </cell>
        </row>
        <row r="83">
          <cell r="A83" t="str">
            <v>S412045</v>
          </cell>
        </row>
        <row r="83">
          <cell r="C83" t="str">
            <v>大悍（天津）汽车零部件有限公司</v>
          </cell>
        </row>
        <row r="83">
          <cell r="E83" t="str">
            <v>CNY</v>
          </cell>
        </row>
        <row r="83">
          <cell r="G83">
            <v>-614048.92</v>
          </cell>
          <cell r="H83">
            <v>352000</v>
          </cell>
        </row>
        <row r="83">
          <cell r="J83">
            <v>128070.24</v>
          </cell>
        </row>
        <row r="83">
          <cell r="L83">
            <v>-390119.16</v>
          </cell>
          <cell r="M83">
            <v>390119.16</v>
          </cell>
          <cell r="N83" t="str">
            <v>应付</v>
          </cell>
          <cell r="O83" t="str">
            <v>元</v>
          </cell>
          <cell r="P83" t="str">
            <v>应付390119.16元</v>
          </cell>
        </row>
        <row r="84">
          <cell r="A84" t="str">
            <v>S412047</v>
          </cell>
        </row>
        <row r="84">
          <cell r="C84" t="str">
            <v>PPG涂料（天津）有限公司</v>
          </cell>
        </row>
        <row r="84">
          <cell r="E84" t="str">
            <v>CNY</v>
          </cell>
        </row>
        <row r="84">
          <cell r="G84">
            <v>-142051.77</v>
          </cell>
          <cell r="H84">
            <v>0</v>
          </cell>
        </row>
        <row r="84">
          <cell r="J84">
            <v>0</v>
          </cell>
        </row>
        <row r="84">
          <cell r="L84">
            <v>-142051.77</v>
          </cell>
          <cell r="M84">
            <v>142051.77</v>
          </cell>
          <cell r="N84" t="str">
            <v>应付</v>
          </cell>
          <cell r="O84" t="str">
            <v>元</v>
          </cell>
          <cell r="P84" t="str">
            <v>应付142051.77元</v>
          </cell>
        </row>
        <row r="85">
          <cell r="A85" t="str">
            <v>S412048</v>
          </cell>
        </row>
        <row r="85">
          <cell r="C85" t="str">
            <v>天津艾尔特精密机械有限公司</v>
          </cell>
        </row>
        <row r="85">
          <cell r="E85" t="str">
            <v>CNY</v>
          </cell>
        </row>
        <row r="85">
          <cell r="G85">
            <v>-57100</v>
          </cell>
          <cell r="H85">
            <v>25000</v>
          </cell>
        </row>
        <row r="85">
          <cell r="J85">
            <v>25000</v>
          </cell>
        </row>
        <row r="85">
          <cell r="L85">
            <v>-57100</v>
          </cell>
          <cell r="M85">
            <v>57100</v>
          </cell>
          <cell r="N85" t="str">
            <v>应付</v>
          </cell>
          <cell r="O85" t="str">
            <v>元</v>
          </cell>
          <cell r="P85" t="str">
            <v>应付57100元</v>
          </cell>
        </row>
        <row r="86">
          <cell r="A86" t="str">
            <v>S412049</v>
          </cell>
        </row>
        <row r="86">
          <cell r="C86" t="str">
            <v>天津佳其汽车内饰部件有限公司</v>
          </cell>
        </row>
        <row r="86">
          <cell r="E86" t="str">
            <v>CNY</v>
          </cell>
        </row>
        <row r="86">
          <cell r="G86">
            <v>0</v>
          </cell>
          <cell r="H86">
            <v>0</v>
          </cell>
        </row>
        <row r="86">
          <cell r="J86">
            <v>0</v>
          </cell>
        </row>
        <row r="86">
          <cell r="L86">
            <v>0</v>
          </cell>
          <cell r="M86">
            <v>0</v>
          </cell>
          <cell r="N86" t="str">
            <v>应付</v>
          </cell>
          <cell r="O86" t="str">
            <v>元</v>
          </cell>
          <cell r="P86" t="str">
            <v>应付0元</v>
          </cell>
        </row>
        <row r="87">
          <cell r="A87" t="str">
            <v>S412050</v>
          </cell>
        </row>
        <row r="87">
          <cell r="C87" t="str">
            <v>天津方昕易通科技发展有限公司</v>
          </cell>
        </row>
        <row r="87">
          <cell r="E87" t="str">
            <v>CNY</v>
          </cell>
        </row>
        <row r="87">
          <cell r="G87">
            <v>-330000</v>
          </cell>
          <cell r="H87">
            <v>0</v>
          </cell>
        </row>
        <row r="87">
          <cell r="J87">
            <v>0</v>
          </cell>
        </row>
        <row r="87">
          <cell r="L87">
            <v>-330000</v>
          </cell>
          <cell r="M87">
            <v>330000</v>
          </cell>
          <cell r="N87" t="str">
            <v>应付</v>
          </cell>
          <cell r="O87" t="str">
            <v>元</v>
          </cell>
          <cell r="P87" t="str">
            <v>应付330000元</v>
          </cell>
        </row>
        <row r="88">
          <cell r="A88" t="str">
            <v>S412051</v>
          </cell>
        </row>
        <row r="88">
          <cell r="C88" t="str">
            <v>天津东凯科技有限公司</v>
          </cell>
        </row>
        <row r="88">
          <cell r="E88" t="str">
            <v>CNY</v>
          </cell>
        </row>
        <row r="88">
          <cell r="G88">
            <v>0</v>
          </cell>
          <cell r="H88">
            <v>0</v>
          </cell>
        </row>
        <row r="88">
          <cell r="J88">
            <v>4520</v>
          </cell>
        </row>
        <row r="88">
          <cell r="L88">
            <v>-4520</v>
          </cell>
          <cell r="M88">
            <v>4520</v>
          </cell>
          <cell r="N88" t="str">
            <v>应付</v>
          </cell>
          <cell r="O88" t="str">
            <v>元</v>
          </cell>
          <cell r="P88" t="str">
            <v>应付4520元</v>
          </cell>
        </row>
        <row r="89">
          <cell r="A89" t="str">
            <v>S412052</v>
          </cell>
        </row>
        <row r="89">
          <cell r="C89" t="str">
            <v>利宇晴塑胶(天津)有限公司</v>
          </cell>
        </row>
        <row r="89">
          <cell r="E89" t="str">
            <v>CNY</v>
          </cell>
        </row>
        <row r="89">
          <cell r="G89">
            <v>-128505</v>
          </cell>
          <cell r="H89">
            <v>208549.71</v>
          </cell>
        </row>
        <row r="89">
          <cell r="J89">
            <v>80299.71</v>
          </cell>
        </row>
        <row r="89">
          <cell r="L89">
            <v>-255.000000000015</v>
          </cell>
          <cell r="M89">
            <v>255.000000000015</v>
          </cell>
          <cell r="N89" t="str">
            <v>应付</v>
          </cell>
          <cell r="O89" t="str">
            <v>元</v>
          </cell>
          <cell r="P89" t="str">
            <v>应付255.000000000015元</v>
          </cell>
        </row>
        <row r="90">
          <cell r="A90" t="str">
            <v>S412054</v>
          </cell>
        </row>
        <row r="90">
          <cell r="C90" t="str">
            <v>天津鑫淼塑料制品有限公司</v>
          </cell>
        </row>
        <row r="90">
          <cell r="E90" t="str">
            <v>CNY</v>
          </cell>
        </row>
        <row r="90">
          <cell r="G90">
            <v>0</v>
          </cell>
          <cell r="H90">
            <v>26650</v>
          </cell>
        </row>
        <row r="90">
          <cell r="J90">
            <v>79195</v>
          </cell>
        </row>
        <row r="90">
          <cell r="L90">
            <v>-52545</v>
          </cell>
          <cell r="M90">
            <v>52545</v>
          </cell>
          <cell r="N90" t="str">
            <v>应付</v>
          </cell>
          <cell r="O90" t="str">
            <v>元</v>
          </cell>
          <cell r="P90" t="str">
            <v>应付52545元</v>
          </cell>
        </row>
        <row r="91">
          <cell r="A91" t="str">
            <v>S412055</v>
          </cell>
        </row>
        <row r="91">
          <cell r="C91" t="str">
            <v>天津市盛祥冷拉有限公司</v>
          </cell>
        </row>
        <row r="91">
          <cell r="E91" t="str">
            <v>CNY</v>
          </cell>
        </row>
        <row r="91">
          <cell r="G91">
            <v>-102383.4</v>
          </cell>
          <cell r="H91">
            <v>27500</v>
          </cell>
        </row>
        <row r="91">
          <cell r="J91">
            <v>57189.5</v>
          </cell>
        </row>
        <row r="91">
          <cell r="L91">
            <v>-132072.9</v>
          </cell>
          <cell r="M91">
            <v>132072.9</v>
          </cell>
          <cell r="N91" t="str">
            <v>应付</v>
          </cell>
          <cell r="O91" t="str">
            <v>元</v>
          </cell>
          <cell r="P91" t="str">
            <v>应付132072.9元</v>
          </cell>
        </row>
        <row r="92">
          <cell r="A92" t="str">
            <v>S412056</v>
          </cell>
        </row>
        <row r="92">
          <cell r="C92" t="str">
            <v>天津市首唐科技发展有限公司</v>
          </cell>
        </row>
        <row r="92">
          <cell r="E92" t="str">
            <v>CNY</v>
          </cell>
        </row>
        <row r="92">
          <cell r="G92">
            <v>-540321.59</v>
          </cell>
          <cell r="H92">
            <v>100000</v>
          </cell>
        </row>
        <row r="92">
          <cell r="J92">
            <v>0</v>
          </cell>
        </row>
        <row r="92">
          <cell r="L92">
            <v>-440321.59</v>
          </cell>
          <cell r="M92">
            <v>440321.59</v>
          </cell>
          <cell r="N92" t="str">
            <v>应付</v>
          </cell>
          <cell r="O92" t="str">
            <v>元</v>
          </cell>
          <cell r="P92" t="str">
            <v>应付440321.59元</v>
          </cell>
        </row>
        <row r="93">
          <cell r="A93" t="str">
            <v>S412057</v>
          </cell>
        </row>
        <row r="93">
          <cell r="C93" t="str">
            <v>天津恒平金属制品有限公司</v>
          </cell>
        </row>
        <row r="93">
          <cell r="E93" t="str">
            <v>CNY</v>
          </cell>
        </row>
        <row r="93">
          <cell r="G93">
            <v>-41800</v>
          </cell>
          <cell r="H93">
            <v>169185.55</v>
          </cell>
        </row>
        <row r="93">
          <cell r="J93">
            <v>127385.55</v>
          </cell>
        </row>
        <row r="93">
          <cell r="L93">
            <v>-2.91038304567337e-11</v>
          </cell>
          <cell r="M93">
            <v>2.91038304567337e-11</v>
          </cell>
          <cell r="N93" t="str">
            <v>应付</v>
          </cell>
          <cell r="O93" t="str">
            <v>元</v>
          </cell>
          <cell r="P93" t="str">
            <v>应付2.91038304567337E-11元</v>
          </cell>
        </row>
        <row r="94">
          <cell r="A94" t="str">
            <v>S412060</v>
          </cell>
        </row>
        <row r="94">
          <cell r="C94" t="str">
            <v>天津鑫来兴隆金属制品有限公司</v>
          </cell>
        </row>
        <row r="94">
          <cell r="E94" t="str">
            <v>CNY</v>
          </cell>
        </row>
        <row r="94">
          <cell r="G94">
            <v>0</v>
          </cell>
          <cell r="H94">
            <v>36500</v>
          </cell>
        </row>
        <row r="94">
          <cell r="J94">
            <v>36500</v>
          </cell>
        </row>
        <row r="94">
          <cell r="L94">
            <v>0</v>
          </cell>
          <cell r="M94">
            <v>0</v>
          </cell>
          <cell r="N94" t="str">
            <v>应付</v>
          </cell>
          <cell r="O94" t="str">
            <v>元</v>
          </cell>
          <cell r="P94" t="str">
            <v>应付0元</v>
          </cell>
        </row>
        <row r="95">
          <cell r="A95" t="str">
            <v>S412061</v>
          </cell>
        </row>
        <row r="95">
          <cell r="C95" t="str">
            <v>天津华禹贸易有限公司</v>
          </cell>
        </row>
        <row r="95">
          <cell r="E95" t="str">
            <v>CNY</v>
          </cell>
        </row>
        <row r="95">
          <cell r="G95">
            <v>0</v>
          </cell>
          <cell r="H95">
            <v>0</v>
          </cell>
        </row>
        <row r="95">
          <cell r="J95">
            <v>364190.77</v>
          </cell>
        </row>
        <row r="95">
          <cell r="L95">
            <v>-364190.77</v>
          </cell>
          <cell r="M95">
            <v>364190.77</v>
          </cell>
          <cell r="N95" t="str">
            <v>应付</v>
          </cell>
          <cell r="O95" t="str">
            <v>元</v>
          </cell>
          <cell r="P95" t="str">
            <v>应付364190.77元</v>
          </cell>
        </row>
        <row r="96">
          <cell r="A96" t="str">
            <v>S413001</v>
          </cell>
        </row>
        <row r="96">
          <cell r="C96" t="str">
            <v>北京吉信气弹簧制品有限公司</v>
          </cell>
        </row>
        <row r="96">
          <cell r="E96" t="str">
            <v>CNY</v>
          </cell>
        </row>
        <row r="96">
          <cell r="G96">
            <v>-686441.1</v>
          </cell>
          <cell r="H96">
            <v>20000</v>
          </cell>
        </row>
        <row r="96">
          <cell r="J96">
            <v>0</v>
          </cell>
        </row>
        <row r="96">
          <cell r="L96">
            <v>-666441.1</v>
          </cell>
          <cell r="M96">
            <v>666441.1</v>
          </cell>
          <cell r="N96" t="str">
            <v>应付</v>
          </cell>
          <cell r="O96" t="str">
            <v>元</v>
          </cell>
          <cell r="P96" t="str">
            <v>应付666441.1元</v>
          </cell>
        </row>
        <row r="97">
          <cell r="A97" t="str">
            <v>S413002</v>
          </cell>
        </row>
        <row r="97">
          <cell r="C97" t="str">
            <v>唐山市丰润区报喜坨扁钢厂</v>
          </cell>
        </row>
        <row r="97">
          <cell r="E97" t="str">
            <v>CNY</v>
          </cell>
        </row>
        <row r="97">
          <cell r="G97">
            <v>0</v>
          </cell>
          <cell r="H97">
            <v>0</v>
          </cell>
        </row>
        <row r="97">
          <cell r="J97">
            <v>0</v>
          </cell>
        </row>
        <row r="97">
          <cell r="L97">
            <v>0</v>
          </cell>
          <cell r="M97">
            <v>0</v>
          </cell>
          <cell r="N97" t="str">
            <v>应付</v>
          </cell>
          <cell r="O97" t="str">
            <v>元</v>
          </cell>
          <cell r="P97" t="str">
            <v>应付0元</v>
          </cell>
        </row>
        <row r="98">
          <cell r="A98" t="str">
            <v>S413003</v>
          </cell>
        </row>
        <row r="98">
          <cell r="C98" t="str">
            <v>秦皇岛卓泰包装制品制造有限公司</v>
          </cell>
        </row>
        <row r="98">
          <cell r="E98" t="str">
            <v>CNY</v>
          </cell>
        </row>
        <row r="98">
          <cell r="G98">
            <v>0</v>
          </cell>
          <cell r="H98">
            <v>0</v>
          </cell>
        </row>
        <row r="98">
          <cell r="J98">
            <v>0</v>
          </cell>
        </row>
        <row r="98">
          <cell r="L98">
            <v>0</v>
          </cell>
          <cell r="M98">
            <v>0</v>
          </cell>
          <cell r="N98" t="str">
            <v>应付</v>
          </cell>
          <cell r="O98" t="str">
            <v>元</v>
          </cell>
          <cell r="P98" t="str">
            <v>应付0元</v>
          </cell>
        </row>
        <row r="99">
          <cell r="A99" t="str">
            <v>S413004</v>
          </cell>
        </row>
        <row r="99">
          <cell r="C99" t="str">
            <v>保定兆龙通用电器塑业有限公司</v>
          </cell>
        </row>
        <row r="99">
          <cell r="E99" t="str">
            <v>CNY</v>
          </cell>
        </row>
        <row r="99">
          <cell r="G99">
            <v>-244690.77</v>
          </cell>
          <cell r="H99">
            <v>0</v>
          </cell>
        </row>
        <row r="99">
          <cell r="J99">
            <v>21499.06</v>
          </cell>
        </row>
        <row r="99">
          <cell r="L99">
            <v>-266189.83</v>
          </cell>
          <cell r="M99">
            <v>266189.83</v>
          </cell>
          <cell r="N99" t="str">
            <v>应付</v>
          </cell>
          <cell r="O99" t="str">
            <v>元</v>
          </cell>
          <cell r="P99" t="str">
            <v>应付266189.83元</v>
          </cell>
        </row>
        <row r="100">
          <cell r="A100" t="str">
            <v>S413005</v>
          </cell>
        </row>
        <row r="100">
          <cell r="C100" t="str">
            <v>保定市京苑汽车装饰配件厂</v>
          </cell>
        </row>
        <row r="100">
          <cell r="E100" t="str">
            <v>CNY</v>
          </cell>
        </row>
        <row r="100">
          <cell r="G100">
            <v>-35451.04</v>
          </cell>
          <cell r="H100">
            <v>0</v>
          </cell>
        </row>
        <row r="100">
          <cell r="J100">
            <v>0</v>
          </cell>
        </row>
        <row r="100">
          <cell r="L100">
            <v>-35451.04</v>
          </cell>
          <cell r="M100">
            <v>35451.04</v>
          </cell>
          <cell r="N100" t="str">
            <v>应付</v>
          </cell>
          <cell r="O100" t="str">
            <v>元</v>
          </cell>
          <cell r="P100" t="str">
            <v>应付35451.04元</v>
          </cell>
        </row>
        <row r="101">
          <cell r="A101" t="str">
            <v>S413007</v>
          </cell>
        </row>
        <row r="101">
          <cell r="C101" t="str">
            <v>雄县华增汽车饰件有限公司</v>
          </cell>
        </row>
        <row r="101">
          <cell r="E101" t="str">
            <v>CNY</v>
          </cell>
        </row>
        <row r="101">
          <cell r="G101">
            <v>-459585.89</v>
          </cell>
          <cell r="H101">
            <v>0</v>
          </cell>
        </row>
        <row r="101">
          <cell r="J101">
            <v>9879.18</v>
          </cell>
        </row>
        <row r="101">
          <cell r="L101">
            <v>-469465.07</v>
          </cell>
          <cell r="M101">
            <v>469465.07</v>
          </cell>
          <cell r="N101" t="str">
            <v>应付</v>
          </cell>
          <cell r="O101" t="str">
            <v>元</v>
          </cell>
          <cell r="P101" t="str">
            <v>应付469465.07元</v>
          </cell>
        </row>
        <row r="102">
          <cell r="A102" t="str">
            <v>S413008</v>
          </cell>
        </row>
        <row r="102">
          <cell r="C102" t="str">
            <v>高碑店市晨奥汽车部件有限公司</v>
          </cell>
        </row>
        <row r="102">
          <cell r="E102" t="str">
            <v>CNY</v>
          </cell>
        </row>
        <row r="102">
          <cell r="G102">
            <v>-3606.64</v>
          </cell>
          <cell r="H102">
            <v>0</v>
          </cell>
        </row>
        <row r="102">
          <cell r="J102">
            <v>0</v>
          </cell>
        </row>
        <row r="102">
          <cell r="L102">
            <v>-3606.64</v>
          </cell>
          <cell r="M102">
            <v>3606.64</v>
          </cell>
          <cell r="N102" t="str">
            <v>应付</v>
          </cell>
          <cell r="O102" t="str">
            <v>元</v>
          </cell>
          <cell r="P102" t="str">
            <v>应付3606.64元</v>
          </cell>
        </row>
        <row r="103">
          <cell r="A103" t="str">
            <v>S413009</v>
          </cell>
        </row>
        <row r="103">
          <cell r="C103" t="str">
            <v>高碑店京华橡胶制品有限责任公司</v>
          </cell>
        </row>
        <row r="103">
          <cell r="E103" t="str">
            <v>CNY</v>
          </cell>
        </row>
        <row r="103">
          <cell r="G103">
            <v>-60817.64</v>
          </cell>
          <cell r="H103">
            <v>0</v>
          </cell>
        </row>
        <row r="103">
          <cell r="J103">
            <v>0</v>
          </cell>
        </row>
        <row r="103">
          <cell r="L103">
            <v>-60817.64</v>
          </cell>
          <cell r="M103">
            <v>60817.64</v>
          </cell>
          <cell r="N103" t="str">
            <v>应付</v>
          </cell>
          <cell r="O103" t="str">
            <v>元</v>
          </cell>
          <cell r="P103" t="str">
            <v>应付60817.64元</v>
          </cell>
        </row>
        <row r="104">
          <cell r="A104" t="str">
            <v>S413011</v>
          </cell>
        </row>
        <row r="104">
          <cell r="C104" t="str">
            <v>沧州梦依恋商贸有限公司</v>
          </cell>
        </row>
        <row r="104">
          <cell r="E104" t="str">
            <v>CNY</v>
          </cell>
        </row>
        <row r="104">
          <cell r="G104">
            <v>344.5</v>
          </cell>
          <cell r="H104">
            <v>0</v>
          </cell>
        </row>
        <row r="104">
          <cell r="J104">
            <v>0</v>
          </cell>
        </row>
        <row r="104">
          <cell r="L104">
            <v>344.5</v>
          </cell>
          <cell r="M104">
            <v>-344.5</v>
          </cell>
          <cell r="N104" t="str">
            <v>预付</v>
          </cell>
          <cell r="O104" t="str">
            <v>元</v>
          </cell>
          <cell r="P104" t="str">
            <v>预付-344.5元</v>
          </cell>
        </row>
        <row r="105">
          <cell r="A105" t="str">
            <v>S413012</v>
          </cell>
        </row>
        <row r="105">
          <cell r="C105" t="str">
            <v>沧州市任沧机电有限公司</v>
          </cell>
        </row>
        <row r="105">
          <cell r="E105" t="str">
            <v>CNY</v>
          </cell>
        </row>
        <row r="105">
          <cell r="G105">
            <v>-32674</v>
          </cell>
          <cell r="H105">
            <v>32674</v>
          </cell>
        </row>
        <row r="105">
          <cell r="J105">
            <v>0</v>
          </cell>
        </row>
        <row r="105">
          <cell r="L105">
            <v>0</v>
          </cell>
          <cell r="M105">
            <v>0</v>
          </cell>
          <cell r="N105" t="str">
            <v>应付</v>
          </cell>
          <cell r="O105" t="str">
            <v>元</v>
          </cell>
          <cell r="P105" t="str">
            <v>应付0元</v>
          </cell>
        </row>
        <row r="106">
          <cell r="A106" t="str">
            <v>S413014</v>
          </cell>
        </row>
        <row r="106">
          <cell r="C106" t="str">
            <v>沧州市奥睿机械设备有限公司</v>
          </cell>
        </row>
        <row r="106">
          <cell r="E106" t="str">
            <v>CNY</v>
          </cell>
        </row>
        <row r="106">
          <cell r="G106">
            <v>-58271.9999999999</v>
          </cell>
          <cell r="H106">
            <v>41136</v>
          </cell>
        </row>
        <row r="106">
          <cell r="J106">
            <v>35324</v>
          </cell>
        </row>
        <row r="106">
          <cell r="L106">
            <v>-52459.9999999999</v>
          </cell>
          <cell r="M106">
            <v>52459.9999999999</v>
          </cell>
          <cell r="N106" t="str">
            <v>应付</v>
          </cell>
          <cell r="O106" t="str">
            <v>元</v>
          </cell>
          <cell r="P106" t="str">
            <v>应付52459.9999999999元</v>
          </cell>
        </row>
        <row r="107">
          <cell r="A107" t="str">
            <v>S413015</v>
          </cell>
        </row>
        <row r="107">
          <cell r="C107" t="str">
            <v>沧州鑫亿源纸制品有限公司</v>
          </cell>
        </row>
        <row r="107">
          <cell r="E107" t="str">
            <v>CNY</v>
          </cell>
        </row>
        <row r="107">
          <cell r="G107">
            <v>-208260.44</v>
          </cell>
          <cell r="H107">
            <v>0</v>
          </cell>
        </row>
        <row r="107">
          <cell r="J107">
            <v>4451.89</v>
          </cell>
        </row>
        <row r="107">
          <cell r="L107">
            <v>-212712.33</v>
          </cell>
          <cell r="M107">
            <v>212712.33</v>
          </cell>
          <cell r="N107" t="str">
            <v>应付</v>
          </cell>
          <cell r="O107" t="str">
            <v>元</v>
          </cell>
          <cell r="P107" t="str">
            <v>应付212712.33元</v>
          </cell>
        </row>
        <row r="108">
          <cell r="A108" t="str">
            <v>S413016</v>
          </cell>
        </row>
        <row r="108">
          <cell r="C108" t="str">
            <v>河北聚福家用电器有限公司 </v>
          </cell>
        </row>
        <row r="108">
          <cell r="E108" t="str">
            <v>CNY</v>
          </cell>
        </row>
        <row r="108">
          <cell r="G108">
            <v>-23937.6</v>
          </cell>
          <cell r="H108">
            <v>0</v>
          </cell>
        </row>
        <row r="108">
          <cell r="J108">
            <v>0</v>
          </cell>
        </row>
        <row r="108">
          <cell r="L108">
            <v>-23937.6</v>
          </cell>
          <cell r="M108">
            <v>23937.6</v>
          </cell>
          <cell r="N108" t="str">
            <v>应付</v>
          </cell>
          <cell r="O108" t="str">
            <v>元</v>
          </cell>
          <cell r="P108" t="str">
            <v>应付23937.6元</v>
          </cell>
        </row>
        <row r="109">
          <cell r="A109" t="str">
            <v>S413017</v>
          </cell>
        </row>
        <row r="109">
          <cell r="C109" t="str">
            <v>沧州荣昊汽车配件有限公司</v>
          </cell>
        </row>
        <row r="109">
          <cell r="E109" t="str">
            <v>CNY</v>
          </cell>
        </row>
        <row r="109">
          <cell r="G109">
            <v>-202.36</v>
          </cell>
          <cell r="H109">
            <v>0</v>
          </cell>
        </row>
        <row r="109">
          <cell r="J109">
            <v>0</v>
          </cell>
        </row>
        <row r="109">
          <cell r="L109">
            <v>-202.36</v>
          </cell>
          <cell r="M109">
            <v>202.36</v>
          </cell>
          <cell r="N109" t="str">
            <v>应付</v>
          </cell>
          <cell r="O109" t="str">
            <v>元</v>
          </cell>
          <cell r="P109" t="str">
            <v>应付202.36元</v>
          </cell>
        </row>
        <row r="110">
          <cell r="A110" t="str">
            <v>S413018</v>
          </cell>
        </row>
        <row r="110">
          <cell r="C110" t="str">
            <v>沧州崇文晟源机械制造有限公司</v>
          </cell>
        </row>
        <row r="110">
          <cell r="E110" t="str">
            <v>CNY</v>
          </cell>
        </row>
        <row r="110">
          <cell r="G110">
            <v>-41409.43</v>
          </cell>
          <cell r="H110">
            <v>0</v>
          </cell>
        </row>
        <row r="110">
          <cell r="J110">
            <v>10294.75</v>
          </cell>
        </row>
        <row r="110">
          <cell r="L110">
            <v>-51704.18</v>
          </cell>
          <cell r="M110">
            <v>51704.18</v>
          </cell>
          <cell r="N110" t="str">
            <v>应付</v>
          </cell>
          <cell r="O110" t="str">
            <v>元</v>
          </cell>
          <cell r="P110" t="str">
            <v>应付51704.18元</v>
          </cell>
        </row>
        <row r="111">
          <cell r="A111" t="str">
            <v>S413019</v>
          </cell>
        </row>
        <row r="111">
          <cell r="C111" t="str">
            <v>沧州超杰纺织品有限公司</v>
          </cell>
        </row>
        <row r="111">
          <cell r="E111" t="str">
            <v>CNY</v>
          </cell>
        </row>
        <row r="111">
          <cell r="G111">
            <v>0</v>
          </cell>
          <cell r="H111">
            <v>0</v>
          </cell>
        </row>
        <row r="111">
          <cell r="J111">
            <v>0</v>
          </cell>
        </row>
        <row r="111">
          <cell r="L111">
            <v>0</v>
          </cell>
          <cell r="M111">
            <v>0</v>
          </cell>
          <cell r="N111" t="str">
            <v>应付</v>
          </cell>
          <cell r="O111" t="str">
            <v>元</v>
          </cell>
          <cell r="P111" t="str">
            <v>应付0元</v>
          </cell>
        </row>
        <row r="112">
          <cell r="A112" t="str">
            <v>S413020</v>
          </cell>
        </row>
        <row r="112">
          <cell r="C112" t="str">
            <v>沧州旭兴五金制品有限公司</v>
          </cell>
        </row>
        <row r="112">
          <cell r="E112" t="str">
            <v>CNY</v>
          </cell>
        </row>
        <row r="112">
          <cell r="G112">
            <v>-550799.57</v>
          </cell>
          <cell r="H112">
            <v>41200</v>
          </cell>
        </row>
        <row r="112">
          <cell r="J112">
            <v>175783.95</v>
          </cell>
        </row>
        <row r="112">
          <cell r="L112">
            <v>-685383.52</v>
          </cell>
          <cell r="M112">
            <v>685383.52</v>
          </cell>
          <cell r="N112" t="str">
            <v>应付</v>
          </cell>
          <cell r="O112" t="str">
            <v>元</v>
          </cell>
          <cell r="P112" t="str">
            <v>应付685383.52元</v>
          </cell>
        </row>
        <row r="113">
          <cell r="A113" t="str">
            <v>S413021</v>
          </cell>
        </row>
        <row r="113">
          <cell r="C113" t="str">
            <v>河北锐翰汽车零部件有限公司</v>
          </cell>
        </row>
        <row r="113">
          <cell r="E113" t="str">
            <v>CNY</v>
          </cell>
        </row>
        <row r="113">
          <cell r="G113">
            <v>-657853.26</v>
          </cell>
          <cell r="H113">
            <v>43500</v>
          </cell>
        </row>
        <row r="113">
          <cell r="J113">
            <v>3500</v>
          </cell>
        </row>
        <row r="113">
          <cell r="L113">
            <v>-617853.26</v>
          </cell>
          <cell r="M113">
            <v>617853.26</v>
          </cell>
          <cell r="N113" t="str">
            <v>应付</v>
          </cell>
          <cell r="O113" t="str">
            <v>元</v>
          </cell>
          <cell r="P113" t="str">
            <v>应付617853.26元</v>
          </cell>
        </row>
        <row r="114">
          <cell r="A114" t="str">
            <v>S413022</v>
          </cell>
        </row>
        <row r="114">
          <cell r="C114" t="str">
            <v>海兴中盛弹簧有限公司</v>
          </cell>
        </row>
        <row r="114">
          <cell r="E114" t="str">
            <v>CNY</v>
          </cell>
        </row>
        <row r="114">
          <cell r="G114">
            <v>-9518068.11</v>
          </cell>
          <cell r="H114">
            <v>314012.47</v>
          </cell>
        </row>
        <row r="114">
          <cell r="J114">
            <v>14012.47</v>
          </cell>
        </row>
        <row r="114">
          <cell r="L114">
            <v>-9218068.11</v>
          </cell>
          <cell r="M114">
            <v>9218068.11</v>
          </cell>
          <cell r="N114" t="str">
            <v>应付</v>
          </cell>
          <cell r="O114" t="str">
            <v>元</v>
          </cell>
          <cell r="P114" t="str">
            <v>应付9218068.11元</v>
          </cell>
        </row>
        <row r="115">
          <cell r="A115" t="str">
            <v>S413023</v>
          </cell>
        </row>
        <row r="115">
          <cell r="C115" t="str">
            <v>南皮县利辉五金接插件厂</v>
          </cell>
        </row>
        <row r="115">
          <cell r="E115" t="str">
            <v>CNY</v>
          </cell>
        </row>
        <row r="115">
          <cell r="G115">
            <v>-174535.67</v>
          </cell>
          <cell r="H115">
            <v>128771.23</v>
          </cell>
        </row>
        <row r="115">
          <cell r="J115">
            <v>954.85</v>
          </cell>
        </row>
        <row r="115">
          <cell r="L115">
            <v>-46719.29</v>
          </cell>
          <cell r="M115">
            <v>46719.29</v>
          </cell>
          <cell r="N115" t="str">
            <v>应付</v>
          </cell>
          <cell r="O115" t="str">
            <v>元</v>
          </cell>
          <cell r="P115" t="str">
            <v>应付46719.29元</v>
          </cell>
        </row>
        <row r="116">
          <cell r="A116" t="str">
            <v>S413024</v>
          </cell>
        </row>
        <row r="116">
          <cell r="C116" t="str">
            <v>南皮县国名冲压件厂</v>
          </cell>
        </row>
        <row r="116">
          <cell r="E116" t="str">
            <v>CNY</v>
          </cell>
        </row>
        <row r="116">
          <cell r="G116">
            <v>0</v>
          </cell>
          <cell r="H116">
            <v>0</v>
          </cell>
        </row>
        <row r="116">
          <cell r="J116">
            <v>2970.5</v>
          </cell>
        </row>
        <row r="116">
          <cell r="L116">
            <v>-2970.5</v>
          </cell>
          <cell r="M116">
            <v>2970.5</v>
          </cell>
          <cell r="N116" t="str">
            <v>应付</v>
          </cell>
          <cell r="O116" t="str">
            <v>元</v>
          </cell>
          <cell r="P116" t="str">
            <v>应付2970.5元</v>
          </cell>
        </row>
        <row r="117">
          <cell r="A117" t="str">
            <v>S413025</v>
          </cell>
        </row>
        <row r="117">
          <cell r="C117" t="str">
            <v>沧州宇诺五金制造有限公司</v>
          </cell>
        </row>
        <row r="117">
          <cell r="E117" t="str">
            <v>CNY</v>
          </cell>
        </row>
        <row r="117">
          <cell r="G117">
            <v>-1968699.03</v>
          </cell>
          <cell r="H117">
            <v>107107.23</v>
          </cell>
        </row>
        <row r="117">
          <cell r="J117">
            <v>147521.37</v>
          </cell>
        </row>
        <row r="117">
          <cell r="L117">
            <v>-2009113.17</v>
          </cell>
          <cell r="M117">
            <v>2009113.17</v>
          </cell>
          <cell r="N117" t="str">
            <v>应付</v>
          </cell>
          <cell r="O117" t="str">
            <v>元</v>
          </cell>
          <cell r="P117" t="str">
            <v>应付2009113.17元</v>
          </cell>
        </row>
        <row r="118">
          <cell r="A118" t="str">
            <v>S413026</v>
          </cell>
        </row>
        <row r="118">
          <cell r="C118" t="str">
            <v>沧州临港明康汽车配件有限公司</v>
          </cell>
        </row>
        <row r="118">
          <cell r="E118" t="str">
            <v>CNY</v>
          </cell>
        </row>
        <row r="118">
          <cell r="G118">
            <v>-231698.04</v>
          </cell>
          <cell r="H118">
            <v>0</v>
          </cell>
        </row>
        <row r="118">
          <cell r="J118">
            <v>13355.7</v>
          </cell>
        </row>
        <row r="118">
          <cell r="L118">
            <v>-245053.74</v>
          </cell>
          <cell r="M118">
            <v>245053.74</v>
          </cell>
          <cell r="N118" t="str">
            <v>应付</v>
          </cell>
          <cell r="O118" t="str">
            <v>元</v>
          </cell>
          <cell r="P118" t="str">
            <v>应付245053.74元</v>
          </cell>
        </row>
        <row r="119">
          <cell r="A119" t="str">
            <v>S413027</v>
          </cell>
        </row>
        <row r="119">
          <cell r="C119" t="str">
            <v>沧州裕金达汽车部件有限公司</v>
          </cell>
        </row>
        <row r="119">
          <cell r="E119" t="str">
            <v>CNY</v>
          </cell>
        </row>
        <row r="119">
          <cell r="G119">
            <v>-51725.38</v>
          </cell>
          <cell r="H119">
            <v>0</v>
          </cell>
        </row>
        <row r="119">
          <cell r="J119">
            <v>0</v>
          </cell>
        </row>
        <row r="119">
          <cell r="L119">
            <v>-51725.38</v>
          </cell>
          <cell r="M119">
            <v>51725.38</v>
          </cell>
          <cell r="N119" t="str">
            <v>应付</v>
          </cell>
          <cell r="O119" t="str">
            <v>元</v>
          </cell>
          <cell r="P119" t="str">
            <v>应付51725.38元</v>
          </cell>
        </row>
        <row r="120">
          <cell r="A120" t="str">
            <v>S413028</v>
          </cell>
        </row>
        <row r="120">
          <cell r="C120" t="str">
            <v>泊头市鑫洪金属制品有限公司</v>
          </cell>
        </row>
        <row r="120">
          <cell r="E120" t="str">
            <v>CNY</v>
          </cell>
        </row>
        <row r="120">
          <cell r="G120">
            <v>-33699.8</v>
          </cell>
          <cell r="H120">
            <v>0</v>
          </cell>
        </row>
        <row r="120">
          <cell r="J120">
            <v>0</v>
          </cell>
        </row>
        <row r="120">
          <cell r="L120">
            <v>-33699.8</v>
          </cell>
          <cell r="M120">
            <v>33699.8</v>
          </cell>
          <cell r="N120" t="str">
            <v>应付</v>
          </cell>
          <cell r="O120" t="str">
            <v>元</v>
          </cell>
          <cell r="P120" t="str">
            <v>应付33699.8元</v>
          </cell>
        </row>
        <row r="121">
          <cell r="A121" t="str">
            <v>S413029</v>
          </cell>
        </row>
        <row r="121">
          <cell r="C121" t="str">
            <v>黄骅市成卓汽车部件厂</v>
          </cell>
        </row>
        <row r="121">
          <cell r="E121" t="str">
            <v>CNY</v>
          </cell>
        </row>
        <row r="121">
          <cell r="G121">
            <v>-9160062.26</v>
          </cell>
          <cell r="H121">
            <v>217237.01</v>
          </cell>
        </row>
        <row r="121">
          <cell r="J121">
            <v>5850</v>
          </cell>
        </row>
        <row r="121">
          <cell r="L121">
            <v>-8948675.25</v>
          </cell>
          <cell r="M121">
            <v>8948675.25</v>
          </cell>
          <cell r="N121" t="str">
            <v>应付</v>
          </cell>
          <cell r="O121" t="str">
            <v>元</v>
          </cell>
          <cell r="P121" t="str">
            <v>应付8948675.25元</v>
          </cell>
        </row>
        <row r="122">
          <cell r="A122" t="str">
            <v>S413030</v>
          </cell>
        </row>
        <row r="122">
          <cell r="C122" t="str">
            <v>黄骅市盛荣汽车零部件有限公司</v>
          </cell>
        </row>
        <row r="122">
          <cell r="E122" t="str">
            <v>CNY</v>
          </cell>
        </row>
        <row r="122">
          <cell r="G122">
            <v>-6975.89</v>
          </cell>
          <cell r="H122">
            <v>0</v>
          </cell>
        </row>
        <row r="122">
          <cell r="J122">
            <v>0</v>
          </cell>
        </row>
        <row r="122">
          <cell r="L122">
            <v>-6975.89</v>
          </cell>
          <cell r="M122">
            <v>6975.89</v>
          </cell>
          <cell r="N122" t="str">
            <v>应付</v>
          </cell>
          <cell r="O122" t="str">
            <v>元</v>
          </cell>
          <cell r="P122" t="str">
            <v>应付6975.89元</v>
          </cell>
        </row>
        <row r="123">
          <cell r="A123" t="str">
            <v>S413031</v>
          </cell>
        </row>
        <row r="123">
          <cell r="C123" t="str">
            <v>黄骅市致远摩托车配件有限公司</v>
          </cell>
        </row>
        <row r="123">
          <cell r="E123" t="str">
            <v>CNY</v>
          </cell>
        </row>
        <row r="123">
          <cell r="G123">
            <v>-148199.8</v>
          </cell>
          <cell r="H123">
            <v>0</v>
          </cell>
        </row>
        <row r="123">
          <cell r="J123">
            <v>0</v>
          </cell>
        </row>
        <row r="123">
          <cell r="L123">
            <v>-148199.8</v>
          </cell>
          <cell r="M123">
            <v>148199.8</v>
          </cell>
          <cell r="N123" t="str">
            <v>应付</v>
          </cell>
          <cell r="O123" t="str">
            <v>元</v>
          </cell>
          <cell r="P123" t="str">
            <v>应付148199.8元</v>
          </cell>
        </row>
        <row r="124">
          <cell r="A124" t="str">
            <v>S413032</v>
          </cell>
        </row>
        <row r="124">
          <cell r="C124" t="str">
            <v>黄骅市大麻沽航凌电子机箱厂</v>
          </cell>
        </row>
        <row r="124">
          <cell r="E124" t="str">
            <v>CNY</v>
          </cell>
        </row>
        <row r="124">
          <cell r="G124">
            <v>-156943.17</v>
          </cell>
          <cell r="H124">
            <v>20000</v>
          </cell>
        </row>
        <row r="124">
          <cell r="J124">
            <v>0</v>
          </cell>
        </row>
        <row r="124">
          <cell r="L124">
            <v>-136943.17</v>
          </cell>
          <cell r="M124">
            <v>136943.17</v>
          </cell>
          <cell r="N124" t="str">
            <v>应付</v>
          </cell>
          <cell r="O124" t="str">
            <v>元</v>
          </cell>
          <cell r="P124" t="str">
            <v>应付136943.17元</v>
          </cell>
        </row>
        <row r="125">
          <cell r="A125" t="str">
            <v>S413033</v>
          </cell>
        </row>
        <row r="125">
          <cell r="C125" t="str">
            <v>黄骅市再兴汽车配件有限公司</v>
          </cell>
        </row>
        <row r="125">
          <cell r="E125" t="str">
            <v>CNY</v>
          </cell>
        </row>
        <row r="125">
          <cell r="G125">
            <v>-2427130.28</v>
          </cell>
          <cell r="H125">
            <v>153376.24</v>
          </cell>
        </row>
        <row r="125">
          <cell r="J125">
            <v>41838.24</v>
          </cell>
        </row>
        <row r="125">
          <cell r="L125">
            <v>-2315592.28</v>
          </cell>
          <cell r="M125">
            <v>2315592.28</v>
          </cell>
          <cell r="N125" t="str">
            <v>应付</v>
          </cell>
          <cell r="O125" t="str">
            <v>元</v>
          </cell>
          <cell r="P125" t="str">
            <v>应付2315592.28元</v>
          </cell>
        </row>
        <row r="126">
          <cell r="A126" t="str">
            <v>S413034</v>
          </cell>
        </row>
        <row r="126">
          <cell r="C126" t="str">
            <v>黄骅市汇铭汽车部件有限公司</v>
          </cell>
        </row>
        <row r="126">
          <cell r="E126" t="str">
            <v>CNY</v>
          </cell>
        </row>
        <row r="126">
          <cell r="G126">
            <v>-2796003.5</v>
          </cell>
          <cell r="H126">
            <v>123600</v>
          </cell>
        </row>
        <row r="126">
          <cell r="J126">
            <v>3600</v>
          </cell>
        </row>
        <row r="126">
          <cell r="L126">
            <v>-2676003.5</v>
          </cell>
          <cell r="M126">
            <v>2676003.5</v>
          </cell>
          <cell r="N126" t="str">
            <v>应付</v>
          </cell>
          <cell r="O126" t="str">
            <v>元</v>
          </cell>
          <cell r="P126" t="str">
            <v>应付2676003.5元</v>
          </cell>
        </row>
        <row r="127">
          <cell r="A127" t="str">
            <v>S413035</v>
          </cell>
        </row>
        <row r="127">
          <cell r="C127" t="str">
            <v>黄骅市建昌塑料制品有限公司</v>
          </cell>
        </row>
        <row r="127">
          <cell r="E127" t="str">
            <v>CNY</v>
          </cell>
        </row>
        <row r="127">
          <cell r="G127">
            <v>-3343237.33</v>
          </cell>
          <cell r="H127">
            <v>51500</v>
          </cell>
        </row>
        <row r="127">
          <cell r="J127">
            <v>60191.44</v>
          </cell>
        </row>
        <row r="127">
          <cell r="L127">
            <v>-3351928.77</v>
          </cell>
          <cell r="M127">
            <v>3351928.77</v>
          </cell>
          <cell r="N127" t="str">
            <v>应付</v>
          </cell>
          <cell r="O127" t="str">
            <v>元</v>
          </cell>
          <cell r="P127" t="str">
            <v>应付3351928.77元</v>
          </cell>
        </row>
        <row r="128">
          <cell r="A128" t="str">
            <v>S413036</v>
          </cell>
        </row>
        <row r="128">
          <cell r="C128" t="str">
            <v>黄骅市元周五金制品有限公司</v>
          </cell>
        </row>
        <row r="128">
          <cell r="E128" t="str">
            <v>CNY</v>
          </cell>
        </row>
        <row r="128">
          <cell r="G128">
            <v>-6754.39000000001</v>
          </cell>
          <cell r="H128">
            <v>0</v>
          </cell>
        </row>
        <row r="128">
          <cell r="J128">
            <v>0</v>
          </cell>
        </row>
        <row r="128">
          <cell r="L128">
            <v>-6754.39000000001</v>
          </cell>
          <cell r="M128">
            <v>6754.39000000001</v>
          </cell>
          <cell r="N128" t="str">
            <v>应付</v>
          </cell>
          <cell r="O128" t="str">
            <v>元</v>
          </cell>
          <cell r="P128" t="str">
            <v>应付6754.39000000001元</v>
          </cell>
        </row>
        <row r="129">
          <cell r="A129" t="str">
            <v>S413037</v>
          </cell>
        </row>
        <row r="129">
          <cell r="C129" t="str">
            <v>黄骅市雍丰塑料制品有限公司</v>
          </cell>
        </row>
        <row r="129">
          <cell r="E129" t="str">
            <v>CNY</v>
          </cell>
        </row>
        <row r="129">
          <cell r="G129">
            <v>-3140654.91</v>
          </cell>
          <cell r="H129">
            <v>72100</v>
          </cell>
        </row>
        <row r="129">
          <cell r="J129">
            <v>2100</v>
          </cell>
        </row>
        <row r="129">
          <cell r="L129">
            <v>-3070654.91</v>
          </cell>
          <cell r="M129">
            <v>3070654.91</v>
          </cell>
          <cell r="N129" t="str">
            <v>应付</v>
          </cell>
          <cell r="O129" t="str">
            <v>元</v>
          </cell>
          <cell r="P129" t="str">
            <v>应付3070654.91元</v>
          </cell>
        </row>
        <row r="130">
          <cell r="A130" t="str">
            <v>S413038</v>
          </cell>
        </row>
        <row r="130">
          <cell r="C130" t="str">
            <v>黄骅市万昌五金制品有限公司</v>
          </cell>
        </row>
        <row r="130">
          <cell r="E130" t="str">
            <v>CNY</v>
          </cell>
        </row>
        <row r="130">
          <cell r="G130">
            <v>4.65661287307739e-10</v>
          </cell>
          <cell r="H130">
            <v>0</v>
          </cell>
        </row>
        <row r="130">
          <cell r="J130">
            <v>0</v>
          </cell>
        </row>
        <row r="130">
          <cell r="L130">
            <v>4.65661287307739e-10</v>
          </cell>
          <cell r="M130">
            <v>-4.65661287307739e-10</v>
          </cell>
          <cell r="N130" t="str">
            <v>应付</v>
          </cell>
          <cell r="O130" t="str">
            <v>元</v>
          </cell>
          <cell r="P130" t="str">
            <v>应付-4.65661287307739E-10元</v>
          </cell>
        </row>
        <row r="131">
          <cell r="A131" t="str">
            <v>S413039</v>
          </cell>
        </row>
        <row r="131">
          <cell r="C131" t="str">
            <v>黄骅市佳祥五金制品有限公司</v>
          </cell>
        </row>
        <row r="131">
          <cell r="E131" t="str">
            <v>CNY</v>
          </cell>
        </row>
        <row r="131">
          <cell r="G131">
            <v>-153105.85</v>
          </cell>
          <cell r="H131">
            <v>20600</v>
          </cell>
        </row>
        <row r="131">
          <cell r="J131">
            <v>5105.31</v>
          </cell>
        </row>
        <row r="131">
          <cell r="L131">
            <v>-137611.16</v>
          </cell>
          <cell r="M131">
            <v>137611.16</v>
          </cell>
          <cell r="N131" t="str">
            <v>应付</v>
          </cell>
          <cell r="O131" t="str">
            <v>元</v>
          </cell>
          <cell r="P131" t="str">
            <v>应付137611.16元</v>
          </cell>
        </row>
        <row r="132">
          <cell r="A132" t="str">
            <v>S413040</v>
          </cell>
        </row>
        <row r="132">
          <cell r="C132" t="str">
            <v>河北辰丰制管有限公司</v>
          </cell>
        </row>
        <row r="132">
          <cell r="E132" t="str">
            <v>CNY</v>
          </cell>
        </row>
        <row r="132">
          <cell r="G132">
            <v>-212083.65</v>
          </cell>
          <cell r="H132">
            <v>0</v>
          </cell>
        </row>
        <row r="132">
          <cell r="J132">
            <v>0</v>
          </cell>
        </row>
        <row r="132">
          <cell r="L132">
            <v>-212083.65</v>
          </cell>
          <cell r="M132">
            <v>212083.65</v>
          </cell>
          <cell r="N132" t="str">
            <v>应付</v>
          </cell>
          <cell r="O132" t="str">
            <v>元</v>
          </cell>
          <cell r="P132" t="str">
            <v>应付212083.65元</v>
          </cell>
        </row>
        <row r="133">
          <cell r="A133" t="str">
            <v>S413041</v>
          </cell>
        </row>
        <row r="133">
          <cell r="C133" t="str">
            <v>黄骅市齐西纺织五金配件厂</v>
          </cell>
        </row>
        <row r="133">
          <cell r="E133" t="str">
            <v>CNY</v>
          </cell>
        </row>
        <row r="133">
          <cell r="G133">
            <v>0</v>
          </cell>
          <cell r="H133">
            <v>0</v>
          </cell>
        </row>
        <row r="133">
          <cell r="J133">
            <v>0</v>
          </cell>
        </row>
        <row r="133">
          <cell r="L133">
            <v>0</v>
          </cell>
          <cell r="M133">
            <v>0</v>
          </cell>
          <cell r="N133" t="str">
            <v>应付</v>
          </cell>
          <cell r="O133" t="str">
            <v>元</v>
          </cell>
          <cell r="P133" t="str">
            <v>应付0元</v>
          </cell>
        </row>
        <row r="134">
          <cell r="A134" t="str">
            <v>S413042</v>
          </cell>
        </row>
        <row r="134">
          <cell r="C134" t="str">
            <v>黄骅市祯祥金属制品有限责任公司</v>
          </cell>
        </row>
        <row r="134">
          <cell r="E134" t="str">
            <v>CNY</v>
          </cell>
        </row>
        <row r="134">
          <cell r="G134">
            <v>-547556.489999998</v>
          </cell>
          <cell r="H134">
            <v>230000</v>
          </cell>
        </row>
        <row r="134">
          <cell r="J134">
            <v>0</v>
          </cell>
        </row>
        <row r="134">
          <cell r="L134">
            <v>-317556.489999998</v>
          </cell>
          <cell r="M134">
            <v>317556.489999998</v>
          </cell>
          <cell r="N134" t="str">
            <v>应付</v>
          </cell>
          <cell r="O134" t="str">
            <v>元</v>
          </cell>
          <cell r="P134" t="str">
            <v>应付317556.489999998元</v>
          </cell>
        </row>
        <row r="135">
          <cell r="A135" t="str">
            <v>S413043</v>
          </cell>
        </row>
        <row r="135">
          <cell r="C135" t="str">
            <v>河北航凌电路板有限公司</v>
          </cell>
        </row>
        <row r="135">
          <cell r="E135" t="str">
            <v>CNY</v>
          </cell>
        </row>
        <row r="135">
          <cell r="G135">
            <v>-514161.14</v>
          </cell>
          <cell r="H135">
            <v>50000</v>
          </cell>
        </row>
        <row r="135">
          <cell r="J135">
            <v>70520.71</v>
          </cell>
        </row>
        <row r="135">
          <cell r="L135">
            <v>-534681.85</v>
          </cell>
          <cell r="M135">
            <v>534681.85</v>
          </cell>
          <cell r="N135" t="str">
            <v>应付</v>
          </cell>
          <cell r="O135" t="str">
            <v>元</v>
          </cell>
          <cell r="P135" t="str">
            <v>应付534681.85元</v>
          </cell>
        </row>
        <row r="136">
          <cell r="A136" t="str">
            <v>S413044</v>
          </cell>
        </row>
        <row r="136">
          <cell r="C136" t="str">
            <v>黄骅市长生汽车灯镜有限公司</v>
          </cell>
        </row>
        <row r="136">
          <cell r="E136" t="str">
            <v>CNY</v>
          </cell>
        </row>
        <row r="136">
          <cell r="G136">
            <v>-14573035.3</v>
          </cell>
          <cell r="H136">
            <v>8412000</v>
          </cell>
        </row>
        <row r="136">
          <cell r="J136">
            <v>8414660.14</v>
          </cell>
        </row>
        <row r="136">
          <cell r="L136">
            <v>-14575695.44</v>
          </cell>
          <cell r="M136">
            <v>14575695.44</v>
          </cell>
          <cell r="N136" t="str">
            <v>应付</v>
          </cell>
          <cell r="O136" t="str">
            <v>元</v>
          </cell>
          <cell r="P136" t="str">
            <v>应付14575695.44元</v>
          </cell>
        </row>
        <row r="137">
          <cell r="A137" t="str">
            <v>S413045</v>
          </cell>
        </row>
        <row r="137">
          <cell r="C137" t="str">
            <v>黄骅市鑫祺汽车配件有限公司</v>
          </cell>
        </row>
        <row r="137">
          <cell r="E137" t="str">
            <v>CNY</v>
          </cell>
        </row>
        <row r="137">
          <cell r="G137">
            <v>-2188224.23</v>
          </cell>
          <cell r="H137">
            <v>381100</v>
          </cell>
        </row>
        <row r="137">
          <cell r="J137">
            <v>11100</v>
          </cell>
        </row>
        <row r="137">
          <cell r="L137">
            <v>-1818224.23</v>
          </cell>
          <cell r="M137">
            <v>1818224.23</v>
          </cell>
          <cell r="N137" t="str">
            <v>应付</v>
          </cell>
          <cell r="O137" t="str">
            <v>元</v>
          </cell>
          <cell r="P137" t="str">
            <v>应付1818224.23元</v>
          </cell>
        </row>
        <row r="138">
          <cell r="A138" t="str">
            <v>S413046</v>
          </cell>
        </row>
        <row r="138">
          <cell r="C138" t="str">
            <v>黄骅市恒基五金轴承工具有限公司</v>
          </cell>
        </row>
        <row r="138">
          <cell r="E138" t="str">
            <v>CNY</v>
          </cell>
        </row>
        <row r="138">
          <cell r="G138">
            <v>0</v>
          </cell>
          <cell r="H138">
            <v>0</v>
          </cell>
        </row>
        <row r="138">
          <cell r="J138">
            <v>0</v>
          </cell>
        </row>
        <row r="138">
          <cell r="L138">
            <v>0</v>
          </cell>
          <cell r="M138">
            <v>0</v>
          </cell>
          <cell r="N138" t="str">
            <v>应付</v>
          </cell>
          <cell r="O138" t="str">
            <v>元</v>
          </cell>
          <cell r="P138" t="str">
            <v>应付0元</v>
          </cell>
        </row>
        <row r="139">
          <cell r="A139" t="str">
            <v>S413047</v>
          </cell>
        </row>
        <row r="139">
          <cell r="C139" t="str">
            <v>黄骅市正大纺织机械配件厂</v>
          </cell>
        </row>
        <row r="139">
          <cell r="E139" t="str">
            <v>CNY</v>
          </cell>
        </row>
        <row r="139">
          <cell r="G139">
            <v>-1825441.09</v>
          </cell>
          <cell r="H139">
            <v>20600</v>
          </cell>
        </row>
        <row r="139">
          <cell r="J139">
            <v>600</v>
          </cell>
        </row>
        <row r="139">
          <cell r="L139">
            <v>-1805441.09</v>
          </cell>
          <cell r="M139">
            <v>1805441.09</v>
          </cell>
          <cell r="N139" t="str">
            <v>应付</v>
          </cell>
          <cell r="O139" t="str">
            <v>元</v>
          </cell>
          <cell r="P139" t="str">
            <v>应付1805441.09元</v>
          </cell>
        </row>
        <row r="140">
          <cell r="A140" t="str">
            <v>S413048</v>
          </cell>
        </row>
        <row r="140">
          <cell r="C140" t="str">
            <v>黄骅市聚兴制管有限公司</v>
          </cell>
        </row>
        <row r="140">
          <cell r="E140" t="str">
            <v>CNY</v>
          </cell>
        </row>
        <row r="140">
          <cell r="G140">
            <v>-155001.02</v>
          </cell>
          <cell r="H140">
            <v>0</v>
          </cell>
        </row>
        <row r="140">
          <cell r="J140">
            <v>0</v>
          </cell>
        </row>
        <row r="140">
          <cell r="L140">
            <v>-155001.02</v>
          </cell>
          <cell r="M140">
            <v>155001.02</v>
          </cell>
          <cell r="N140" t="str">
            <v>应付</v>
          </cell>
          <cell r="O140" t="str">
            <v>元</v>
          </cell>
          <cell r="P140" t="str">
            <v>应付155001.02元</v>
          </cell>
        </row>
        <row r="141">
          <cell r="A141" t="str">
            <v>S413049</v>
          </cell>
        </row>
        <row r="141">
          <cell r="C141" t="str">
            <v>黄骅市天丰汽车配件有限公司</v>
          </cell>
        </row>
        <row r="141">
          <cell r="E141" t="str">
            <v>CNY</v>
          </cell>
        </row>
        <row r="141">
          <cell r="G141">
            <v>-3933594.28</v>
          </cell>
          <cell r="H141">
            <v>0</v>
          </cell>
        </row>
        <row r="141">
          <cell r="J141">
            <v>0</v>
          </cell>
        </row>
        <row r="141">
          <cell r="L141">
            <v>-3933594.28</v>
          </cell>
          <cell r="M141">
            <v>3933594.28</v>
          </cell>
          <cell r="N141" t="str">
            <v>应付</v>
          </cell>
          <cell r="O141" t="str">
            <v>元</v>
          </cell>
          <cell r="P141" t="str">
            <v>应付3933594.28元</v>
          </cell>
        </row>
        <row r="142">
          <cell r="A142" t="str">
            <v>S413051</v>
          </cell>
        </row>
        <row r="142">
          <cell r="C142" t="str">
            <v>黄骅市京港机电设备有限公司</v>
          </cell>
        </row>
        <row r="142">
          <cell r="E142" t="str">
            <v>CNY</v>
          </cell>
        </row>
        <row r="142">
          <cell r="G142">
            <v>-594732.59</v>
          </cell>
          <cell r="H142">
            <v>0</v>
          </cell>
        </row>
        <row r="142">
          <cell r="J142">
            <v>0</v>
          </cell>
        </row>
        <row r="142">
          <cell r="L142">
            <v>-594732.59</v>
          </cell>
          <cell r="M142">
            <v>594732.59</v>
          </cell>
          <cell r="N142" t="str">
            <v>应付</v>
          </cell>
          <cell r="O142" t="str">
            <v>元</v>
          </cell>
          <cell r="P142" t="str">
            <v>应付594732.59元</v>
          </cell>
        </row>
        <row r="143">
          <cell r="A143" t="str">
            <v>S413052</v>
          </cell>
        </row>
        <row r="143">
          <cell r="C143" t="str">
            <v>黄骅市鑫昌五金制品厂</v>
          </cell>
        </row>
        <row r="143">
          <cell r="E143" t="str">
            <v>CNY</v>
          </cell>
        </row>
        <row r="143">
          <cell r="G143">
            <v>-10954562.18</v>
          </cell>
          <cell r="H143">
            <v>189358.28</v>
          </cell>
        </row>
        <row r="143">
          <cell r="J143">
            <v>6240</v>
          </cell>
        </row>
        <row r="143">
          <cell r="L143">
            <v>-10771443.9</v>
          </cell>
          <cell r="M143">
            <v>10771443.9</v>
          </cell>
          <cell r="N143" t="str">
            <v>应付</v>
          </cell>
          <cell r="O143" t="str">
            <v>元</v>
          </cell>
          <cell r="P143" t="str">
            <v>应付10771443.9元</v>
          </cell>
        </row>
        <row r="144">
          <cell r="A144" t="str">
            <v>S413053</v>
          </cell>
        </row>
        <row r="144">
          <cell r="C144" t="str">
            <v>黄骅市益海五金制造有限公司</v>
          </cell>
        </row>
        <row r="144">
          <cell r="E144" t="str">
            <v>CNY</v>
          </cell>
        </row>
        <row r="144">
          <cell r="G144">
            <v>-533060.06</v>
          </cell>
          <cell r="H144">
            <v>30900</v>
          </cell>
        </row>
        <row r="144">
          <cell r="J144">
            <v>900</v>
          </cell>
        </row>
        <row r="144">
          <cell r="L144">
            <v>-503060.06</v>
          </cell>
          <cell r="M144">
            <v>503060.06</v>
          </cell>
          <cell r="N144" t="str">
            <v>应付</v>
          </cell>
          <cell r="O144" t="str">
            <v>元</v>
          </cell>
          <cell r="P144" t="str">
            <v>应付503060.06元</v>
          </cell>
        </row>
        <row r="145">
          <cell r="A145" t="str">
            <v>S413054</v>
          </cell>
        </row>
        <row r="145">
          <cell r="C145" t="str">
            <v>黄骅市保俊成复合彩印厂</v>
          </cell>
        </row>
        <row r="145">
          <cell r="E145" t="str">
            <v>CNY</v>
          </cell>
        </row>
        <row r="145">
          <cell r="G145">
            <v>-175533.33</v>
          </cell>
          <cell r="H145">
            <v>10300</v>
          </cell>
        </row>
        <row r="145">
          <cell r="J145">
            <v>300</v>
          </cell>
        </row>
        <row r="145">
          <cell r="L145">
            <v>-165533.33</v>
          </cell>
          <cell r="M145">
            <v>165533.33</v>
          </cell>
          <cell r="N145" t="str">
            <v>应付</v>
          </cell>
          <cell r="O145" t="str">
            <v>元</v>
          </cell>
          <cell r="P145" t="str">
            <v>应付165533.33元</v>
          </cell>
        </row>
        <row r="146">
          <cell r="A146" t="str">
            <v>S413055</v>
          </cell>
        </row>
        <row r="146">
          <cell r="C146" t="str">
            <v>黄骅市广亿汽车部件有限公司</v>
          </cell>
        </row>
        <row r="146">
          <cell r="E146" t="str">
            <v>CNY</v>
          </cell>
        </row>
        <row r="146">
          <cell r="G146">
            <v>-2611291.32</v>
          </cell>
          <cell r="H146">
            <v>126691.69</v>
          </cell>
        </row>
        <row r="146">
          <cell r="J146">
            <v>105946.04</v>
          </cell>
        </row>
        <row r="146">
          <cell r="L146">
            <v>-2590545.67</v>
          </cell>
          <cell r="M146">
            <v>2590545.67</v>
          </cell>
          <cell r="N146" t="str">
            <v>应付</v>
          </cell>
          <cell r="O146" t="str">
            <v>元</v>
          </cell>
          <cell r="P146" t="str">
            <v>应付2590545.67元</v>
          </cell>
        </row>
        <row r="147">
          <cell r="A147" t="str">
            <v>S413056</v>
          </cell>
        </row>
        <row r="147">
          <cell r="C147" t="str">
            <v>黄骅市瑞丰五金制品有限公司</v>
          </cell>
        </row>
        <row r="147">
          <cell r="E147" t="str">
            <v>CNY</v>
          </cell>
        </row>
        <row r="147">
          <cell r="G147">
            <v>-902955.27</v>
          </cell>
          <cell r="H147">
            <v>0</v>
          </cell>
        </row>
        <row r="147">
          <cell r="J147">
            <v>0</v>
          </cell>
        </row>
        <row r="147">
          <cell r="L147">
            <v>-902955.27</v>
          </cell>
          <cell r="M147">
            <v>902955.27</v>
          </cell>
          <cell r="N147" t="str">
            <v>应付</v>
          </cell>
          <cell r="O147" t="str">
            <v>元</v>
          </cell>
          <cell r="P147" t="str">
            <v>应付902955.27元</v>
          </cell>
        </row>
        <row r="148">
          <cell r="A148" t="str">
            <v>S413057</v>
          </cell>
        </row>
        <row r="148">
          <cell r="C148" t="str">
            <v>黄骅市亚征汽车配件有限公司</v>
          </cell>
        </row>
        <row r="148">
          <cell r="E148" t="str">
            <v>CNY</v>
          </cell>
        </row>
        <row r="148">
          <cell r="G148">
            <v>0</v>
          </cell>
          <cell r="H148">
            <v>0</v>
          </cell>
        </row>
        <row r="148">
          <cell r="J148">
            <v>0</v>
          </cell>
        </row>
        <row r="148">
          <cell r="L148">
            <v>0</v>
          </cell>
          <cell r="M148">
            <v>0</v>
          </cell>
          <cell r="N148" t="str">
            <v>应付</v>
          </cell>
          <cell r="O148" t="str">
            <v>元</v>
          </cell>
          <cell r="P148" t="str">
            <v>应付0元</v>
          </cell>
        </row>
        <row r="149">
          <cell r="A149" t="str">
            <v>S413058</v>
          </cell>
        </row>
        <row r="149">
          <cell r="C149" t="str">
            <v>黄骅市俊隆五金包装有限公司</v>
          </cell>
        </row>
        <row r="149">
          <cell r="E149" t="str">
            <v>CNY</v>
          </cell>
        </row>
        <row r="149">
          <cell r="G149">
            <v>-253101.75</v>
          </cell>
          <cell r="H149">
            <v>10300</v>
          </cell>
        </row>
        <row r="149">
          <cell r="J149">
            <v>6148.34</v>
          </cell>
        </row>
        <row r="149">
          <cell r="L149">
            <v>-248950.09</v>
          </cell>
          <cell r="M149">
            <v>248950.09</v>
          </cell>
          <cell r="N149" t="str">
            <v>应付</v>
          </cell>
          <cell r="O149" t="str">
            <v>元</v>
          </cell>
          <cell r="P149" t="str">
            <v>应付248950.09元</v>
          </cell>
        </row>
        <row r="150">
          <cell r="A150" t="str">
            <v>S413059</v>
          </cell>
        </row>
        <row r="150">
          <cell r="C150" t="str">
            <v>黄骅市荣邦汽车部件有限公司</v>
          </cell>
        </row>
        <row r="150">
          <cell r="E150" t="str">
            <v>CNY</v>
          </cell>
        </row>
        <row r="150">
          <cell r="G150">
            <v>0</v>
          </cell>
          <cell r="H150">
            <v>0</v>
          </cell>
        </row>
        <row r="150">
          <cell r="J150">
            <v>0</v>
          </cell>
        </row>
        <row r="150">
          <cell r="L150">
            <v>0</v>
          </cell>
          <cell r="M150">
            <v>0</v>
          </cell>
          <cell r="N150" t="str">
            <v>应付</v>
          </cell>
          <cell r="O150" t="str">
            <v>元</v>
          </cell>
          <cell r="P150" t="str">
            <v>应付0元</v>
          </cell>
        </row>
        <row r="151">
          <cell r="A151" t="str">
            <v>S413060</v>
          </cell>
        </row>
        <row r="151">
          <cell r="C151" t="str">
            <v>黄骅市正祥车辆部件有限公司</v>
          </cell>
        </row>
        <row r="151">
          <cell r="E151" t="str">
            <v>CNY</v>
          </cell>
        </row>
        <row r="151">
          <cell r="G151">
            <v>-598067.44</v>
          </cell>
          <cell r="H151">
            <v>0</v>
          </cell>
        </row>
        <row r="151">
          <cell r="J151">
            <v>0</v>
          </cell>
        </row>
        <row r="151">
          <cell r="L151">
            <v>-598067.44</v>
          </cell>
          <cell r="M151">
            <v>598067.44</v>
          </cell>
          <cell r="N151" t="str">
            <v>应付</v>
          </cell>
          <cell r="O151" t="str">
            <v>元</v>
          </cell>
          <cell r="P151" t="str">
            <v>应付598067.44元</v>
          </cell>
        </row>
        <row r="152">
          <cell r="A152" t="str">
            <v>S413061</v>
          </cell>
        </row>
        <row r="152">
          <cell r="C152" t="str">
            <v>黄骅市氦普气体销售有限公司</v>
          </cell>
        </row>
        <row r="152">
          <cell r="E152" t="str">
            <v>CNY</v>
          </cell>
        </row>
        <row r="152">
          <cell r="G152">
            <v>-695619.54</v>
          </cell>
          <cell r="H152">
            <v>0</v>
          </cell>
        </row>
        <row r="152">
          <cell r="J152">
            <v>0</v>
          </cell>
        </row>
        <row r="152">
          <cell r="L152">
            <v>-695619.54</v>
          </cell>
          <cell r="M152">
            <v>695619.54</v>
          </cell>
          <cell r="N152" t="str">
            <v>应付</v>
          </cell>
          <cell r="O152" t="str">
            <v>元</v>
          </cell>
          <cell r="P152" t="str">
            <v>应付695619.54元</v>
          </cell>
        </row>
        <row r="153">
          <cell r="A153" t="str">
            <v>S413062</v>
          </cell>
        </row>
        <row r="153">
          <cell r="C153" t="str">
            <v>黄骅市友联嘉悦商贸有限公司</v>
          </cell>
        </row>
        <row r="153">
          <cell r="E153" t="str">
            <v>CNY</v>
          </cell>
        </row>
        <row r="153">
          <cell r="G153">
            <v>0</v>
          </cell>
          <cell r="H153">
            <v>0</v>
          </cell>
        </row>
        <row r="153">
          <cell r="J153">
            <v>0</v>
          </cell>
        </row>
        <row r="153">
          <cell r="L153">
            <v>0</v>
          </cell>
          <cell r="M153">
            <v>0</v>
          </cell>
          <cell r="N153" t="str">
            <v>应付</v>
          </cell>
          <cell r="O153" t="str">
            <v>元</v>
          </cell>
          <cell r="P153" t="str">
            <v>应付0元</v>
          </cell>
        </row>
        <row r="154">
          <cell r="A154" t="str">
            <v>S413063</v>
          </cell>
        </row>
        <row r="154">
          <cell r="C154" t="str">
            <v>黄骅市洁霸汽车零部件制造有限公司</v>
          </cell>
        </row>
        <row r="154">
          <cell r="E154" t="str">
            <v>CNY</v>
          </cell>
        </row>
        <row r="154">
          <cell r="G154">
            <v>-246020.38</v>
          </cell>
          <cell r="H154">
            <v>0</v>
          </cell>
        </row>
        <row r="154">
          <cell r="J154">
            <v>0</v>
          </cell>
        </row>
        <row r="154">
          <cell r="L154">
            <v>-246020.38</v>
          </cell>
          <cell r="M154">
            <v>246020.38</v>
          </cell>
          <cell r="N154" t="str">
            <v>应付</v>
          </cell>
          <cell r="O154" t="str">
            <v>元</v>
          </cell>
          <cell r="P154" t="str">
            <v>应付246020.38元</v>
          </cell>
        </row>
        <row r="155">
          <cell r="A155" t="str">
            <v>S413064</v>
          </cell>
        </row>
        <row r="155">
          <cell r="C155" t="str">
            <v>黄骅市恒伟五金制品有限公司</v>
          </cell>
        </row>
        <row r="155">
          <cell r="E155" t="str">
            <v>CNY</v>
          </cell>
        </row>
        <row r="155">
          <cell r="G155">
            <v>-2033315.06</v>
          </cell>
          <cell r="H155">
            <v>284959.41</v>
          </cell>
        </row>
        <row r="155">
          <cell r="J155">
            <v>349965.29</v>
          </cell>
        </row>
        <row r="155">
          <cell r="L155">
            <v>-2098320.94</v>
          </cell>
          <cell r="M155">
            <v>2098320.94</v>
          </cell>
          <cell r="N155" t="str">
            <v>应付</v>
          </cell>
          <cell r="O155" t="str">
            <v>元</v>
          </cell>
          <cell r="P155" t="str">
            <v>应付2098320.94元</v>
          </cell>
        </row>
        <row r="156">
          <cell r="A156" t="str">
            <v>S413065</v>
          </cell>
        </row>
        <row r="156">
          <cell r="C156" t="str">
            <v>河北锦泽丰泰国际贸易有限公司</v>
          </cell>
        </row>
        <row r="156">
          <cell r="E156" t="str">
            <v>CNY</v>
          </cell>
        </row>
        <row r="156">
          <cell r="G156">
            <v>-1811058.77</v>
          </cell>
          <cell r="H156">
            <v>6313.75</v>
          </cell>
        </row>
        <row r="156">
          <cell r="J156">
            <v>0</v>
          </cell>
        </row>
        <row r="156">
          <cell r="L156">
            <v>-1804745.02</v>
          </cell>
          <cell r="M156">
            <v>1804745.02</v>
          </cell>
          <cell r="N156" t="str">
            <v>应付</v>
          </cell>
          <cell r="O156" t="str">
            <v>元</v>
          </cell>
          <cell r="P156" t="str">
            <v>应付1804745.02元</v>
          </cell>
        </row>
        <row r="157">
          <cell r="A157" t="str">
            <v>S413066</v>
          </cell>
        </row>
        <row r="157">
          <cell r="C157" t="str">
            <v>河北新强力机械制造有限公司</v>
          </cell>
        </row>
        <row r="157">
          <cell r="E157" t="str">
            <v>CNY</v>
          </cell>
        </row>
        <row r="157">
          <cell r="G157">
            <v>-1428535.49</v>
          </cell>
          <cell r="H157">
            <v>98451.51</v>
          </cell>
        </row>
        <row r="157">
          <cell r="J157">
            <v>18451.51</v>
          </cell>
        </row>
        <row r="157">
          <cell r="L157">
            <v>-1348535.49</v>
          </cell>
          <cell r="M157">
            <v>1348535.49</v>
          </cell>
          <cell r="N157" t="str">
            <v>应付</v>
          </cell>
          <cell r="O157" t="str">
            <v>元</v>
          </cell>
          <cell r="P157" t="str">
            <v>应付1348535.49元</v>
          </cell>
        </row>
        <row r="158">
          <cell r="A158" t="str">
            <v>S413067</v>
          </cell>
        </row>
        <row r="158">
          <cell r="C158" t="str">
            <v>沧州庆方汽车部件有限公司</v>
          </cell>
        </row>
        <row r="158">
          <cell r="E158" t="str">
            <v>CNY</v>
          </cell>
        </row>
        <row r="158">
          <cell r="G158">
            <v>-329601.54</v>
          </cell>
          <cell r="H158">
            <v>30900</v>
          </cell>
        </row>
        <row r="158">
          <cell r="J158">
            <v>900</v>
          </cell>
        </row>
        <row r="158">
          <cell r="L158">
            <v>-299601.54</v>
          </cell>
          <cell r="M158">
            <v>299601.54</v>
          </cell>
          <cell r="N158" t="str">
            <v>应付</v>
          </cell>
          <cell r="O158" t="str">
            <v>元</v>
          </cell>
          <cell r="P158" t="str">
            <v>应付299601.54元</v>
          </cell>
        </row>
        <row r="159">
          <cell r="A159" t="str">
            <v>S413069</v>
          </cell>
        </row>
        <row r="159">
          <cell r="C159" t="str">
            <v>黄骅市峰霞科技有限公司</v>
          </cell>
        </row>
        <row r="159">
          <cell r="E159" t="str">
            <v>CNY</v>
          </cell>
        </row>
        <row r="159">
          <cell r="G159">
            <v>-21480</v>
          </cell>
          <cell r="H159">
            <v>0</v>
          </cell>
        </row>
        <row r="159">
          <cell r="J159">
            <v>0</v>
          </cell>
        </row>
        <row r="159">
          <cell r="L159">
            <v>-21480</v>
          </cell>
          <cell r="M159">
            <v>21480</v>
          </cell>
          <cell r="N159" t="str">
            <v>应付</v>
          </cell>
          <cell r="O159" t="str">
            <v>元</v>
          </cell>
          <cell r="P159" t="str">
            <v>应付21480元</v>
          </cell>
        </row>
        <row r="160">
          <cell r="A160" t="str">
            <v>S413070</v>
          </cell>
        </row>
        <row r="160">
          <cell r="C160" t="str">
            <v>黄骅市创合五金制品有限公司</v>
          </cell>
        </row>
        <row r="160">
          <cell r="E160" t="str">
            <v>CNY</v>
          </cell>
        </row>
        <row r="160">
          <cell r="G160">
            <v>-3217619.2</v>
          </cell>
          <cell r="H160">
            <v>144778</v>
          </cell>
        </row>
        <row r="160">
          <cell r="J160">
            <v>4778</v>
          </cell>
        </row>
        <row r="160">
          <cell r="L160">
            <v>-3077619.2</v>
          </cell>
          <cell r="M160">
            <v>3077619.2</v>
          </cell>
          <cell r="N160" t="str">
            <v>应付</v>
          </cell>
          <cell r="O160" t="str">
            <v>元</v>
          </cell>
          <cell r="P160" t="str">
            <v>应付3077619.2元</v>
          </cell>
        </row>
        <row r="161">
          <cell r="A161" t="str">
            <v>S413071</v>
          </cell>
        </row>
        <row r="161">
          <cell r="C161" t="str">
            <v>黄骅市顺亿汽车部件有限公司</v>
          </cell>
        </row>
        <row r="161">
          <cell r="E161" t="str">
            <v>CNY</v>
          </cell>
        </row>
        <row r="161">
          <cell r="G161">
            <v>-875961.09</v>
          </cell>
          <cell r="H161">
            <v>10300</v>
          </cell>
        </row>
        <row r="161">
          <cell r="J161">
            <v>1322.76</v>
          </cell>
        </row>
        <row r="161">
          <cell r="L161">
            <v>-866983.85</v>
          </cell>
          <cell r="M161">
            <v>866983.85</v>
          </cell>
          <cell r="N161" t="str">
            <v>应付</v>
          </cell>
          <cell r="O161" t="str">
            <v>元</v>
          </cell>
          <cell r="P161" t="str">
            <v>应付866983.85元</v>
          </cell>
        </row>
        <row r="162">
          <cell r="A162" t="str">
            <v>S413072</v>
          </cell>
        </row>
        <row r="162">
          <cell r="C162" t="str">
            <v>黄骅市润晨五金制品有限公司</v>
          </cell>
        </row>
        <row r="162">
          <cell r="E162" t="str">
            <v>CNY</v>
          </cell>
        </row>
        <row r="162">
          <cell r="G162">
            <v>-216103.89</v>
          </cell>
          <cell r="H162">
            <v>10300</v>
          </cell>
        </row>
        <row r="162">
          <cell r="J162">
            <v>300</v>
          </cell>
        </row>
        <row r="162">
          <cell r="L162">
            <v>-206103.89</v>
          </cell>
          <cell r="M162">
            <v>206103.89</v>
          </cell>
          <cell r="N162" t="str">
            <v>应付</v>
          </cell>
          <cell r="O162" t="str">
            <v>元</v>
          </cell>
          <cell r="P162" t="str">
            <v>应付206103.89元</v>
          </cell>
        </row>
        <row r="163">
          <cell r="A163" t="str">
            <v>S413073</v>
          </cell>
        </row>
        <row r="163">
          <cell r="C163" t="str">
            <v>黄骅市兴岳金属制品有限公司</v>
          </cell>
        </row>
        <row r="163">
          <cell r="E163" t="str">
            <v>CNY</v>
          </cell>
        </row>
        <row r="163">
          <cell r="G163">
            <v>-870058.96</v>
          </cell>
          <cell r="H163">
            <v>20600</v>
          </cell>
        </row>
        <row r="163">
          <cell r="J163">
            <v>600</v>
          </cell>
        </row>
        <row r="163">
          <cell r="L163">
            <v>-850058.96</v>
          </cell>
          <cell r="M163">
            <v>850058.96</v>
          </cell>
          <cell r="N163" t="str">
            <v>应付</v>
          </cell>
          <cell r="O163" t="str">
            <v>元</v>
          </cell>
          <cell r="P163" t="str">
            <v>应付850058.96元</v>
          </cell>
        </row>
        <row r="164">
          <cell r="A164" t="str">
            <v>S413074</v>
          </cell>
        </row>
        <row r="164">
          <cell r="C164" t="str">
            <v>黄骅市振兴五金制品厂</v>
          </cell>
        </row>
        <row r="164">
          <cell r="E164" t="str">
            <v>CNY</v>
          </cell>
        </row>
        <row r="164">
          <cell r="G164">
            <v>-1386.48</v>
          </cell>
          <cell r="H164">
            <v>0</v>
          </cell>
        </row>
        <row r="164">
          <cell r="J164">
            <v>0</v>
          </cell>
        </row>
        <row r="164">
          <cell r="L164">
            <v>-1386.48</v>
          </cell>
          <cell r="M164">
            <v>1386.48</v>
          </cell>
          <cell r="N164" t="str">
            <v>应付</v>
          </cell>
          <cell r="O164" t="str">
            <v>元</v>
          </cell>
          <cell r="P164" t="str">
            <v>应付1386.48元</v>
          </cell>
        </row>
        <row r="165">
          <cell r="A165" t="str">
            <v>S413075</v>
          </cell>
        </row>
        <row r="165">
          <cell r="C165" t="str">
            <v>沃尔瓦格涂料(廊坊)有限公司</v>
          </cell>
        </row>
        <row r="165">
          <cell r="E165" t="str">
            <v>CNY</v>
          </cell>
        </row>
        <row r="165">
          <cell r="G165">
            <v>-30446.5399999998</v>
          </cell>
          <cell r="H165">
            <v>0</v>
          </cell>
        </row>
        <row r="165">
          <cell r="J165">
            <v>0</v>
          </cell>
        </row>
        <row r="165">
          <cell r="L165">
            <v>-30446.5399999998</v>
          </cell>
          <cell r="M165">
            <v>30446.5399999998</v>
          </cell>
          <cell r="N165" t="str">
            <v>应付</v>
          </cell>
          <cell r="O165" t="str">
            <v>元</v>
          </cell>
          <cell r="P165" t="str">
            <v>应付30446.5399999998元</v>
          </cell>
        </row>
        <row r="166">
          <cell r="A166" t="str">
            <v>S413076</v>
          </cell>
        </row>
        <row r="166">
          <cell r="C166" t="str">
            <v>埃意(廊坊)电子工程有限公司</v>
          </cell>
        </row>
        <row r="166">
          <cell r="E166" t="str">
            <v>CNY</v>
          </cell>
        </row>
        <row r="166">
          <cell r="G166">
            <v>-50935.51</v>
          </cell>
          <cell r="H166">
            <v>0</v>
          </cell>
        </row>
        <row r="166">
          <cell r="J166">
            <v>0</v>
          </cell>
        </row>
        <row r="166">
          <cell r="L166">
            <v>-50935.51</v>
          </cell>
          <cell r="M166">
            <v>50935.51</v>
          </cell>
          <cell r="N166" t="str">
            <v>应付</v>
          </cell>
          <cell r="O166" t="str">
            <v>元</v>
          </cell>
          <cell r="P166" t="str">
            <v>应付50935.51元</v>
          </cell>
        </row>
        <row r="167">
          <cell r="A167" t="str">
            <v>S413077</v>
          </cell>
        </row>
        <row r="167">
          <cell r="C167" t="str">
            <v>文安县万达汽车配件制造有限公司</v>
          </cell>
        </row>
        <row r="167">
          <cell r="E167" t="str">
            <v>CNY</v>
          </cell>
        </row>
        <row r="167">
          <cell r="G167">
            <v>-1682146.96</v>
          </cell>
          <cell r="H167">
            <v>53900</v>
          </cell>
        </row>
        <row r="167">
          <cell r="J167">
            <v>3900</v>
          </cell>
        </row>
        <row r="167">
          <cell r="L167">
            <v>-1632146.96</v>
          </cell>
          <cell r="M167">
            <v>1632146.96</v>
          </cell>
          <cell r="N167" t="str">
            <v>应付</v>
          </cell>
          <cell r="O167" t="str">
            <v>元</v>
          </cell>
          <cell r="P167" t="str">
            <v>应付1632146.96元</v>
          </cell>
        </row>
        <row r="168">
          <cell r="A168" t="str">
            <v>S413078</v>
          </cell>
        </row>
        <row r="168">
          <cell r="C168" t="str">
            <v>文安县德实汽车配件有限公司</v>
          </cell>
        </row>
        <row r="168">
          <cell r="E168" t="str">
            <v>CNY</v>
          </cell>
        </row>
        <row r="168">
          <cell r="G168">
            <v>-3365571.33</v>
          </cell>
          <cell r="H168">
            <v>80000</v>
          </cell>
        </row>
        <row r="168">
          <cell r="J168">
            <v>144511.66</v>
          </cell>
        </row>
        <row r="168">
          <cell r="L168">
            <v>-3430082.99</v>
          </cell>
          <cell r="M168">
            <v>3430082.99</v>
          </cell>
          <cell r="N168" t="str">
            <v>应付</v>
          </cell>
          <cell r="O168" t="str">
            <v>元</v>
          </cell>
          <cell r="P168" t="str">
            <v>应付3430082.99元</v>
          </cell>
        </row>
        <row r="169">
          <cell r="A169" t="str">
            <v>S413079</v>
          </cell>
        </row>
        <row r="169">
          <cell r="C169" t="str">
            <v>廊坊中德汽车座椅制造有限公司</v>
          </cell>
        </row>
        <row r="169">
          <cell r="E169" t="str">
            <v>CNY</v>
          </cell>
        </row>
        <row r="169">
          <cell r="G169">
            <v>0</v>
          </cell>
          <cell r="H169">
            <v>0</v>
          </cell>
        </row>
        <row r="169">
          <cell r="J169">
            <v>0</v>
          </cell>
        </row>
        <row r="169">
          <cell r="L169">
            <v>0</v>
          </cell>
          <cell r="M169">
            <v>0</v>
          </cell>
          <cell r="N169" t="str">
            <v>应付</v>
          </cell>
          <cell r="O169" t="str">
            <v>元</v>
          </cell>
          <cell r="P169" t="str">
            <v>应付0元</v>
          </cell>
        </row>
        <row r="170">
          <cell r="A170" t="str">
            <v>S413081</v>
          </cell>
        </row>
        <row r="170">
          <cell r="C170" t="str">
            <v>河北宏广橡塑金属制品有限公司</v>
          </cell>
        </row>
        <row r="170">
          <cell r="E170" t="str">
            <v>CNY</v>
          </cell>
        </row>
        <row r="170">
          <cell r="G170">
            <v>-18066.19</v>
          </cell>
          <cell r="H170">
            <v>0</v>
          </cell>
        </row>
        <row r="170">
          <cell r="J170">
            <v>0</v>
          </cell>
        </row>
        <row r="170">
          <cell r="L170">
            <v>-18066.19</v>
          </cell>
          <cell r="M170">
            <v>18066.19</v>
          </cell>
          <cell r="N170" t="str">
            <v>应付</v>
          </cell>
          <cell r="O170" t="str">
            <v>元</v>
          </cell>
          <cell r="P170" t="str">
            <v>应付18066.19元</v>
          </cell>
        </row>
        <row r="171">
          <cell r="A171" t="str">
            <v>S413082</v>
          </cell>
        </row>
        <row r="171">
          <cell r="C171" t="str">
            <v>深州市卓伦橡塑磨具有限公司</v>
          </cell>
        </row>
        <row r="171">
          <cell r="E171" t="str">
            <v>CNY</v>
          </cell>
        </row>
        <row r="171">
          <cell r="G171">
            <v>-3325131.9</v>
          </cell>
          <cell r="H171">
            <v>515000</v>
          </cell>
        </row>
        <row r="171">
          <cell r="J171">
            <v>15000</v>
          </cell>
        </row>
        <row r="171">
          <cell r="L171">
            <v>-2825131.9</v>
          </cell>
          <cell r="M171">
            <v>2825131.9</v>
          </cell>
          <cell r="N171" t="str">
            <v>应付</v>
          </cell>
          <cell r="O171" t="str">
            <v>元</v>
          </cell>
          <cell r="P171" t="str">
            <v>应付2825131.9元</v>
          </cell>
        </row>
        <row r="172">
          <cell r="A172" t="str">
            <v>S413083</v>
          </cell>
        </row>
        <row r="172">
          <cell r="C172" t="str">
            <v>深州市晶立泰(安广顺)机械配件有限公司</v>
          </cell>
        </row>
        <row r="172">
          <cell r="E172" t="str">
            <v>CNY</v>
          </cell>
        </row>
        <row r="172">
          <cell r="G172">
            <v>-117527.02</v>
          </cell>
          <cell r="H172">
            <v>10300</v>
          </cell>
        </row>
        <row r="172">
          <cell r="J172">
            <v>300</v>
          </cell>
        </row>
        <row r="172">
          <cell r="L172">
            <v>-107527.02</v>
          </cell>
          <cell r="M172">
            <v>107527.02</v>
          </cell>
          <cell r="N172" t="str">
            <v>应付</v>
          </cell>
          <cell r="O172" t="str">
            <v>元</v>
          </cell>
          <cell r="P172" t="str">
            <v>应付107527.02元</v>
          </cell>
        </row>
        <row r="173">
          <cell r="A173" t="str">
            <v>S413084</v>
          </cell>
        </row>
        <row r="173">
          <cell r="C173" t="str">
            <v>黄骅市常郭镇街西纸箱厂</v>
          </cell>
        </row>
        <row r="173">
          <cell r="E173" t="str">
            <v>CNY</v>
          </cell>
        </row>
        <row r="173">
          <cell r="G173">
            <v>-1708166.01</v>
          </cell>
          <cell r="H173">
            <v>20600</v>
          </cell>
        </row>
        <row r="173">
          <cell r="J173">
            <v>22159.94</v>
          </cell>
        </row>
        <row r="173">
          <cell r="L173">
            <v>-1709725.95</v>
          </cell>
          <cell r="M173">
            <v>1709725.95</v>
          </cell>
          <cell r="N173" t="str">
            <v>应付</v>
          </cell>
          <cell r="O173" t="str">
            <v>元</v>
          </cell>
          <cell r="P173" t="str">
            <v>应付1709725.95元</v>
          </cell>
        </row>
        <row r="174">
          <cell r="A174" t="str">
            <v>S413085</v>
          </cell>
        </row>
        <row r="174">
          <cell r="C174" t="str">
            <v>黄骅市桥行冷冲模具厂</v>
          </cell>
        </row>
        <row r="174">
          <cell r="E174" t="str">
            <v>CNY</v>
          </cell>
        </row>
        <row r="174">
          <cell r="G174">
            <v>-30700</v>
          </cell>
          <cell r="H174">
            <v>0</v>
          </cell>
        </row>
        <row r="174">
          <cell r="J174">
            <v>0</v>
          </cell>
        </row>
        <row r="174">
          <cell r="L174">
            <v>-30700</v>
          </cell>
          <cell r="M174">
            <v>30700</v>
          </cell>
          <cell r="N174" t="str">
            <v>应付</v>
          </cell>
          <cell r="O174" t="str">
            <v>元</v>
          </cell>
          <cell r="P174" t="str">
            <v>应付30700元</v>
          </cell>
        </row>
        <row r="175">
          <cell r="A175" t="str">
            <v>S413086</v>
          </cell>
        </row>
        <row r="175">
          <cell r="C175" t="str">
            <v>黄骅市渤海庆丰车辆灯镜厂</v>
          </cell>
        </row>
        <row r="175">
          <cell r="E175" t="str">
            <v>CNY</v>
          </cell>
        </row>
        <row r="175">
          <cell r="G175">
            <v>0</v>
          </cell>
          <cell r="H175">
            <v>0</v>
          </cell>
        </row>
        <row r="175">
          <cell r="J175">
            <v>0</v>
          </cell>
        </row>
        <row r="175">
          <cell r="L175">
            <v>0</v>
          </cell>
          <cell r="M175">
            <v>0</v>
          </cell>
          <cell r="N175" t="str">
            <v>应付</v>
          </cell>
          <cell r="O175" t="str">
            <v>元</v>
          </cell>
          <cell r="P175" t="str">
            <v>应付0元</v>
          </cell>
        </row>
        <row r="176">
          <cell r="A176" t="str">
            <v>S413087</v>
          </cell>
        </row>
        <row r="176">
          <cell r="C176" t="str">
            <v>东光县汽车减震器厂</v>
          </cell>
        </row>
        <row r="176">
          <cell r="E176" t="str">
            <v>CNY</v>
          </cell>
        </row>
        <row r="176">
          <cell r="G176">
            <v>-18714.75</v>
          </cell>
          <cell r="H176">
            <v>0</v>
          </cell>
        </row>
        <row r="176">
          <cell r="J176">
            <v>0</v>
          </cell>
        </row>
        <row r="176">
          <cell r="L176">
            <v>-18714.75</v>
          </cell>
          <cell r="M176">
            <v>18714.75</v>
          </cell>
          <cell r="N176" t="str">
            <v>应付</v>
          </cell>
          <cell r="O176" t="str">
            <v>元</v>
          </cell>
          <cell r="P176" t="str">
            <v>应付18714.75元</v>
          </cell>
        </row>
        <row r="177">
          <cell r="A177" t="str">
            <v>S413088</v>
          </cell>
        </row>
        <row r="177">
          <cell r="C177" t="str">
            <v>张家港市万荣机械制造有限公司</v>
          </cell>
        </row>
        <row r="177">
          <cell r="E177" t="str">
            <v>CNY</v>
          </cell>
        </row>
        <row r="177">
          <cell r="G177">
            <v>-6350</v>
          </cell>
          <cell r="H177">
            <v>0</v>
          </cell>
        </row>
        <row r="177">
          <cell r="J177">
            <v>0</v>
          </cell>
        </row>
        <row r="177">
          <cell r="L177">
            <v>-6350</v>
          </cell>
          <cell r="M177">
            <v>6350</v>
          </cell>
          <cell r="N177" t="str">
            <v>应付</v>
          </cell>
          <cell r="O177" t="str">
            <v>元</v>
          </cell>
          <cell r="P177" t="str">
            <v>应付6350元</v>
          </cell>
        </row>
        <row r="178">
          <cell r="A178" t="str">
            <v>S413089</v>
          </cell>
        </row>
        <row r="178">
          <cell r="C178" t="str">
            <v>黄骅浙泰光伏发电有限公司</v>
          </cell>
        </row>
        <row r="178">
          <cell r="E178" t="str">
            <v>CNY</v>
          </cell>
        </row>
        <row r="178">
          <cell r="G178">
            <v>-433071.13</v>
          </cell>
          <cell r="H178">
            <v>0</v>
          </cell>
        </row>
        <row r="178">
          <cell r="J178">
            <v>144460</v>
          </cell>
        </row>
        <row r="178">
          <cell r="L178">
            <v>-577531.13</v>
          </cell>
          <cell r="M178">
            <v>577531.13</v>
          </cell>
          <cell r="N178" t="str">
            <v>应付</v>
          </cell>
          <cell r="O178" t="str">
            <v>元</v>
          </cell>
          <cell r="P178" t="str">
            <v>应付577531.13元</v>
          </cell>
        </row>
        <row r="179">
          <cell r="A179" t="str">
            <v>S413090</v>
          </cell>
        </row>
        <row r="179">
          <cell r="C179" t="str">
            <v>黄骅市津华汽车部件有限公司</v>
          </cell>
        </row>
        <row r="179">
          <cell r="E179" t="str">
            <v>CNY</v>
          </cell>
        </row>
        <row r="179">
          <cell r="G179">
            <v>-527338.56</v>
          </cell>
          <cell r="H179">
            <v>309000</v>
          </cell>
        </row>
        <row r="179">
          <cell r="J179">
            <v>9000</v>
          </cell>
        </row>
        <row r="179">
          <cell r="L179">
            <v>-227338.56</v>
          </cell>
          <cell r="M179">
            <v>227338.56</v>
          </cell>
          <cell r="N179" t="str">
            <v>应付</v>
          </cell>
          <cell r="O179" t="str">
            <v>元</v>
          </cell>
          <cell r="P179" t="str">
            <v>应付227338.56元</v>
          </cell>
        </row>
        <row r="180">
          <cell r="A180" t="str">
            <v>S413091</v>
          </cell>
        </row>
        <row r="180">
          <cell r="C180" t="str">
            <v>黄骅市供水公司</v>
          </cell>
        </row>
        <row r="180">
          <cell r="E180" t="str">
            <v>CNY</v>
          </cell>
        </row>
        <row r="180">
          <cell r="G180">
            <v>-490.699999999953</v>
          </cell>
          <cell r="H180">
            <v>0</v>
          </cell>
        </row>
        <row r="180">
          <cell r="J180">
            <v>6474.6</v>
          </cell>
        </row>
        <row r="180">
          <cell r="L180">
            <v>-6965.29999999995</v>
          </cell>
          <cell r="M180">
            <v>6965.29999999995</v>
          </cell>
          <cell r="N180" t="str">
            <v>应付</v>
          </cell>
          <cell r="O180" t="str">
            <v>元</v>
          </cell>
          <cell r="P180" t="str">
            <v>应付6965.29999999995元</v>
          </cell>
        </row>
        <row r="181">
          <cell r="A181" t="str">
            <v>S413092</v>
          </cell>
        </row>
        <row r="181">
          <cell r="C181" t="str">
            <v>黄骅市荣丰塑料模具有限公司</v>
          </cell>
        </row>
        <row r="181">
          <cell r="E181" t="str">
            <v>CNY</v>
          </cell>
        </row>
        <row r="181">
          <cell r="G181">
            <v>-75884.62</v>
          </cell>
          <cell r="H181">
            <v>0</v>
          </cell>
        </row>
        <row r="181">
          <cell r="J181">
            <v>0</v>
          </cell>
        </row>
        <row r="181">
          <cell r="L181">
            <v>-75884.62</v>
          </cell>
          <cell r="M181">
            <v>75884.62</v>
          </cell>
          <cell r="N181" t="str">
            <v>应付</v>
          </cell>
          <cell r="O181" t="str">
            <v>元</v>
          </cell>
          <cell r="P181" t="str">
            <v>应付75884.62元</v>
          </cell>
        </row>
        <row r="182">
          <cell r="A182" t="str">
            <v>S413093</v>
          </cell>
        </row>
        <row r="182">
          <cell r="C182" t="str">
            <v>黄骅市兴田弹簧有限公司</v>
          </cell>
        </row>
        <row r="182">
          <cell r="E182" t="str">
            <v>CNY</v>
          </cell>
        </row>
        <row r="182">
          <cell r="G182">
            <v>-8536.41</v>
          </cell>
          <cell r="H182">
            <v>0</v>
          </cell>
        </row>
        <row r="182">
          <cell r="J182">
            <v>0</v>
          </cell>
        </row>
        <row r="182">
          <cell r="L182">
            <v>-8536.41</v>
          </cell>
          <cell r="M182">
            <v>8536.41</v>
          </cell>
          <cell r="N182" t="str">
            <v>应付</v>
          </cell>
          <cell r="O182" t="str">
            <v>元</v>
          </cell>
          <cell r="P182" t="str">
            <v>应付8536.41元</v>
          </cell>
        </row>
        <row r="183">
          <cell r="A183" t="str">
            <v>S413094</v>
          </cell>
        </row>
        <row r="183">
          <cell r="C183" t="str">
            <v>霸州市宏海塑料制品有限公司</v>
          </cell>
        </row>
        <row r="183">
          <cell r="E183" t="str">
            <v>CNY</v>
          </cell>
        </row>
        <row r="183">
          <cell r="G183">
            <v>-5579.03</v>
          </cell>
          <cell r="H183">
            <v>0</v>
          </cell>
        </row>
        <row r="183">
          <cell r="J183">
            <v>0</v>
          </cell>
        </row>
        <row r="183">
          <cell r="L183">
            <v>-5579.03</v>
          </cell>
          <cell r="M183">
            <v>5579.03</v>
          </cell>
          <cell r="N183" t="str">
            <v>应付</v>
          </cell>
          <cell r="O183" t="str">
            <v>元</v>
          </cell>
          <cell r="P183" t="str">
            <v>应付5579.03元</v>
          </cell>
        </row>
        <row r="184">
          <cell r="A184" t="str">
            <v>S413095</v>
          </cell>
        </row>
        <row r="184">
          <cell r="C184" t="str">
            <v>河北岳钢数控设备有限公司</v>
          </cell>
        </row>
        <row r="184">
          <cell r="E184" t="str">
            <v>CNY</v>
          </cell>
        </row>
        <row r="184">
          <cell r="G184">
            <v>151779.14</v>
          </cell>
          <cell r="H184">
            <v>0</v>
          </cell>
        </row>
        <row r="184">
          <cell r="J184">
            <v>0</v>
          </cell>
        </row>
        <row r="184">
          <cell r="L184">
            <v>151779.14</v>
          </cell>
          <cell r="M184">
            <v>-151779.14</v>
          </cell>
          <cell r="N184" t="str">
            <v>预付</v>
          </cell>
          <cell r="O184" t="str">
            <v>元</v>
          </cell>
          <cell r="P184" t="str">
            <v>预付-151779.14元</v>
          </cell>
        </row>
        <row r="185">
          <cell r="A185" t="str">
            <v>S413096</v>
          </cell>
        </row>
        <row r="185">
          <cell r="C185" t="str">
            <v>河北联庆五金制品有限公司</v>
          </cell>
        </row>
        <row r="185">
          <cell r="E185" t="str">
            <v>CNY</v>
          </cell>
        </row>
        <row r="185">
          <cell r="G185">
            <v>-4053.14</v>
          </cell>
          <cell r="H185">
            <v>0</v>
          </cell>
        </row>
        <row r="185">
          <cell r="J185">
            <v>0</v>
          </cell>
        </row>
        <row r="185">
          <cell r="L185">
            <v>-4053.14</v>
          </cell>
          <cell r="M185">
            <v>4053.14</v>
          </cell>
          <cell r="N185" t="str">
            <v>应付</v>
          </cell>
          <cell r="O185" t="str">
            <v>元</v>
          </cell>
          <cell r="P185" t="str">
            <v>应付4053.14元</v>
          </cell>
        </row>
        <row r="186">
          <cell r="A186" t="str">
            <v>S413097</v>
          </cell>
        </row>
        <row r="186">
          <cell r="C186" t="str">
            <v>威县永盛汽车配件制造有限公司</v>
          </cell>
        </row>
        <row r="186">
          <cell r="E186" t="str">
            <v>CNY</v>
          </cell>
        </row>
        <row r="186">
          <cell r="G186">
            <v>-11220.07</v>
          </cell>
          <cell r="H186">
            <v>0</v>
          </cell>
        </row>
        <row r="186">
          <cell r="J186">
            <v>0</v>
          </cell>
        </row>
        <row r="186">
          <cell r="L186">
            <v>-11220.07</v>
          </cell>
          <cell r="M186">
            <v>11220.07</v>
          </cell>
          <cell r="N186" t="str">
            <v>应付</v>
          </cell>
          <cell r="O186" t="str">
            <v>元</v>
          </cell>
          <cell r="P186" t="str">
            <v>应付11220.07元</v>
          </cell>
        </row>
        <row r="187">
          <cell r="A187" t="str">
            <v>S413098</v>
          </cell>
        </row>
        <row r="187">
          <cell r="C187" t="str">
            <v>黄骅市宁鑫商贸有限公司</v>
          </cell>
        </row>
        <row r="187">
          <cell r="E187" t="str">
            <v>CNY</v>
          </cell>
        </row>
        <row r="187">
          <cell r="G187">
            <v>-16470.66</v>
          </cell>
          <cell r="H187">
            <v>0</v>
          </cell>
        </row>
        <row r="187">
          <cell r="J187">
            <v>0</v>
          </cell>
        </row>
        <row r="187">
          <cell r="L187">
            <v>-16470.66</v>
          </cell>
          <cell r="M187">
            <v>16470.66</v>
          </cell>
          <cell r="N187" t="str">
            <v>应付</v>
          </cell>
          <cell r="O187" t="str">
            <v>元</v>
          </cell>
          <cell r="P187" t="str">
            <v>应付16470.66元</v>
          </cell>
        </row>
        <row r="188">
          <cell r="A188" t="str">
            <v>S413099</v>
          </cell>
        </row>
        <row r="188">
          <cell r="C188" t="str">
            <v>黄骅市万寿汽车配件有限公司</v>
          </cell>
        </row>
        <row r="188">
          <cell r="E188" t="str">
            <v>CNY</v>
          </cell>
        </row>
        <row r="188">
          <cell r="G188">
            <v>0</v>
          </cell>
          <cell r="H188">
            <v>0</v>
          </cell>
        </row>
        <row r="188">
          <cell r="J188">
            <v>0</v>
          </cell>
        </row>
        <row r="188">
          <cell r="L188">
            <v>0</v>
          </cell>
          <cell r="M188">
            <v>0</v>
          </cell>
          <cell r="N188" t="str">
            <v>应付</v>
          </cell>
          <cell r="O188" t="str">
            <v>元</v>
          </cell>
          <cell r="P188" t="str">
            <v>应付0元</v>
          </cell>
        </row>
        <row r="189">
          <cell r="A189" t="str">
            <v>S413100</v>
          </cell>
        </row>
        <row r="189">
          <cell r="C189" t="str">
            <v>河北圣洁环境生物科技工程有限公司</v>
          </cell>
        </row>
        <row r="189">
          <cell r="E189" t="str">
            <v>CNY</v>
          </cell>
        </row>
        <row r="189">
          <cell r="G189">
            <v>0</v>
          </cell>
          <cell r="H189">
            <v>0</v>
          </cell>
        </row>
        <row r="189">
          <cell r="J189">
            <v>0</v>
          </cell>
        </row>
        <row r="189">
          <cell r="L189">
            <v>0</v>
          </cell>
          <cell r="M189">
            <v>0</v>
          </cell>
          <cell r="N189" t="str">
            <v>应付</v>
          </cell>
          <cell r="O189" t="str">
            <v>元</v>
          </cell>
          <cell r="P189" t="str">
            <v>应付0元</v>
          </cell>
        </row>
        <row r="190">
          <cell r="A190" t="str">
            <v>S413101</v>
          </cell>
        </row>
        <row r="190">
          <cell r="C190" t="str">
            <v>黄骅市海生五金模具厂</v>
          </cell>
        </row>
        <row r="190">
          <cell r="E190" t="str">
            <v>CNY</v>
          </cell>
        </row>
        <row r="190">
          <cell r="G190">
            <v>-48042.77</v>
          </cell>
          <cell r="H190">
            <v>0</v>
          </cell>
        </row>
        <row r="190">
          <cell r="J190">
            <v>0</v>
          </cell>
        </row>
        <row r="190">
          <cell r="L190">
            <v>-48042.77</v>
          </cell>
          <cell r="M190">
            <v>48042.77</v>
          </cell>
          <cell r="N190" t="str">
            <v>应付</v>
          </cell>
          <cell r="O190" t="str">
            <v>元</v>
          </cell>
          <cell r="P190" t="str">
            <v>应付48042.77元</v>
          </cell>
        </row>
        <row r="191">
          <cell r="A191" t="str">
            <v>S413102</v>
          </cell>
        </row>
        <row r="191">
          <cell r="C191" t="str">
            <v>黄骅市增鑫五金制品有限公司</v>
          </cell>
        </row>
        <row r="191">
          <cell r="E191" t="str">
            <v>CNY</v>
          </cell>
        </row>
        <row r="191">
          <cell r="G191">
            <v>-19045</v>
          </cell>
          <cell r="H191">
            <v>0</v>
          </cell>
        </row>
        <row r="191">
          <cell r="J191">
            <v>0</v>
          </cell>
        </row>
        <row r="191">
          <cell r="L191">
            <v>-19045</v>
          </cell>
          <cell r="M191">
            <v>19045</v>
          </cell>
          <cell r="N191" t="str">
            <v>应付</v>
          </cell>
          <cell r="O191" t="str">
            <v>元</v>
          </cell>
          <cell r="P191" t="str">
            <v>应付19045元</v>
          </cell>
        </row>
        <row r="192">
          <cell r="A192" t="str">
            <v>S413103</v>
          </cell>
        </row>
        <row r="192">
          <cell r="C192" t="str">
            <v>黄骅市通顺五金机电商店</v>
          </cell>
        </row>
        <row r="192">
          <cell r="E192" t="str">
            <v>CNY</v>
          </cell>
        </row>
        <row r="192">
          <cell r="G192">
            <v>-900</v>
          </cell>
          <cell r="H192">
            <v>0</v>
          </cell>
        </row>
        <row r="192">
          <cell r="J192">
            <v>0</v>
          </cell>
        </row>
        <row r="192">
          <cell r="L192">
            <v>-900</v>
          </cell>
          <cell r="M192">
            <v>900</v>
          </cell>
          <cell r="N192" t="str">
            <v>应付</v>
          </cell>
          <cell r="O192" t="str">
            <v>元</v>
          </cell>
          <cell r="P192" t="str">
            <v>应付900元</v>
          </cell>
        </row>
        <row r="193">
          <cell r="A193" t="str">
            <v>S413104</v>
          </cell>
        </row>
        <row r="193">
          <cell r="C193" t="str">
            <v>沧州施普模具制造有限公司</v>
          </cell>
        </row>
        <row r="193">
          <cell r="E193" t="str">
            <v>CNY</v>
          </cell>
        </row>
        <row r="193">
          <cell r="G193">
            <v>-21800</v>
          </cell>
          <cell r="H193">
            <v>0</v>
          </cell>
        </row>
        <row r="193">
          <cell r="J193">
            <v>0</v>
          </cell>
        </row>
        <row r="193">
          <cell r="L193">
            <v>-21800</v>
          </cell>
          <cell r="M193">
            <v>21800</v>
          </cell>
          <cell r="N193" t="str">
            <v>应付</v>
          </cell>
          <cell r="O193" t="str">
            <v>元</v>
          </cell>
          <cell r="P193" t="str">
            <v>应付21800元</v>
          </cell>
        </row>
        <row r="194">
          <cell r="A194" t="str">
            <v>S413105</v>
          </cell>
        </row>
        <row r="194">
          <cell r="C194" t="str">
            <v>沧州斯克艾商贸有限公司</v>
          </cell>
        </row>
        <row r="194">
          <cell r="E194" t="str">
            <v>CNY</v>
          </cell>
        </row>
        <row r="194">
          <cell r="G194">
            <v>-79687.68</v>
          </cell>
          <cell r="H194">
            <v>0</v>
          </cell>
        </row>
        <row r="194">
          <cell r="J194">
            <v>0</v>
          </cell>
        </row>
        <row r="194">
          <cell r="L194">
            <v>-79687.68</v>
          </cell>
          <cell r="M194">
            <v>79687.68</v>
          </cell>
          <cell r="N194" t="str">
            <v>应付</v>
          </cell>
          <cell r="O194" t="str">
            <v>元</v>
          </cell>
          <cell r="P194" t="str">
            <v>应付79687.68元</v>
          </cell>
        </row>
        <row r="195">
          <cell r="A195" t="str">
            <v>S413106</v>
          </cell>
        </row>
        <row r="195">
          <cell r="C195" t="str">
            <v>黄骅市博杰汽车部件有限公司</v>
          </cell>
        </row>
        <row r="195">
          <cell r="E195" t="str">
            <v>CNY</v>
          </cell>
        </row>
        <row r="195">
          <cell r="G195">
            <v>0</v>
          </cell>
          <cell r="H195">
            <v>0</v>
          </cell>
        </row>
        <row r="195">
          <cell r="J195">
            <v>0</v>
          </cell>
        </row>
        <row r="195">
          <cell r="L195">
            <v>0</v>
          </cell>
          <cell r="M195">
            <v>0</v>
          </cell>
          <cell r="N195" t="str">
            <v>应付</v>
          </cell>
          <cell r="O195" t="str">
            <v>元</v>
          </cell>
          <cell r="P195" t="str">
            <v>应付0元</v>
          </cell>
        </row>
        <row r="196">
          <cell r="A196" t="str">
            <v>S413107</v>
          </cell>
        </row>
        <row r="196">
          <cell r="C196" t="str">
            <v>黄骅市赵福增运输队</v>
          </cell>
        </row>
        <row r="196">
          <cell r="E196" t="str">
            <v>CNY</v>
          </cell>
        </row>
        <row r="196">
          <cell r="G196">
            <v>-3877435.63</v>
          </cell>
          <cell r="H196">
            <v>204000</v>
          </cell>
        </row>
        <row r="196">
          <cell r="J196">
            <v>147227.88</v>
          </cell>
        </row>
        <row r="196">
          <cell r="L196">
            <v>-3820663.51</v>
          </cell>
          <cell r="M196">
            <v>3820663.51</v>
          </cell>
          <cell r="N196" t="str">
            <v>应付</v>
          </cell>
          <cell r="O196" t="str">
            <v>元</v>
          </cell>
          <cell r="P196" t="str">
            <v>应付3820663.51元</v>
          </cell>
        </row>
        <row r="197">
          <cell r="A197" t="str">
            <v>S413108</v>
          </cell>
        </row>
        <row r="197">
          <cell r="C197" t="str">
            <v>黄骅市泰行汽车配件有限公司</v>
          </cell>
        </row>
        <row r="197">
          <cell r="E197" t="str">
            <v>CNY</v>
          </cell>
        </row>
        <row r="197">
          <cell r="G197">
            <v>-4502500.62</v>
          </cell>
          <cell r="H197">
            <v>1092700</v>
          </cell>
        </row>
        <row r="197">
          <cell r="J197">
            <v>1070138.53</v>
          </cell>
        </row>
        <row r="197">
          <cell r="L197">
            <v>-4479939.15</v>
          </cell>
          <cell r="M197">
            <v>4479939.15</v>
          </cell>
          <cell r="N197" t="str">
            <v>应付</v>
          </cell>
          <cell r="O197" t="str">
            <v>元</v>
          </cell>
          <cell r="P197" t="str">
            <v>应付4479939.15元</v>
          </cell>
        </row>
        <row r="198">
          <cell r="A198" t="str">
            <v>S413109</v>
          </cell>
        </row>
        <row r="198">
          <cell r="C198" t="str">
            <v>河北盛德燃气有限公司</v>
          </cell>
        </row>
        <row r="198">
          <cell r="E198" t="str">
            <v>CNY</v>
          </cell>
        </row>
        <row r="198">
          <cell r="G198">
            <v>-8138.80000000005</v>
          </cell>
          <cell r="H198">
            <v>0</v>
          </cell>
        </row>
        <row r="198">
          <cell r="J198">
            <v>26746</v>
          </cell>
        </row>
        <row r="198">
          <cell r="L198">
            <v>-34884.8</v>
          </cell>
          <cell r="M198">
            <v>34884.8</v>
          </cell>
          <cell r="N198" t="str">
            <v>应付</v>
          </cell>
          <cell r="O198" t="str">
            <v>元</v>
          </cell>
          <cell r="P198" t="str">
            <v>应付34884.8元</v>
          </cell>
        </row>
        <row r="199">
          <cell r="A199" t="str">
            <v>S413110</v>
          </cell>
        </row>
        <row r="199">
          <cell r="C199" t="str">
            <v>黄骅市金宝成钢材经销有限公司</v>
          </cell>
        </row>
        <row r="199">
          <cell r="E199" t="str">
            <v>CNY</v>
          </cell>
        </row>
        <row r="199">
          <cell r="G199">
            <v>-25462.92</v>
          </cell>
          <cell r="H199">
            <v>0</v>
          </cell>
        </row>
        <row r="199">
          <cell r="J199">
            <v>0</v>
          </cell>
        </row>
        <row r="199">
          <cell r="L199">
            <v>-25462.92</v>
          </cell>
          <cell r="M199">
            <v>25462.92</v>
          </cell>
          <cell r="N199" t="str">
            <v>应付</v>
          </cell>
          <cell r="O199" t="str">
            <v>元</v>
          </cell>
          <cell r="P199" t="str">
            <v>应付25462.92元</v>
          </cell>
        </row>
        <row r="200">
          <cell r="A200" t="str">
            <v>S413111</v>
          </cell>
        </row>
        <row r="200">
          <cell r="C200" t="str">
            <v>国网河北省电力有限公司沧州供电分公司</v>
          </cell>
        </row>
        <row r="200">
          <cell r="E200" t="str">
            <v>CNY</v>
          </cell>
        </row>
        <row r="200">
          <cell r="G200">
            <v>0</v>
          </cell>
          <cell r="H200">
            <v>0</v>
          </cell>
        </row>
        <row r="200">
          <cell r="J200">
            <v>221328.91</v>
          </cell>
        </row>
        <row r="200">
          <cell r="L200">
            <v>-221328.91</v>
          </cell>
          <cell r="M200">
            <v>221328.91</v>
          </cell>
          <cell r="N200" t="str">
            <v>应付</v>
          </cell>
          <cell r="O200" t="str">
            <v>元</v>
          </cell>
          <cell r="P200" t="str">
            <v>应付221328.91元</v>
          </cell>
        </row>
        <row r="201">
          <cell r="A201" t="str">
            <v>S413117</v>
          </cell>
        </row>
        <row r="201">
          <cell r="C201" t="str">
            <v>霸州市自强汽车零部件厂</v>
          </cell>
        </row>
        <row r="201">
          <cell r="E201" t="str">
            <v>CNY</v>
          </cell>
        </row>
        <row r="201">
          <cell r="G201">
            <v>-65.09</v>
          </cell>
          <cell r="H201">
            <v>0</v>
          </cell>
        </row>
        <row r="201">
          <cell r="J201">
            <v>0</v>
          </cell>
        </row>
        <row r="201">
          <cell r="L201">
            <v>-65.09</v>
          </cell>
          <cell r="M201">
            <v>65.09</v>
          </cell>
          <cell r="N201" t="str">
            <v>应付</v>
          </cell>
          <cell r="O201" t="str">
            <v>元</v>
          </cell>
          <cell r="P201" t="str">
            <v>应付65.09元</v>
          </cell>
        </row>
        <row r="202">
          <cell r="A202" t="str">
            <v>S413118</v>
          </cell>
        </row>
        <row r="202">
          <cell r="C202" t="str">
            <v>孟村回族自治县旭日汽车配件厂</v>
          </cell>
        </row>
        <row r="202">
          <cell r="E202" t="str">
            <v>CNY</v>
          </cell>
        </row>
        <row r="202">
          <cell r="G202">
            <v>0</v>
          </cell>
          <cell r="H202">
            <v>0</v>
          </cell>
        </row>
        <row r="202">
          <cell r="J202">
            <v>0</v>
          </cell>
        </row>
        <row r="202">
          <cell r="L202">
            <v>0</v>
          </cell>
          <cell r="M202">
            <v>0</v>
          </cell>
          <cell r="N202" t="str">
            <v>应付</v>
          </cell>
          <cell r="O202" t="str">
            <v>元</v>
          </cell>
          <cell r="P202" t="str">
            <v>应付0元</v>
          </cell>
        </row>
        <row r="203">
          <cell r="A203" t="str">
            <v>S413121</v>
          </cell>
        </row>
        <row r="203">
          <cell r="C203" t="str">
            <v>河北佳铸金属制品有限公司</v>
          </cell>
        </row>
        <row r="203">
          <cell r="E203" t="str">
            <v>CNY</v>
          </cell>
        </row>
        <row r="203">
          <cell r="G203">
            <v>-10860</v>
          </cell>
          <cell r="H203">
            <v>0</v>
          </cell>
        </row>
        <row r="203">
          <cell r="J203">
            <v>0</v>
          </cell>
        </row>
        <row r="203">
          <cell r="L203">
            <v>-10860</v>
          </cell>
          <cell r="M203">
            <v>10860</v>
          </cell>
          <cell r="N203" t="str">
            <v>应付</v>
          </cell>
          <cell r="O203" t="str">
            <v>元</v>
          </cell>
          <cell r="P203" t="str">
            <v>应付10860元</v>
          </cell>
        </row>
        <row r="204">
          <cell r="A204" t="str">
            <v>S413122</v>
          </cell>
        </row>
        <row r="204">
          <cell r="C204" t="str">
            <v>河北亿泽汽车零部件科技有限公司</v>
          </cell>
        </row>
        <row r="204">
          <cell r="E204" t="str">
            <v>CNY</v>
          </cell>
        </row>
        <row r="204">
          <cell r="G204">
            <v>-9241.48000000001</v>
          </cell>
          <cell r="H204">
            <v>0</v>
          </cell>
        </row>
        <row r="204">
          <cell r="J204">
            <v>0</v>
          </cell>
        </row>
        <row r="204">
          <cell r="L204">
            <v>-9241.48000000001</v>
          </cell>
          <cell r="M204">
            <v>9241.48000000001</v>
          </cell>
          <cell r="N204" t="str">
            <v>应付</v>
          </cell>
          <cell r="O204" t="str">
            <v>元</v>
          </cell>
          <cell r="P204" t="str">
            <v>应付9241.48000000001元</v>
          </cell>
        </row>
        <row r="205">
          <cell r="A205" t="str">
            <v>S413123</v>
          </cell>
        </row>
        <row r="205">
          <cell r="C205" t="str">
            <v>黄骅市固诺装饰工程有限公司</v>
          </cell>
        </row>
        <row r="205">
          <cell r="E205" t="str">
            <v>CNY</v>
          </cell>
        </row>
        <row r="205">
          <cell r="G205">
            <v>-9435.25</v>
          </cell>
          <cell r="H205">
            <v>0</v>
          </cell>
        </row>
        <row r="205">
          <cell r="J205">
            <v>0</v>
          </cell>
        </row>
        <row r="205">
          <cell r="L205">
            <v>-9435.25</v>
          </cell>
          <cell r="M205">
            <v>9435.25</v>
          </cell>
          <cell r="N205" t="str">
            <v>应付</v>
          </cell>
          <cell r="O205" t="str">
            <v>元</v>
          </cell>
          <cell r="P205" t="str">
            <v>应付9435.25元</v>
          </cell>
        </row>
        <row r="206">
          <cell r="A206" t="str">
            <v>S413124</v>
          </cell>
        </row>
        <row r="206">
          <cell r="C206" t="str">
            <v>东光县福晨镜业有限公司</v>
          </cell>
        </row>
        <row r="206">
          <cell r="E206" t="str">
            <v>CNY</v>
          </cell>
        </row>
        <row r="206">
          <cell r="G206">
            <v>-84600.61</v>
          </cell>
          <cell r="H206">
            <v>10300</v>
          </cell>
        </row>
        <row r="206">
          <cell r="J206">
            <v>23890.43</v>
          </cell>
        </row>
        <row r="206">
          <cell r="L206">
            <v>-98191.04</v>
          </cell>
          <cell r="M206">
            <v>98191.04</v>
          </cell>
          <cell r="N206" t="str">
            <v>应付</v>
          </cell>
          <cell r="O206" t="str">
            <v>元</v>
          </cell>
          <cell r="P206" t="str">
            <v>应付98191.04元</v>
          </cell>
        </row>
        <row r="207">
          <cell r="A207" t="str">
            <v>S413125</v>
          </cell>
        </row>
        <row r="207">
          <cell r="C207" t="str">
            <v>沧州智凯金属制品有限公司</v>
          </cell>
        </row>
        <row r="207">
          <cell r="E207" t="str">
            <v>CNY</v>
          </cell>
        </row>
        <row r="207">
          <cell r="G207">
            <v>-998094.34</v>
          </cell>
          <cell r="H207">
            <v>41200</v>
          </cell>
        </row>
        <row r="207">
          <cell r="J207">
            <v>1200</v>
          </cell>
        </row>
        <row r="207">
          <cell r="L207">
            <v>-958094.34</v>
          </cell>
          <cell r="M207">
            <v>958094.34</v>
          </cell>
          <cell r="N207" t="str">
            <v>应付</v>
          </cell>
          <cell r="O207" t="str">
            <v>元</v>
          </cell>
          <cell r="P207" t="str">
            <v>应付958094.34元</v>
          </cell>
        </row>
        <row r="208">
          <cell r="A208" t="str">
            <v>S413126</v>
          </cell>
        </row>
        <row r="208">
          <cell r="C208" t="str">
            <v>沧州市坤元装饰装修工程有限公司</v>
          </cell>
        </row>
        <row r="208">
          <cell r="E208" t="str">
            <v>CNY</v>
          </cell>
        </row>
        <row r="208">
          <cell r="G208">
            <v>-6048.4</v>
          </cell>
          <cell r="H208">
            <v>0</v>
          </cell>
        </row>
        <row r="208">
          <cell r="J208">
            <v>0</v>
          </cell>
        </row>
        <row r="208">
          <cell r="L208">
            <v>-6048.4</v>
          </cell>
          <cell r="M208">
            <v>6048.4</v>
          </cell>
          <cell r="N208" t="str">
            <v>应付</v>
          </cell>
          <cell r="O208" t="str">
            <v>元</v>
          </cell>
          <cell r="P208" t="str">
            <v>应付6048.4元</v>
          </cell>
        </row>
        <row r="209">
          <cell r="A209" t="str">
            <v>S413127</v>
          </cell>
        </row>
        <row r="209">
          <cell r="C209" t="str">
            <v>黄骅市金珲设备安装工程有限公司</v>
          </cell>
        </row>
        <row r="209">
          <cell r="E209" t="str">
            <v>CNY</v>
          </cell>
        </row>
        <row r="209">
          <cell r="G209">
            <v>0</v>
          </cell>
          <cell r="H209">
            <v>0</v>
          </cell>
        </row>
        <row r="209">
          <cell r="J209">
            <v>0</v>
          </cell>
        </row>
        <row r="209">
          <cell r="L209">
            <v>0</v>
          </cell>
          <cell r="M209">
            <v>0</v>
          </cell>
          <cell r="N209" t="str">
            <v>应付</v>
          </cell>
          <cell r="O209" t="str">
            <v>元</v>
          </cell>
          <cell r="P209" t="str">
            <v>应付0元</v>
          </cell>
        </row>
        <row r="210">
          <cell r="A210" t="str">
            <v>S413128</v>
          </cell>
        </row>
        <row r="210">
          <cell r="C210" t="str">
            <v>霸州市振旭汽车配件有限公司</v>
          </cell>
        </row>
        <row r="210">
          <cell r="E210" t="str">
            <v>CNY</v>
          </cell>
        </row>
        <row r="210">
          <cell r="G210">
            <v>0</v>
          </cell>
          <cell r="H210">
            <v>0</v>
          </cell>
        </row>
        <row r="210">
          <cell r="J210">
            <v>0</v>
          </cell>
        </row>
        <row r="210">
          <cell r="L210">
            <v>0</v>
          </cell>
          <cell r="M210">
            <v>0</v>
          </cell>
          <cell r="N210" t="str">
            <v>应付</v>
          </cell>
          <cell r="O210" t="str">
            <v>元</v>
          </cell>
          <cell r="P210" t="str">
            <v>应付0元</v>
          </cell>
        </row>
        <row r="211">
          <cell r="A211" t="str">
            <v>S413129</v>
          </cell>
        </row>
        <row r="211">
          <cell r="C211" t="str">
            <v>文安县恒德汽车座椅制造有限公司</v>
          </cell>
        </row>
        <row r="211">
          <cell r="E211" t="str">
            <v>CNY</v>
          </cell>
        </row>
        <row r="211">
          <cell r="G211">
            <v>-577505.06</v>
          </cell>
          <cell r="H211">
            <v>82519</v>
          </cell>
        </row>
        <row r="211">
          <cell r="J211">
            <v>21948.8</v>
          </cell>
        </row>
        <row r="211">
          <cell r="L211">
            <v>-516934.86</v>
          </cell>
          <cell r="M211">
            <v>516934.86</v>
          </cell>
          <cell r="N211" t="str">
            <v>应付</v>
          </cell>
          <cell r="O211" t="str">
            <v>元</v>
          </cell>
          <cell r="P211" t="str">
            <v>应付516934.86元</v>
          </cell>
        </row>
        <row r="212">
          <cell r="A212" t="str">
            <v>S413130</v>
          </cell>
        </row>
        <row r="212">
          <cell r="C212" t="str">
            <v>泊头市捷润五金制品有限公司</v>
          </cell>
        </row>
        <row r="212">
          <cell r="E212" t="str">
            <v>CNY</v>
          </cell>
        </row>
        <row r="212">
          <cell r="G212">
            <v>-1126150.38</v>
          </cell>
          <cell r="H212">
            <v>368722.48</v>
          </cell>
        </row>
        <row r="212">
          <cell r="J212">
            <v>11030.75</v>
          </cell>
        </row>
        <row r="212">
          <cell r="L212">
            <v>-768458.65</v>
          </cell>
          <cell r="M212">
            <v>768458.65</v>
          </cell>
          <cell r="N212" t="str">
            <v>应付</v>
          </cell>
          <cell r="O212" t="str">
            <v>元</v>
          </cell>
          <cell r="P212" t="str">
            <v>应付768458.65元</v>
          </cell>
        </row>
        <row r="213">
          <cell r="A213" t="str">
            <v>S413131</v>
          </cell>
        </row>
        <row r="213">
          <cell r="C213" t="str">
            <v>北京赛诺高科净化设备有限公司</v>
          </cell>
        </row>
        <row r="213">
          <cell r="E213" t="str">
            <v>CNY</v>
          </cell>
        </row>
        <row r="213">
          <cell r="G213">
            <v>-59130</v>
          </cell>
          <cell r="H213">
            <v>0</v>
          </cell>
        </row>
        <row r="213">
          <cell r="J213">
            <v>0</v>
          </cell>
        </row>
        <row r="213">
          <cell r="L213">
            <v>-59130</v>
          </cell>
          <cell r="M213">
            <v>59130</v>
          </cell>
          <cell r="N213" t="str">
            <v>应付</v>
          </cell>
          <cell r="O213" t="str">
            <v>元</v>
          </cell>
          <cell r="P213" t="str">
            <v>应付59130元</v>
          </cell>
        </row>
        <row r="214">
          <cell r="A214" t="str">
            <v>S413132</v>
          </cell>
        </row>
        <row r="214">
          <cell r="C214" t="str">
            <v>霸州市政锦五金制品有限公司</v>
          </cell>
        </row>
        <row r="214">
          <cell r="E214" t="str">
            <v>CNY</v>
          </cell>
        </row>
        <row r="214">
          <cell r="G214">
            <v>-1760906.83</v>
          </cell>
          <cell r="H214">
            <v>325949.02</v>
          </cell>
        </row>
        <row r="214">
          <cell r="J214">
            <v>9493.66</v>
          </cell>
        </row>
        <row r="214">
          <cell r="L214">
            <v>-1444451.47</v>
          </cell>
          <cell r="M214">
            <v>1444451.47</v>
          </cell>
          <cell r="N214" t="str">
            <v>应付</v>
          </cell>
          <cell r="O214" t="str">
            <v>元</v>
          </cell>
          <cell r="P214" t="str">
            <v>应付1444451.47元</v>
          </cell>
        </row>
        <row r="215">
          <cell r="A215" t="str">
            <v>S413133</v>
          </cell>
        </row>
        <row r="215">
          <cell r="C215" t="str">
            <v>深州市晶立泰机械配件有限公司</v>
          </cell>
        </row>
        <row r="215">
          <cell r="E215" t="str">
            <v>CNY</v>
          </cell>
        </row>
        <row r="215">
          <cell r="G215">
            <v>-6099.84</v>
          </cell>
          <cell r="H215">
            <v>0</v>
          </cell>
        </row>
        <row r="215">
          <cell r="J215">
            <v>0</v>
          </cell>
        </row>
        <row r="215">
          <cell r="L215">
            <v>-6099.84</v>
          </cell>
          <cell r="M215">
            <v>6099.84</v>
          </cell>
          <cell r="N215" t="str">
            <v>应付</v>
          </cell>
          <cell r="O215" t="str">
            <v>元</v>
          </cell>
          <cell r="P215" t="str">
            <v>应付6099.84元</v>
          </cell>
        </row>
        <row r="216">
          <cell r="A216" t="str">
            <v>S413134</v>
          </cell>
        </row>
        <row r="216">
          <cell r="C216" t="str">
            <v>黄骅市安华安全技术服务有限公司</v>
          </cell>
        </row>
        <row r="216">
          <cell r="E216" t="str">
            <v>CNY</v>
          </cell>
        </row>
        <row r="216">
          <cell r="G216">
            <v>0</v>
          </cell>
          <cell r="H216">
            <v>0</v>
          </cell>
        </row>
        <row r="216">
          <cell r="J216">
            <v>0</v>
          </cell>
        </row>
        <row r="216">
          <cell r="L216">
            <v>0</v>
          </cell>
          <cell r="M216">
            <v>0</v>
          </cell>
          <cell r="N216" t="str">
            <v>应付</v>
          </cell>
          <cell r="O216" t="str">
            <v>元</v>
          </cell>
          <cell r="P216" t="str">
            <v>应付0元</v>
          </cell>
        </row>
        <row r="217">
          <cell r="A217" t="str">
            <v>S413135</v>
          </cell>
        </row>
        <row r="217">
          <cell r="C217" t="str">
            <v>黄骅市东鑫车镜厂</v>
          </cell>
        </row>
        <row r="217">
          <cell r="E217" t="str">
            <v>CNY</v>
          </cell>
        </row>
        <row r="217">
          <cell r="G217">
            <v>-29189.37</v>
          </cell>
          <cell r="H217">
            <v>0</v>
          </cell>
        </row>
        <row r="217">
          <cell r="J217">
            <v>0</v>
          </cell>
        </row>
        <row r="217">
          <cell r="L217">
            <v>-29189.37</v>
          </cell>
          <cell r="M217">
            <v>29189.37</v>
          </cell>
          <cell r="N217" t="str">
            <v>应付</v>
          </cell>
          <cell r="O217" t="str">
            <v>元</v>
          </cell>
          <cell r="P217" t="str">
            <v>应付29189.37元</v>
          </cell>
        </row>
        <row r="218">
          <cell r="A218" t="str">
            <v>S413136</v>
          </cell>
        </row>
        <row r="218">
          <cell r="C218" t="str">
            <v>黄骅市鼎祥五金制品有限公司</v>
          </cell>
        </row>
        <row r="218">
          <cell r="E218" t="str">
            <v>CNY</v>
          </cell>
        </row>
        <row r="218">
          <cell r="G218">
            <v>0</v>
          </cell>
          <cell r="H218">
            <v>0</v>
          </cell>
        </row>
        <row r="218">
          <cell r="J218">
            <v>0</v>
          </cell>
        </row>
        <row r="218">
          <cell r="L218">
            <v>0</v>
          </cell>
          <cell r="M218">
            <v>0</v>
          </cell>
          <cell r="N218" t="str">
            <v>应付</v>
          </cell>
          <cell r="O218" t="str">
            <v>元</v>
          </cell>
          <cell r="P218" t="str">
            <v>应付0元</v>
          </cell>
        </row>
        <row r="219">
          <cell r="A219" t="str">
            <v>S413137</v>
          </cell>
        </row>
        <row r="219">
          <cell r="C219" t="str">
            <v>河北秦安安全科技股份有限公司</v>
          </cell>
        </row>
        <row r="219">
          <cell r="E219" t="str">
            <v>CNY</v>
          </cell>
        </row>
        <row r="219">
          <cell r="G219">
            <v>0</v>
          </cell>
          <cell r="H219">
            <v>0</v>
          </cell>
        </row>
        <row r="219">
          <cell r="J219">
            <v>0</v>
          </cell>
        </row>
        <row r="219">
          <cell r="L219">
            <v>0</v>
          </cell>
          <cell r="M219">
            <v>0</v>
          </cell>
          <cell r="N219" t="str">
            <v>应付</v>
          </cell>
          <cell r="O219" t="str">
            <v>元</v>
          </cell>
          <cell r="P219" t="str">
            <v>应付0元</v>
          </cell>
        </row>
        <row r="220">
          <cell r="A220" t="str">
            <v>S413138</v>
          </cell>
        </row>
        <row r="220">
          <cell r="C220" t="str">
            <v>河北润和职业健康评价有限公司</v>
          </cell>
        </row>
        <row r="220">
          <cell r="E220" t="str">
            <v>CNY</v>
          </cell>
        </row>
        <row r="220">
          <cell r="G220">
            <v>0</v>
          </cell>
          <cell r="H220">
            <v>0</v>
          </cell>
        </row>
        <row r="220">
          <cell r="J220">
            <v>0</v>
          </cell>
        </row>
        <row r="220">
          <cell r="L220">
            <v>0</v>
          </cell>
          <cell r="M220">
            <v>0</v>
          </cell>
          <cell r="N220" t="str">
            <v>应付</v>
          </cell>
          <cell r="O220" t="str">
            <v>元</v>
          </cell>
          <cell r="P220" t="str">
            <v>应付0元</v>
          </cell>
        </row>
        <row r="221">
          <cell r="A221" t="str">
            <v>S413139</v>
          </cell>
        </row>
        <row r="221">
          <cell r="C221" t="str">
            <v>河北定国紧固件制造有限公司</v>
          </cell>
        </row>
        <row r="221">
          <cell r="E221" t="str">
            <v>CNY</v>
          </cell>
        </row>
        <row r="221">
          <cell r="G221">
            <v>0</v>
          </cell>
          <cell r="H221">
            <v>0</v>
          </cell>
        </row>
        <row r="221">
          <cell r="J221">
            <v>0</v>
          </cell>
        </row>
        <row r="221">
          <cell r="L221">
            <v>0</v>
          </cell>
          <cell r="M221">
            <v>0</v>
          </cell>
          <cell r="N221" t="str">
            <v>应付</v>
          </cell>
          <cell r="O221" t="str">
            <v>元</v>
          </cell>
          <cell r="P221" t="str">
            <v>应付0元</v>
          </cell>
        </row>
        <row r="222">
          <cell r="A222" t="str">
            <v>S413140</v>
          </cell>
        </row>
        <row r="222">
          <cell r="C222" t="str">
            <v>河北益清环保工程有限公司</v>
          </cell>
        </row>
        <row r="222">
          <cell r="E222" t="str">
            <v>CNY</v>
          </cell>
        </row>
        <row r="222">
          <cell r="G222">
            <v>0</v>
          </cell>
          <cell r="H222">
            <v>0</v>
          </cell>
        </row>
        <row r="222">
          <cell r="J222">
            <v>0</v>
          </cell>
        </row>
        <row r="222">
          <cell r="L222">
            <v>0</v>
          </cell>
          <cell r="M222">
            <v>0</v>
          </cell>
          <cell r="N222" t="str">
            <v>应付</v>
          </cell>
          <cell r="O222" t="str">
            <v>元</v>
          </cell>
          <cell r="P222" t="str">
            <v>应付0元</v>
          </cell>
        </row>
        <row r="223">
          <cell r="A223" t="str">
            <v>S413142</v>
          </cell>
        </row>
        <row r="223">
          <cell r="C223" t="str">
            <v>沧州凌迈五金(茂源电器部件)有限公司)</v>
          </cell>
        </row>
        <row r="223">
          <cell r="E223" t="str">
            <v>CNY</v>
          </cell>
        </row>
        <row r="223">
          <cell r="G223">
            <v>-8630.86</v>
          </cell>
          <cell r="H223">
            <v>0</v>
          </cell>
        </row>
        <row r="223">
          <cell r="J223">
            <v>0</v>
          </cell>
        </row>
        <row r="223">
          <cell r="L223">
            <v>-8630.86</v>
          </cell>
          <cell r="M223">
            <v>8630.86</v>
          </cell>
          <cell r="N223" t="str">
            <v>应付</v>
          </cell>
          <cell r="O223" t="str">
            <v>元</v>
          </cell>
          <cell r="P223" t="str">
            <v>应付8630.86元</v>
          </cell>
        </row>
        <row r="224">
          <cell r="A224" t="str">
            <v>S413144</v>
          </cell>
        </row>
        <row r="224">
          <cell r="C224" t="str">
            <v>黄骅市隆润汽车配件有限公司</v>
          </cell>
        </row>
        <row r="224">
          <cell r="E224" t="str">
            <v>CNY</v>
          </cell>
        </row>
        <row r="224">
          <cell r="G224">
            <v>0</v>
          </cell>
          <cell r="H224">
            <v>0</v>
          </cell>
        </row>
        <row r="224">
          <cell r="J224">
            <v>0</v>
          </cell>
        </row>
        <row r="224">
          <cell r="L224">
            <v>0</v>
          </cell>
          <cell r="M224">
            <v>0</v>
          </cell>
          <cell r="N224" t="str">
            <v>应付</v>
          </cell>
          <cell r="O224" t="str">
            <v>元</v>
          </cell>
          <cell r="P224" t="str">
            <v>应付0元</v>
          </cell>
        </row>
        <row r="225">
          <cell r="A225" t="str">
            <v>S413145</v>
          </cell>
        </row>
        <row r="225">
          <cell r="C225" t="str">
            <v>霸州市霸州镇鑫创五金塑料厂</v>
          </cell>
        </row>
        <row r="225">
          <cell r="E225" t="str">
            <v>CNY</v>
          </cell>
        </row>
        <row r="225">
          <cell r="G225">
            <v>-237270.04</v>
          </cell>
          <cell r="H225">
            <v>0</v>
          </cell>
        </row>
        <row r="225">
          <cell r="J225">
            <v>0</v>
          </cell>
        </row>
        <row r="225">
          <cell r="L225">
            <v>-237270.04</v>
          </cell>
          <cell r="M225">
            <v>237270.04</v>
          </cell>
          <cell r="N225" t="str">
            <v>应付</v>
          </cell>
          <cell r="O225" t="str">
            <v>元</v>
          </cell>
          <cell r="P225" t="str">
            <v>应付237270.04元</v>
          </cell>
        </row>
        <row r="226">
          <cell r="A226" t="str">
            <v>S413147</v>
          </cell>
        </row>
        <row r="226">
          <cell r="C226" t="str">
            <v>黄骅市海永机电设备经营部</v>
          </cell>
        </row>
        <row r="226">
          <cell r="E226" t="str">
            <v>CNY</v>
          </cell>
        </row>
        <row r="226">
          <cell r="G226">
            <v>-24645</v>
          </cell>
          <cell r="H226">
            <v>0</v>
          </cell>
        </row>
        <row r="226">
          <cell r="J226">
            <v>0</v>
          </cell>
        </row>
        <row r="226">
          <cell r="L226">
            <v>-24645</v>
          </cell>
          <cell r="M226">
            <v>24645</v>
          </cell>
          <cell r="N226" t="str">
            <v>应付</v>
          </cell>
          <cell r="O226" t="str">
            <v>元</v>
          </cell>
          <cell r="P226" t="str">
            <v>应付24645元</v>
          </cell>
        </row>
        <row r="227">
          <cell r="A227" t="str">
            <v>S413148</v>
          </cell>
        </row>
        <row r="227">
          <cell r="C227" t="str">
            <v>张绍林</v>
          </cell>
        </row>
        <row r="227">
          <cell r="E227" t="str">
            <v>CNY</v>
          </cell>
        </row>
        <row r="227">
          <cell r="G227">
            <v>0</v>
          </cell>
          <cell r="H227">
            <v>0</v>
          </cell>
        </row>
        <row r="227">
          <cell r="J227">
            <v>0</v>
          </cell>
        </row>
        <row r="227">
          <cell r="L227">
            <v>0</v>
          </cell>
          <cell r="M227">
            <v>0</v>
          </cell>
          <cell r="N227" t="str">
            <v>应付</v>
          </cell>
          <cell r="O227" t="str">
            <v>元</v>
          </cell>
          <cell r="P227" t="str">
            <v>应付0元</v>
          </cell>
        </row>
        <row r="228">
          <cell r="A228" t="str">
            <v>S413152</v>
          </cell>
        </row>
        <row r="228">
          <cell r="C228" t="str">
            <v>远东嘉烨沧州科技有限公司</v>
          </cell>
        </row>
        <row r="228">
          <cell r="E228" t="str">
            <v>CNY</v>
          </cell>
        </row>
        <row r="228">
          <cell r="G228">
            <v>0</v>
          </cell>
          <cell r="H228">
            <v>0</v>
          </cell>
        </row>
        <row r="228">
          <cell r="J228">
            <v>0</v>
          </cell>
        </row>
        <row r="228">
          <cell r="L228">
            <v>0</v>
          </cell>
          <cell r="M228">
            <v>0</v>
          </cell>
          <cell r="N228" t="str">
            <v>应付</v>
          </cell>
          <cell r="O228" t="str">
            <v>元</v>
          </cell>
          <cell r="P228" t="str">
            <v>应付0元</v>
          </cell>
        </row>
        <row r="229">
          <cell r="A229" t="str">
            <v>S413154</v>
          </cell>
        </row>
        <row r="229">
          <cell r="C229" t="str">
            <v>文安县众盛塑料制品厂</v>
          </cell>
        </row>
        <row r="229">
          <cell r="E229" t="str">
            <v>CNY</v>
          </cell>
        </row>
        <row r="229">
          <cell r="G229">
            <v>0</v>
          </cell>
          <cell r="H229">
            <v>0</v>
          </cell>
        </row>
        <row r="229">
          <cell r="J229">
            <v>0</v>
          </cell>
        </row>
        <row r="229">
          <cell r="L229">
            <v>0</v>
          </cell>
          <cell r="M229">
            <v>0</v>
          </cell>
          <cell r="N229" t="str">
            <v>应付</v>
          </cell>
          <cell r="O229" t="str">
            <v>元</v>
          </cell>
          <cell r="P229" t="str">
            <v>应付0元</v>
          </cell>
        </row>
        <row r="230">
          <cell r="A230" t="str">
            <v>S413156</v>
          </cell>
        </row>
        <row r="230">
          <cell r="C230" t="str">
            <v>黄骅市天硕汽车部件有限公司</v>
          </cell>
        </row>
        <row r="230">
          <cell r="E230" t="str">
            <v>CNY</v>
          </cell>
        </row>
        <row r="230">
          <cell r="G230">
            <v>-30239.08</v>
          </cell>
          <cell r="H230">
            <v>30000</v>
          </cell>
        </row>
        <row r="230">
          <cell r="J230">
            <v>0</v>
          </cell>
        </row>
        <row r="230">
          <cell r="L230">
            <v>-239.079999999987</v>
          </cell>
          <cell r="M230">
            <v>239.079999999987</v>
          </cell>
          <cell r="N230" t="str">
            <v>应付</v>
          </cell>
          <cell r="O230" t="str">
            <v>元</v>
          </cell>
          <cell r="P230" t="str">
            <v>应付239.079999999987元</v>
          </cell>
        </row>
        <row r="231">
          <cell r="A231" t="str">
            <v>S413157</v>
          </cell>
        </row>
        <row r="231">
          <cell r="C231" t="str">
            <v>衡水鑫智汽车零部件有限公司</v>
          </cell>
        </row>
        <row r="231">
          <cell r="E231" t="str">
            <v>CNY</v>
          </cell>
        </row>
        <row r="231">
          <cell r="G231">
            <v>0</v>
          </cell>
          <cell r="H231">
            <v>0</v>
          </cell>
        </row>
        <row r="231">
          <cell r="J231">
            <v>0</v>
          </cell>
        </row>
        <row r="231">
          <cell r="L231">
            <v>0</v>
          </cell>
          <cell r="M231">
            <v>0</v>
          </cell>
          <cell r="N231" t="str">
            <v>应付</v>
          </cell>
          <cell r="O231" t="str">
            <v>元</v>
          </cell>
          <cell r="P231" t="str">
            <v>应付0元</v>
          </cell>
        </row>
        <row r="232">
          <cell r="A232" t="str">
            <v>S413158</v>
          </cell>
        </row>
        <row r="232">
          <cell r="C232" t="str">
            <v>沧州凌迈五金制品有限公司</v>
          </cell>
        </row>
        <row r="232">
          <cell r="E232" t="str">
            <v>CNY</v>
          </cell>
        </row>
        <row r="232">
          <cell r="G232">
            <v>0</v>
          </cell>
          <cell r="H232">
            <v>0</v>
          </cell>
        </row>
        <row r="232">
          <cell r="J232">
            <v>0</v>
          </cell>
        </row>
        <row r="232">
          <cell r="L232">
            <v>0</v>
          </cell>
          <cell r="M232">
            <v>0</v>
          </cell>
          <cell r="N232" t="str">
            <v>应付</v>
          </cell>
          <cell r="O232" t="str">
            <v>元</v>
          </cell>
          <cell r="P232" t="str">
            <v>应付0元</v>
          </cell>
        </row>
        <row r="233">
          <cell r="A233" t="str">
            <v>S413159</v>
          </cell>
        </row>
        <row r="233">
          <cell r="C233" t="str">
            <v>沧州志鹏聚氨酯制品有限公司</v>
          </cell>
        </row>
        <row r="233">
          <cell r="E233" t="str">
            <v>CNY</v>
          </cell>
        </row>
        <row r="233">
          <cell r="G233">
            <v>-4067.26000000001</v>
          </cell>
          <cell r="H233">
            <v>0</v>
          </cell>
        </row>
        <row r="233">
          <cell r="J233">
            <v>0</v>
          </cell>
        </row>
        <row r="233">
          <cell r="L233">
            <v>-4067.26000000001</v>
          </cell>
          <cell r="M233">
            <v>4067.26000000001</v>
          </cell>
          <cell r="N233" t="str">
            <v>应付</v>
          </cell>
          <cell r="O233" t="str">
            <v>元</v>
          </cell>
          <cell r="P233" t="str">
            <v>应付4067.26000000001元</v>
          </cell>
        </row>
        <row r="234">
          <cell r="A234" t="str">
            <v>S413161</v>
          </cell>
        </row>
        <row r="234">
          <cell r="C234" t="str">
            <v>河北利达金属制品集团有限公司</v>
          </cell>
        </row>
        <row r="234">
          <cell r="E234" t="str">
            <v>CNY</v>
          </cell>
        </row>
        <row r="234">
          <cell r="G234">
            <v>-6265966.6</v>
          </cell>
          <cell r="H234">
            <v>271327.17</v>
          </cell>
        </row>
        <row r="234">
          <cell r="J234">
            <v>0</v>
          </cell>
        </row>
        <row r="234">
          <cell r="L234">
            <v>-5994639.43</v>
          </cell>
          <cell r="M234">
            <v>5994639.43</v>
          </cell>
          <cell r="N234" t="str">
            <v>应付</v>
          </cell>
          <cell r="O234" t="str">
            <v>元</v>
          </cell>
          <cell r="P234" t="str">
            <v>应付5994639.43元</v>
          </cell>
        </row>
        <row r="235">
          <cell r="A235" t="str">
            <v>S413163</v>
          </cell>
        </row>
        <row r="235">
          <cell r="C235" t="str">
            <v>新梦顶（上海）汽车零部件有限公司保定分公司</v>
          </cell>
        </row>
        <row r="235">
          <cell r="E235" t="str">
            <v>CNY</v>
          </cell>
        </row>
        <row r="235">
          <cell r="G235">
            <v>0</v>
          </cell>
          <cell r="H235">
            <v>0</v>
          </cell>
        </row>
        <row r="235">
          <cell r="J235">
            <v>11159.12</v>
          </cell>
        </row>
        <row r="235">
          <cell r="L235">
            <v>-11159.12</v>
          </cell>
          <cell r="M235">
            <v>11159.12</v>
          </cell>
          <cell r="N235" t="str">
            <v>应付</v>
          </cell>
          <cell r="O235" t="str">
            <v>元</v>
          </cell>
          <cell r="P235" t="str">
            <v>应付11159.12元</v>
          </cell>
        </row>
        <row r="236">
          <cell r="A236" t="str">
            <v>S413164</v>
          </cell>
        </row>
        <row r="236">
          <cell r="C236" t="str">
            <v>黄骅市国贸物资有限公司</v>
          </cell>
        </row>
        <row r="236">
          <cell r="E236" t="str">
            <v>CNY</v>
          </cell>
        </row>
        <row r="236">
          <cell r="G236">
            <v>5.82076609134674e-11</v>
          </cell>
          <cell r="H236">
            <v>0</v>
          </cell>
        </row>
        <row r="236">
          <cell r="J236">
            <v>0</v>
          </cell>
        </row>
        <row r="236">
          <cell r="L236">
            <v>5.82076609134674e-11</v>
          </cell>
          <cell r="M236">
            <v>-5.82076609134674e-11</v>
          </cell>
          <cell r="N236" t="str">
            <v>应付</v>
          </cell>
          <cell r="O236" t="str">
            <v>元</v>
          </cell>
          <cell r="P236" t="str">
            <v>应付-5.82076609134674E-11元</v>
          </cell>
        </row>
        <row r="237">
          <cell r="A237" t="str">
            <v>S413165</v>
          </cell>
        </row>
        <row r="237">
          <cell r="C237" t="str">
            <v>献县鹏凯金属制品有限公司</v>
          </cell>
        </row>
        <row r="237">
          <cell r="E237" t="str">
            <v>CNY</v>
          </cell>
        </row>
        <row r="237">
          <cell r="G237">
            <v>-2.3283064365387e-10</v>
          </cell>
          <cell r="H237">
            <v>0</v>
          </cell>
        </row>
        <row r="237">
          <cell r="J237">
            <v>0</v>
          </cell>
        </row>
        <row r="237">
          <cell r="L237">
            <v>-2.3283064365387e-10</v>
          </cell>
          <cell r="M237">
            <v>2.3283064365387e-10</v>
          </cell>
          <cell r="N237" t="str">
            <v>应付</v>
          </cell>
          <cell r="O237" t="str">
            <v>元</v>
          </cell>
          <cell r="P237" t="str">
            <v>应付2.3283064365387E-10元</v>
          </cell>
        </row>
        <row r="238">
          <cell r="A238" t="str">
            <v>S413166</v>
          </cell>
        </row>
        <row r="238">
          <cell r="C238" t="str">
            <v>盐山县大华五金销售有限公司</v>
          </cell>
        </row>
        <row r="238">
          <cell r="E238" t="str">
            <v>CNY</v>
          </cell>
        </row>
        <row r="238">
          <cell r="G238">
            <v>0</v>
          </cell>
          <cell r="H238">
            <v>0</v>
          </cell>
        </row>
        <row r="238">
          <cell r="J238">
            <v>0</v>
          </cell>
        </row>
        <row r="238">
          <cell r="L238">
            <v>0</v>
          </cell>
          <cell r="M238">
            <v>0</v>
          </cell>
          <cell r="N238" t="str">
            <v>应付</v>
          </cell>
          <cell r="O238" t="str">
            <v>元</v>
          </cell>
          <cell r="P238" t="str">
            <v>应付0元</v>
          </cell>
        </row>
        <row r="239">
          <cell r="A239" t="str">
            <v>S413167</v>
          </cell>
        </row>
        <row r="239">
          <cell r="C239" t="str">
            <v>航天宏达（泊头）机械科技有限公司</v>
          </cell>
        </row>
        <row r="239">
          <cell r="E239" t="str">
            <v>CNY</v>
          </cell>
        </row>
        <row r="239">
          <cell r="G239">
            <v>-680672.56</v>
          </cell>
          <cell r="H239">
            <v>43960.04</v>
          </cell>
        </row>
        <row r="239">
          <cell r="J239">
            <v>3960.04</v>
          </cell>
        </row>
        <row r="239">
          <cell r="L239">
            <v>-640672.56</v>
          </cell>
          <cell r="M239">
            <v>640672.56</v>
          </cell>
          <cell r="N239" t="str">
            <v>应付</v>
          </cell>
          <cell r="O239" t="str">
            <v>元</v>
          </cell>
          <cell r="P239" t="str">
            <v>应付640672.56元</v>
          </cell>
        </row>
        <row r="240">
          <cell r="A240" t="str">
            <v>S413168</v>
          </cell>
        </row>
        <row r="240">
          <cell r="C240" t="str">
            <v>黄骅市旗锐塑料制品有限公司</v>
          </cell>
        </row>
        <row r="240">
          <cell r="E240" t="str">
            <v>CNY</v>
          </cell>
        </row>
        <row r="240">
          <cell r="G240">
            <v>-374451.55</v>
          </cell>
          <cell r="H240">
            <v>30000</v>
          </cell>
        </row>
        <row r="240">
          <cell r="J240">
            <v>2416.51</v>
          </cell>
        </row>
        <row r="240">
          <cell r="L240">
            <v>-346868.06</v>
          </cell>
          <cell r="M240">
            <v>346868.06</v>
          </cell>
          <cell r="N240" t="str">
            <v>应付</v>
          </cell>
          <cell r="O240" t="str">
            <v>元</v>
          </cell>
          <cell r="P240" t="str">
            <v>应付346868.06元</v>
          </cell>
        </row>
        <row r="241">
          <cell r="A241" t="str">
            <v>S413169</v>
          </cell>
        </row>
        <row r="241">
          <cell r="C241" t="str">
            <v>黄骅市鑫翔五金产品经销处</v>
          </cell>
        </row>
        <row r="241">
          <cell r="E241" t="str">
            <v>CNY</v>
          </cell>
        </row>
        <row r="241">
          <cell r="G241">
            <v>-458</v>
          </cell>
          <cell r="H241">
            <v>0</v>
          </cell>
        </row>
        <row r="241">
          <cell r="J241">
            <v>0</v>
          </cell>
        </row>
        <row r="241">
          <cell r="L241">
            <v>-458</v>
          </cell>
          <cell r="M241">
            <v>458</v>
          </cell>
          <cell r="N241" t="str">
            <v>应付</v>
          </cell>
          <cell r="O241" t="str">
            <v>元</v>
          </cell>
          <cell r="P241" t="str">
            <v>应付458元</v>
          </cell>
        </row>
        <row r="242">
          <cell r="A242" t="str">
            <v>S413171</v>
          </cell>
        </row>
        <row r="242">
          <cell r="C242" t="str">
            <v>廊坊东尚金属制品有限公司</v>
          </cell>
        </row>
        <row r="242">
          <cell r="E242" t="str">
            <v>CNY</v>
          </cell>
        </row>
        <row r="242">
          <cell r="G242">
            <v>0</v>
          </cell>
          <cell r="H242">
            <v>0</v>
          </cell>
        </row>
        <row r="242">
          <cell r="J242">
            <v>0</v>
          </cell>
        </row>
        <row r="242">
          <cell r="L242">
            <v>0</v>
          </cell>
          <cell r="M242">
            <v>0</v>
          </cell>
          <cell r="N242" t="str">
            <v>应付</v>
          </cell>
          <cell r="O242" t="str">
            <v>元</v>
          </cell>
          <cell r="P242" t="str">
            <v>应付0元</v>
          </cell>
        </row>
        <row r="243">
          <cell r="A243" t="str">
            <v>S413172</v>
          </cell>
        </row>
        <row r="243">
          <cell r="C243" t="str">
            <v>南宫市宏勇汽配塑料卡扣制造厂</v>
          </cell>
        </row>
        <row r="243">
          <cell r="E243" t="str">
            <v>CNY</v>
          </cell>
        </row>
        <row r="243">
          <cell r="G243">
            <v>0</v>
          </cell>
          <cell r="H243">
            <v>0</v>
          </cell>
        </row>
        <row r="243">
          <cell r="J243">
            <v>0</v>
          </cell>
        </row>
        <row r="243">
          <cell r="L243">
            <v>0</v>
          </cell>
          <cell r="M243">
            <v>0</v>
          </cell>
          <cell r="N243" t="str">
            <v>应付</v>
          </cell>
          <cell r="O243" t="str">
            <v>元</v>
          </cell>
          <cell r="P243" t="str">
            <v>应付0元</v>
          </cell>
        </row>
        <row r="244">
          <cell r="A244" t="str">
            <v>S413173</v>
          </cell>
        </row>
        <row r="244">
          <cell r="C244" t="str">
            <v>唐山市乐元板带有限公司</v>
          </cell>
        </row>
        <row r="244">
          <cell r="E244" t="str">
            <v>CNY</v>
          </cell>
        </row>
        <row r="244">
          <cell r="G244">
            <v>0</v>
          </cell>
          <cell r="H244">
            <v>0</v>
          </cell>
        </row>
        <row r="244">
          <cell r="J244">
            <v>0</v>
          </cell>
        </row>
        <row r="244">
          <cell r="L244">
            <v>0</v>
          </cell>
          <cell r="M244">
            <v>0</v>
          </cell>
          <cell r="N244" t="str">
            <v>应付</v>
          </cell>
          <cell r="O244" t="str">
            <v>元</v>
          </cell>
          <cell r="P244" t="str">
            <v>应付0元</v>
          </cell>
        </row>
        <row r="245">
          <cell r="A245" t="str">
            <v>S413174</v>
          </cell>
        </row>
        <row r="245">
          <cell r="C245" t="str">
            <v>沧州美凯精冲产品有限公司</v>
          </cell>
        </row>
        <row r="245">
          <cell r="E245" t="str">
            <v>CNY</v>
          </cell>
        </row>
        <row r="245">
          <cell r="G245">
            <v>-24140.68</v>
          </cell>
          <cell r="H245">
            <v>0</v>
          </cell>
        </row>
        <row r="245">
          <cell r="J245">
            <v>0</v>
          </cell>
        </row>
        <row r="245">
          <cell r="L245">
            <v>-24140.68</v>
          </cell>
          <cell r="M245">
            <v>24140.68</v>
          </cell>
          <cell r="N245" t="str">
            <v>应付</v>
          </cell>
          <cell r="O245" t="str">
            <v>元</v>
          </cell>
          <cell r="P245" t="str">
            <v>应付24140.68元</v>
          </cell>
        </row>
        <row r="246">
          <cell r="A246" t="str">
            <v>S413175</v>
          </cell>
        </row>
        <row r="246">
          <cell r="C246" t="str">
            <v>河北莫特美橡塑科技有限公司</v>
          </cell>
        </row>
        <row r="246">
          <cell r="E246" t="str">
            <v>CNY</v>
          </cell>
        </row>
        <row r="246">
          <cell r="G246">
            <v>-553729.6</v>
          </cell>
          <cell r="H246">
            <v>40000</v>
          </cell>
        </row>
        <row r="246">
          <cell r="J246">
            <v>56124.84</v>
          </cell>
        </row>
        <row r="246">
          <cell r="L246">
            <v>-569854.44</v>
          </cell>
          <cell r="M246">
            <v>569854.44</v>
          </cell>
          <cell r="N246" t="str">
            <v>应付</v>
          </cell>
          <cell r="O246" t="str">
            <v>元</v>
          </cell>
          <cell r="P246" t="str">
            <v>应付569854.44元</v>
          </cell>
        </row>
        <row r="247">
          <cell r="A247" t="str">
            <v>S413176</v>
          </cell>
        </row>
        <row r="247">
          <cell r="C247" t="str">
            <v>黄骅市华盛五金机电有限公司</v>
          </cell>
        </row>
        <row r="247">
          <cell r="E247" t="str">
            <v>CNY</v>
          </cell>
        </row>
        <row r="247">
          <cell r="G247">
            <v>0</v>
          </cell>
          <cell r="H247">
            <v>0</v>
          </cell>
        </row>
        <row r="247">
          <cell r="J247">
            <v>0</v>
          </cell>
        </row>
        <row r="247">
          <cell r="L247">
            <v>0</v>
          </cell>
          <cell r="M247">
            <v>0</v>
          </cell>
          <cell r="N247" t="str">
            <v>应付</v>
          </cell>
          <cell r="O247" t="str">
            <v>元</v>
          </cell>
          <cell r="P247" t="str">
            <v>应付0元</v>
          </cell>
        </row>
        <row r="248">
          <cell r="A248" t="str">
            <v>S413177</v>
          </cell>
        </row>
        <row r="248">
          <cell r="C248" t="str">
            <v>河北钢百科技有限公司</v>
          </cell>
        </row>
        <row r="248">
          <cell r="E248" t="str">
            <v>CNY</v>
          </cell>
        </row>
        <row r="248">
          <cell r="G248">
            <v>0</v>
          </cell>
          <cell r="H248">
            <v>0</v>
          </cell>
        </row>
        <row r="248">
          <cell r="J248">
            <v>0</v>
          </cell>
        </row>
        <row r="248">
          <cell r="L248">
            <v>0</v>
          </cell>
          <cell r="M248">
            <v>0</v>
          </cell>
          <cell r="N248" t="str">
            <v>应付</v>
          </cell>
          <cell r="O248" t="str">
            <v>元</v>
          </cell>
          <cell r="P248" t="str">
            <v>应付0元</v>
          </cell>
        </row>
        <row r="249">
          <cell r="A249" t="str">
            <v>S413178</v>
          </cell>
        </row>
        <row r="249">
          <cell r="C249" t="str">
            <v>廊坊市东平汽车零配件有限公司</v>
          </cell>
        </row>
        <row r="249">
          <cell r="E249" t="str">
            <v>CNY</v>
          </cell>
        </row>
        <row r="249">
          <cell r="G249">
            <v>-129645.16</v>
          </cell>
          <cell r="H249">
            <v>129645.16</v>
          </cell>
        </row>
        <row r="249">
          <cell r="J249">
            <v>0</v>
          </cell>
        </row>
        <row r="249">
          <cell r="L249">
            <v>-2.91038304567337e-11</v>
          </cell>
          <cell r="M249">
            <v>2.91038304567337e-11</v>
          </cell>
          <cell r="N249" t="str">
            <v>应付</v>
          </cell>
          <cell r="O249" t="str">
            <v>元</v>
          </cell>
          <cell r="P249" t="str">
            <v>应付2.91038304567337E-11元</v>
          </cell>
        </row>
        <row r="250">
          <cell r="A250" t="str">
            <v>S413179</v>
          </cell>
        </row>
        <row r="250">
          <cell r="C250" t="str">
            <v>文安县海智五金制品有限公司</v>
          </cell>
        </row>
        <row r="250">
          <cell r="E250" t="str">
            <v>CNY</v>
          </cell>
        </row>
        <row r="250">
          <cell r="G250">
            <v>0</v>
          </cell>
          <cell r="H250">
            <v>0</v>
          </cell>
        </row>
        <row r="250">
          <cell r="J250">
            <v>0</v>
          </cell>
        </row>
        <row r="250">
          <cell r="L250">
            <v>0</v>
          </cell>
          <cell r="M250">
            <v>0</v>
          </cell>
          <cell r="N250" t="str">
            <v>应付</v>
          </cell>
          <cell r="O250" t="str">
            <v>元</v>
          </cell>
          <cell r="P250" t="str">
            <v>应付0元</v>
          </cell>
        </row>
        <row r="251">
          <cell r="A251" t="str">
            <v>S413180</v>
          </cell>
        </row>
        <row r="251">
          <cell r="C251" t="str">
            <v>文安县兴凯汽车配件厂</v>
          </cell>
        </row>
        <row r="251">
          <cell r="E251" t="str">
            <v>CNY</v>
          </cell>
        </row>
        <row r="251">
          <cell r="G251">
            <v>0</v>
          </cell>
          <cell r="H251">
            <v>0</v>
          </cell>
        </row>
        <row r="251">
          <cell r="J251">
            <v>0</v>
          </cell>
        </row>
        <row r="251">
          <cell r="L251">
            <v>0</v>
          </cell>
          <cell r="M251">
            <v>0</v>
          </cell>
          <cell r="N251" t="str">
            <v>应付</v>
          </cell>
          <cell r="O251" t="str">
            <v>元</v>
          </cell>
          <cell r="P251" t="str">
            <v>应付0元</v>
          </cell>
        </row>
        <row r="252">
          <cell r="A252" t="str">
            <v>S413181</v>
          </cell>
        </row>
        <row r="252">
          <cell r="C252" t="str">
            <v>廊坊开发区欧特克精密电子线束制造有限公司</v>
          </cell>
        </row>
        <row r="252">
          <cell r="E252" t="str">
            <v>CNY</v>
          </cell>
        </row>
        <row r="252">
          <cell r="G252">
            <v>-151330.89</v>
          </cell>
          <cell r="H252">
            <v>20000</v>
          </cell>
        </row>
        <row r="252">
          <cell r="J252">
            <v>0</v>
          </cell>
        </row>
        <row r="252">
          <cell r="L252">
            <v>-131330.89</v>
          </cell>
          <cell r="M252">
            <v>131330.89</v>
          </cell>
          <cell r="N252" t="str">
            <v>应付</v>
          </cell>
          <cell r="O252" t="str">
            <v>元</v>
          </cell>
          <cell r="P252" t="str">
            <v>应付131330.89元</v>
          </cell>
        </row>
        <row r="253">
          <cell r="A253" t="str">
            <v>S413182</v>
          </cell>
        </row>
        <row r="253">
          <cell r="C253" t="str">
            <v>黄骅市盈辉汽车配件有限公司</v>
          </cell>
        </row>
        <row r="253">
          <cell r="E253" t="str">
            <v>CNY</v>
          </cell>
        </row>
        <row r="253">
          <cell r="G253">
            <v>-259366.12</v>
          </cell>
          <cell r="H253">
            <v>41200</v>
          </cell>
        </row>
        <row r="253">
          <cell r="J253">
            <v>22153.15</v>
          </cell>
        </row>
        <row r="253">
          <cell r="L253">
            <v>-240319.27</v>
          </cell>
          <cell r="M253">
            <v>240319.27</v>
          </cell>
          <cell r="N253" t="str">
            <v>应付</v>
          </cell>
          <cell r="O253" t="str">
            <v>元</v>
          </cell>
          <cell r="P253" t="str">
            <v>应付240319.27元</v>
          </cell>
        </row>
        <row r="254">
          <cell r="A254" t="str">
            <v>S413183</v>
          </cell>
        </row>
        <row r="254">
          <cell r="C254" t="str">
            <v>河北方基恒达汽车部件有限公司</v>
          </cell>
        </row>
        <row r="254">
          <cell r="E254" t="str">
            <v>CNY</v>
          </cell>
        </row>
        <row r="254">
          <cell r="G254">
            <v>-1100174.44</v>
          </cell>
          <cell r="H254">
            <v>0</v>
          </cell>
        </row>
        <row r="254">
          <cell r="J254">
            <v>0</v>
          </cell>
        </row>
        <row r="254">
          <cell r="L254">
            <v>-1100174.44</v>
          </cell>
          <cell r="M254">
            <v>1100174.44</v>
          </cell>
          <cell r="N254" t="str">
            <v>应付</v>
          </cell>
          <cell r="O254" t="str">
            <v>元</v>
          </cell>
          <cell r="P254" t="str">
            <v>应付1100174.44元</v>
          </cell>
        </row>
        <row r="255">
          <cell r="A255" t="str">
            <v>S413184</v>
          </cell>
        </row>
        <row r="255">
          <cell r="C255" t="str">
            <v>黄骅市宏达五金厂</v>
          </cell>
        </row>
        <row r="255">
          <cell r="E255" t="str">
            <v>CNY</v>
          </cell>
        </row>
        <row r="255">
          <cell r="G255">
            <v>-35691.95</v>
          </cell>
          <cell r="H255">
            <v>0</v>
          </cell>
        </row>
        <row r="255">
          <cell r="J255">
            <v>0</v>
          </cell>
        </row>
        <row r="255">
          <cell r="L255">
            <v>-35691.95</v>
          </cell>
          <cell r="M255">
            <v>35691.95</v>
          </cell>
          <cell r="N255" t="str">
            <v>应付</v>
          </cell>
          <cell r="O255" t="str">
            <v>元</v>
          </cell>
          <cell r="P255" t="str">
            <v>应付35691.95元</v>
          </cell>
        </row>
        <row r="256">
          <cell r="A256" t="str">
            <v>S413185</v>
          </cell>
        </row>
        <row r="256">
          <cell r="C256" t="str">
            <v>海兴县越达弹簧制造有限公司</v>
          </cell>
        </row>
        <row r="256">
          <cell r="E256" t="str">
            <v>CNY</v>
          </cell>
        </row>
        <row r="256">
          <cell r="G256">
            <v>-118895.43</v>
          </cell>
          <cell r="H256">
            <v>0</v>
          </cell>
        </row>
        <row r="256">
          <cell r="J256">
            <v>0</v>
          </cell>
        </row>
        <row r="256">
          <cell r="L256">
            <v>-118895.43</v>
          </cell>
          <cell r="M256">
            <v>118895.43</v>
          </cell>
          <cell r="N256" t="str">
            <v>应付</v>
          </cell>
          <cell r="O256" t="str">
            <v>元</v>
          </cell>
          <cell r="P256" t="str">
            <v>应付118895.43元</v>
          </cell>
        </row>
        <row r="257">
          <cell r="A257" t="str">
            <v>S413186</v>
          </cell>
        </row>
        <row r="257">
          <cell r="C257" t="str">
            <v>黄骅市富邑金属制品有限公司</v>
          </cell>
        </row>
        <row r="257">
          <cell r="E257" t="str">
            <v>CNY</v>
          </cell>
        </row>
        <row r="257">
          <cell r="G257">
            <v>-80113.27</v>
          </cell>
          <cell r="H257">
            <v>0</v>
          </cell>
        </row>
        <row r="257">
          <cell r="J257">
            <v>0</v>
          </cell>
        </row>
        <row r="257">
          <cell r="L257">
            <v>-80113.27</v>
          </cell>
          <cell r="M257">
            <v>80113.27</v>
          </cell>
          <cell r="N257" t="str">
            <v>应付</v>
          </cell>
          <cell r="O257" t="str">
            <v>元</v>
          </cell>
          <cell r="P257" t="str">
            <v>应付80113.27元</v>
          </cell>
        </row>
        <row r="258">
          <cell r="A258" t="str">
            <v>S413196</v>
          </cell>
        </row>
        <row r="258">
          <cell r="C258" t="str">
            <v>北汽岱摩斯（沧州）汽车系统有限公司</v>
          </cell>
        </row>
        <row r="258">
          <cell r="E258" t="str">
            <v>CNY</v>
          </cell>
        </row>
        <row r="258">
          <cell r="G258">
            <v>0</v>
          </cell>
          <cell r="H258">
            <v>0</v>
          </cell>
        </row>
        <row r="258">
          <cell r="J258">
            <v>0</v>
          </cell>
        </row>
        <row r="258">
          <cell r="L258">
            <v>0</v>
          </cell>
          <cell r="M258">
            <v>0</v>
          </cell>
          <cell r="N258" t="str">
            <v>应付</v>
          </cell>
          <cell r="O258" t="str">
            <v>元</v>
          </cell>
          <cell r="P258" t="str">
            <v>应付0元</v>
          </cell>
        </row>
        <row r="259">
          <cell r="A259" t="str">
            <v>S413197</v>
          </cell>
        </row>
        <row r="259">
          <cell r="C259" t="str">
            <v>保定市宏腾科技有限公司</v>
          </cell>
        </row>
        <row r="259">
          <cell r="E259" t="str">
            <v>CNY</v>
          </cell>
        </row>
        <row r="259">
          <cell r="G259">
            <v>0</v>
          </cell>
          <cell r="H259">
            <v>0</v>
          </cell>
        </row>
        <row r="259">
          <cell r="J259">
            <v>0</v>
          </cell>
        </row>
        <row r="259">
          <cell r="L259">
            <v>0</v>
          </cell>
          <cell r="M259">
            <v>0</v>
          </cell>
          <cell r="N259" t="str">
            <v>应付</v>
          </cell>
          <cell r="O259" t="str">
            <v>元</v>
          </cell>
          <cell r="P259" t="str">
            <v>应付0元</v>
          </cell>
        </row>
        <row r="260">
          <cell r="A260" t="str">
            <v>S413199</v>
          </cell>
        </row>
        <row r="260">
          <cell r="C260" t="str">
            <v>廊坊冀杰塑料制品有限公司</v>
          </cell>
        </row>
        <row r="260">
          <cell r="E260" t="str">
            <v>CNY</v>
          </cell>
        </row>
        <row r="260">
          <cell r="G260">
            <v>0</v>
          </cell>
          <cell r="H260">
            <v>0</v>
          </cell>
        </row>
        <row r="260">
          <cell r="J260">
            <v>0</v>
          </cell>
        </row>
        <row r="260">
          <cell r="L260">
            <v>0</v>
          </cell>
          <cell r="M260">
            <v>0</v>
          </cell>
          <cell r="N260" t="str">
            <v>应付</v>
          </cell>
          <cell r="O260" t="str">
            <v>元</v>
          </cell>
          <cell r="P260" t="str">
            <v>应付0元</v>
          </cell>
        </row>
        <row r="261">
          <cell r="A261" t="str">
            <v>S413200</v>
          </cell>
        </row>
        <row r="261">
          <cell r="C261" t="str">
            <v>文安县志桥汽车配件厂</v>
          </cell>
        </row>
        <row r="261">
          <cell r="E261" t="str">
            <v>CNY</v>
          </cell>
        </row>
        <row r="261">
          <cell r="G261">
            <v>-48000</v>
          </cell>
          <cell r="H261">
            <v>0</v>
          </cell>
        </row>
        <row r="261">
          <cell r="J261">
            <v>0</v>
          </cell>
        </row>
        <row r="261">
          <cell r="L261">
            <v>-48000</v>
          </cell>
          <cell r="M261">
            <v>48000</v>
          </cell>
          <cell r="N261" t="str">
            <v>应付</v>
          </cell>
          <cell r="O261" t="str">
            <v>元</v>
          </cell>
          <cell r="P261" t="str">
            <v>应付48000元</v>
          </cell>
        </row>
        <row r="262">
          <cell r="A262" t="str">
            <v>S413201</v>
          </cell>
        </row>
        <row r="262">
          <cell r="C262" t="str">
            <v>清河县沁园汽车零部件有限公司</v>
          </cell>
        </row>
        <row r="262">
          <cell r="E262" t="str">
            <v>CNY</v>
          </cell>
        </row>
        <row r="262">
          <cell r="G262">
            <v>-149698.44</v>
          </cell>
          <cell r="H262">
            <v>100000</v>
          </cell>
        </row>
        <row r="262">
          <cell r="J262">
            <v>0</v>
          </cell>
        </row>
        <row r="262">
          <cell r="L262">
            <v>-49698.4399999999</v>
          </cell>
          <cell r="M262">
            <v>49698.4399999999</v>
          </cell>
          <cell r="N262" t="str">
            <v>应付</v>
          </cell>
          <cell r="O262" t="str">
            <v>元</v>
          </cell>
          <cell r="P262" t="str">
            <v>应付49698.4399999999元</v>
          </cell>
        </row>
        <row r="263">
          <cell r="A263" t="str">
            <v>S413202</v>
          </cell>
        </row>
        <row r="263">
          <cell r="C263" t="str">
            <v>黄骅市荣昌祥纸制品有限公司</v>
          </cell>
        </row>
        <row r="263">
          <cell r="E263" t="str">
            <v>CNY</v>
          </cell>
        </row>
        <row r="263">
          <cell r="G263">
            <v>-43392.57</v>
          </cell>
          <cell r="H263">
            <v>0</v>
          </cell>
        </row>
        <row r="263">
          <cell r="J263">
            <v>0</v>
          </cell>
        </row>
        <row r="263">
          <cell r="L263">
            <v>-43392.57</v>
          </cell>
          <cell r="M263">
            <v>43392.57</v>
          </cell>
          <cell r="N263" t="str">
            <v>应付</v>
          </cell>
          <cell r="O263" t="str">
            <v>元</v>
          </cell>
          <cell r="P263" t="str">
            <v>应付43392.57元</v>
          </cell>
        </row>
        <row r="264">
          <cell r="A264" t="str">
            <v>S413203</v>
          </cell>
        </row>
        <row r="264">
          <cell r="C264" t="str">
            <v>黄骅市沃孚源包装制品有限公司</v>
          </cell>
        </row>
        <row r="264">
          <cell r="E264" t="str">
            <v>CNY</v>
          </cell>
        </row>
        <row r="264">
          <cell r="G264">
            <v>-27880</v>
          </cell>
          <cell r="H264">
            <v>0</v>
          </cell>
        </row>
        <row r="264">
          <cell r="J264">
            <v>0</v>
          </cell>
        </row>
        <row r="264">
          <cell r="L264">
            <v>-27880</v>
          </cell>
          <cell r="M264">
            <v>27880</v>
          </cell>
          <cell r="N264" t="str">
            <v>应付</v>
          </cell>
          <cell r="O264" t="str">
            <v>元</v>
          </cell>
          <cell r="P264" t="str">
            <v>应付27880元</v>
          </cell>
        </row>
        <row r="265">
          <cell r="A265" t="str">
            <v>S413204</v>
          </cell>
        </row>
        <row r="265">
          <cell r="C265" t="str">
            <v>永清永泰汽车部件有限公司</v>
          </cell>
        </row>
        <row r="265">
          <cell r="E265" t="str">
            <v>CNY</v>
          </cell>
        </row>
        <row r="265">
          <cell r="G265">
            <v>-118013.53</v>
          </cell>
          <cell r="H265">
            <v>89558.55</v>
          </cell>
        </row>
        <row r="265">
          <cell r="J265">
            <v>0</v>
          </cell>
        </row>
        <row r="265">
          <cell r="L265">
            <v>-28454.98</v>
          </cell>
          <cell r="M265">
            <v>28454.98</v>
          </cell>
          <cell r="N265" t="str">
            <v>应付</v>
          </cell>
          <cell r="O265" t="str">
            <v>元</v>
          </cell>
          <cell r="P265" t="str">
            <v>应付28454.98元</v>
          </cell>
        </row>
        <row r="266">
          <cell r="A266" t="str">
            <v>S413205</v>
          </cell>
        </row>
        <row r="266">
          <cell r="C266" t="str">
            <v>香河金柏包装技术开发有限公司</v>
          </cell>
        </row>
        <row r="266">
          <cell r="E266" t="str">
            <v>CNY</v>
          </cell>
        </row>
        <row r="266">
          <cell r="G266">
            <v>0</v>
          </cell>
          <cell r="H266">
            <v>0</v>
          </cell>
        </row>
        <row r="266">
          <cell r="J266">
            <v>0</v>
          </cell>
        </row>
        <row r="266">
          <cell r="L266">
            <v>0</v>
          </cell>
          <cell r="M266">
            <v>0</v>
          </cell>
          <cell r="N266" t="str">
            <v>应付</v>
          </cell>
          <cell r="O266" t="str">
            <v>元</v>
          </cell>
          <cell r="P266" t="str">
            <v>应付0元</v>
          </cell>
        </row>
        <row r="267">
          <cell r="A267" t="str">
            <v>S413206</v>
          </cell>
        </row>
        <row r="267">
          <cell r="C267" t="str">
            <v>衡水弘方橡塑制品有限公司</v>
          </cell>
        </row>
        <row r="267">
          <cell r="E267" t="str">
            <v>CNY</v>
          </cell>
        </row>
        <row r="267">
          <cell r="G267">
            <v>0</v>
          </cell>
          <cell r="H267">
            <v>0</v>
          </cell>
        </row>
        <row r="267">
          <cell r="J267">
            <v>0</v>
          </cell>
        </row>
        <row r="267">
          <cell r="L267">
            <v>0</v>
          </cell>
          <cell r="M267">
            <v>0</v>
          </cell>
          <cell r="N267" t="str">
            <v>应付</v>
          </cell>
          <cell r="O267" t="str">
            <v>元</v>
          </cell>
          <cell r="P267" t="str">
            <v>应付0元</v>
          </cell>
        </row>
        <row r="268">
          <cell r="A268" t="str">
            <v>S413207</v>
          </cell>
        </row>
        <row r="268">
          <cell r="C268" t="str">
            <v>邢台普伦斯金属制品有限公司</v>
          </cell>
        </row>
        <row r="268">
          <cell r="E268" t="str">
            <v>CNY</v>
          </cell>
        </row>
        <row r="268">
          <cell r="G268">
            <v>0</v>
          </cell>
          <cell r="H268">
            <v>0</v>
          </cell>
        </row>
        <row r="268">
          <cell r="J268">
            <v>0</v>
          </cell>
        </row>
        <row r="268">
          <cell r="L268">
            <v>0</v>
          </cell>
          <cell r="M268">
            <v>0</v>
          </cell>
          <cell r="N268" t="str">
            <v>应付</v>
          </cell>
          <cell r="O268" t="str">
            <v>元</v>
          </cell>
          <cell r="P268" t="str">
            <v>应付0元</v>
          </cell>
        </row>
        <row r="269">
          <cell r="A269" t="str">
            <v>S413209</v>
          </cell>
        </row>
        <row r="269">
          <cell r="C269" t="str">
            <v>泊头市德博机械制造有限公司</v>
          </cell>
        </row>
        <row r="269">
          <cell r="E269" t="str">
            <v>CNY</v>
          </cell>
        </row>
        <row r="269">
          <cell r="G269">
            <v>-23280</v>
          </cell>
          <cell r="H269">
            <v>163500</v>
          </cell>
        </row>
        <row r="269">
          <cell r="J269">
            <v>307000</v>
          </cell>
        </row>
        <row r="269">
          <cell r="L269">
            <v>-166780</v>
          </cell>
          <cell r="M269">
            <v>166780</v>
          </cell>
          <cell r="N269" t="str">
            <v>应付</v>
          </cell>
          <cell r="O269" t="str">
            <v>元</v>
          </cell>
          <cell r="P269" t="str">
            <v>应付166780元</v>
          </cell>
        </row>
        <row r="270">
          <cell r="A270" t="str">
            <v>S413210</v>
          </cell>
        </row>
        <row r="270">
          <cell r="C270" t="str">
            <v>泊头市德恒数控机械有限公司</v>
          </cell>
        </row>
        <row r="270">
          <cell r="E270" t="str">
            <v>CNY</v>
          </cell>
        </row>
        <row r="270">
          <cell r="G270">
            <v>0</v>
          </cell>
          <cell r="H270">
            <v>0</v>
          </cell>
        </row>
        <row r="270">
          <cell r="J270">
            <v>0</v>
          </cell>
        </row>
        <row r="270">
          <cell r="L270">
            <v>0</v>
          </cell>
          <cell r="M270">
            <v>0</v>
          </cell>
          <cell r="N270" t="str">
            <v>应付</v>
          </cell>
          <cell r="O270" t="str">
            <v>元</v>
          </cell>
          <cell r="P270" t="str">
            <v>应付0元</v>
          </cell>
        </row>
        <row r="271">
          <cell r="A271" t="str">
            <v>S413211</v>
          </cell>
        </row>
        <row r="271">
          <cell r="C271" t="str">
            <v>南皮县鸿禧金属制品有限公司</v>
          </cell>
        </row>
        <row r="271">
          <cell r="E271" t="str">
            <v>CNY</v>
          </cell>
        </row>
        <row r="271">
          <cell r="G271">
            <v>0</v>
          </cell>
          <cell r="H271">
            <v>0</v>
          </cell>
        </row>
        <row r="271">
          <cell r="J271">
            <v>0</v>
          </cell>
        </row>
        <row r="271">
          <cell r="L271">
            <v>0</v>
          </cell>
          <cell r="M271">
            <v>0</v>
          </cell>
          <cell r="N271" t="str">
            <v>应付</v>
          </cell>
          <cell r="O271" t="str">
            <v>元</v>
          </cell>
          <cell r="P271" t="str">
            <v>应付0元</v>
          </cell>
        </row>
        <row r="272">
          <cell r="A272" t="str">
            <v>S413212</v>
          </cell>
        </row>
        <row r="272">
          <cell r="C272" t="str">
            <v>廊坊富杉汽车零部件有限公司</v>
          </cell>
        </row>
        <row r="272">
          <cell r="E272" t="str">
            <v>CNY</v>
          </cell>
        </row>
        <row r="272">
          <cell r="G272">
            <v>-54153.36</v>
          </cell>
          <cell r="H272">
            <v>20000</v>
          </cell>
        </row>
        <row r="272">
          <cell r="J272">
            <v>0</v>
          </cell>
        </row>
        <row r="272">
          <cell r="L272">
            <v>-34153.36</v>
          </cell>
          <cell r="M272">
            <v>34153.36</v>
          </cell>
          <cell r="N272" t="str">
            <v>应付</v>
          </cell>
          <cell r="O272" t="str">
            <v>元</v>
          </cell>
          <cell r="P272" t="str">
            <v>应付34153.36元</v>
          </cell>
        </row>
        <row r="273">
          <cell r="A273" t="str">
            <v>S413213</v>
          </cell>
        </row>
        <row r="273">
          <cell r="C273" t="str">
            <v>沧县大河精密铸造厂</v>
          </cell>
        </row>
        <row r="273">
          <cell r="E273" t="str">
            <v>CNY</v>
          </cell>
        </row>
        <row r="273">
          <cell r="G273">
            <v>-12266.65</v>
          </cell>
          <cell r="H273">
            <v>10000</v>
          </cell>
        </row>
        <row r="273">
          <cell r="J273">
            <v>11865</v>
          </cell>
        </row>
        <row r="273">
          <cell r="L273">
            <v>-14131.65</v>
          </cell>
          <cell r="M273">
            <v>14131.65</v>
          </cell>
          <cell r="N273" t="str">
            <v>应付</v>
          </cell>
          <cell r="O273" t="str">
            <v>元</v>
          </cell>
          <cell r="P273" t="str">
            <v>应付14131.65元</v>
          </cell>
        </row>
        <row r="274">
          <cell r="A274" t="str">
            <v>S413214</v>
          </cell>
        </row>
        <row r="274">
          <cell r="C274" t="str">
            <v>河北讯飞起重设备安装有限公司</v>
          </cell>
        </row>
        <row r="274">
          <cell r="E274" t="str">
            <v>CNY</v>
          </cell>
        </row>
        <row r="274">
          <cell r="G274">
            <v>-30000</v>
          </cell>
          <cell r="H274">
            <v>0</v>
          </cell>
        </row>
        <row r="274">
          <cell r="J274">
            <v>0</v>
          </cell>
        </row>
        <row r="274">
          <cell r="L274">
            <v>-30000</v>
          </cell>
          <cell r="M274">
            <v>30000</v>
          </cell>
          <cell r="N274" t="str">
            <v>应付</v>
          </cell>
          <cell r="O274" t="str">
            <v>元</v>
          </cell>
          <cell r="P274" t="str">
            <v>应付30000元</v>
          </cell>
        </row>
        <row r="275">
          <cell r="A275" t="str">
            <v>S413215</v>
          </cell>
        </row>
        <row r="275">
          <cell r="C275" t="str">
            <v>北京吉信气弹簧制品有限公司廊坊分公司</v>
          </cell>
        </row>
        <row r="275">
          <cell r="E275" t="str">
            <v>CNY</v>
          </cell>
        </row>
        <row r="275">
          <cell r="G275">
            <v>-86795.3</v>
          </cell>
          <cell r="H275">
            <v>0</v>
          </cell>
        </row>
        <row r="275">
          <cell r="J275">
            <v>0</v>
          </cell>
        </row>
        <row r="275">
          <cell r="L275">
            <v>-86795.3</v>
          </cell>
          <cell r="M275">
            <v>86795.3</v>
          </cell>
          <cell r="N275" t="str">
            <v>应付</v>
          </cell>
          <cell r="O275" t="str">
            <v>元</v>
          </cell>
          <cell r="P275" t="str">
            <v>应付86795.3元</v>
          </cell>
        </row>
        <row r="276">
          <cell r="A276" t="str">
            <v>S413220</v>
          </cell>
        </row>
        <row r="276">
          <cell r="C276" t="str">
            <v>南皮县远成五金制造有限公司</v>
          </cell>
        </row>
        <row r="276">
          <cell r="E276" t="str">
            <v>CNY</v>
          </cell>
        </row>
        <row r="276">
          <cell r="G276">
            <v>-149631.31</v>
          </cell>
          <cell r="H276">
            <v>20000</v>
          </cell>
        </row>
        <row r="276">
          <cell r="J276">
            <v>0</v>
          </cell>
        </row>
        <row r="276">
          <cell r="L276">
            <v>-129631.31</v>
          </cell>
          <cell r="M276">
            <v>129631.31</v>
          </cell>
          <cell r="N276" t="str">
            <v>应付</v>
          </cell>
          <cell r="O276" t="str">
            <v>元</v>
          </cell>
          <cell r="P276" t="str">
            <v>应付129631.31元</v>
          </cell>
        </row>
        <row r="277">
          <cell r="A277" t="str">
            <v>S413222</v>
          </cell>
        </row>
        <row r="277">
          <cell r="C277" t="str">
            <v>廊坊元丰铝业有限公司</v>
          </cell>
        </row>
        <row r="277">
          <cell r="E277" t="str">
            <v>CNY</v>
          </cell>
        </row>
        <row r="277">
          <cell r="G277">
            <v>-30547.3</v>
          </cell>
          <cell r="H277">
            <v>0</v>
          </cell>
        </row>
        <row r="277">
          <cell r="J277">
            <v>0</v>
          </cell>
        </row>
        <row r="277">
          <cell r="L277">
            <v>-30547.3</v>
          </cell>
          <cell r="M277">
            <v>30547.3</v>
          </cell>
          <cell r="N277" t="str">
            <v>应付</v>
          </cell>
          <cell r="O277" t="str">
            <v>元</v>
          </cell>
          <cell r="P277" t="str">
            <v>应付30547.3元</v>
          </cell>
        </row>
        <row r="278">
          <cell r="A278" t="str">
            <v>S413224</v>
          </cell>
        </row>
        <row r="278">
          <cell r="C278" t="str">
            <v>青县天德纸制品有限公司</v>
          </cell>
        </row>
        <row r="278">
          <cell r="E278" t="str">
            <v>CNY</v>
          </cell>
        </row>
        <row r="278">
          <cell r="G278">
            <v>0</v>
          </cell>
          <cell r="H278">
            <v>0</v>
          </cell>
        </row>
        <row r="278">
          <cell r="J278">
            <v>0</v>
          </cell>
        </row>
        <row r="278">
          <cell r="L278">
            <v>0</v>
          </cell>
          <cell r="M278">
            <v>0</v>
          </cell>
          <cell r="N278" t="str">
            <v>应付</v>
          </cell>
          <cell r="O278" t="str">
            <v>元</v>
          </cell>
          <cell r="P278" t="str">
            <v>应付0元</v>
          </cell>
        </row>
        <row r="279">
          <cell r="A279" t="str">
            <v>S413225</v>
          </cell>
        </row>
        <row r="279">
          <cell r="C279" t="str">
            <v>安徽小盒子智包装科技有限公司</v>
          </cell>
        </row>
        <row r="279">
          <cell r="E279" t="str">
            <v>CNY</v>
          </cell>
        </row>
        <row r="279">
          <cell r="G279">
            <v>0</v>
          </cell>
          <cell r="H279">
            <v>0</v>
          </cell>
        </row>
        <row r="279">
          <cell r="J279">
            <v>0</v>
          </cell>
        </row>
        <row r="279">
          <cell r="L279">
            <v>0</v>
          </cell>
          <cell r="M279">
            <v>0</v>
          </cell>
          <cell r="N279" t="str">
            <v>应付</v>
          </cell>
          <cell r="O279" t="str">
            <v>元</v>
          </cell>
          <cell r="P279" t="str">
            <v>应付0元</v>
          </cell>
        </row>
        <row r="280">
          <cell r="A280" t="str">
            <v>S413227</v>
          </cell>
        </row>
        <row r="280">
          <cell r="C280" t="str">
            <v>唐山市开云纤维制品有限公司</v>
          </cell>
        </row>
        <row r="280">
          <cell r="E280" t="str">
            <v>CNY</v>
          </cell>
        </row>
        <row r="280">
          <cell r="G280">
            <v>0</v>
          </cell>
          <cell r="H280">
            <v>0</v>
          </cell>
        </row>
        <row r="280">
          <cell r="J280">
            <v>113113</v>
          </cell>
        </row>
        <row r="280">
          <cell r="L280">
            <v>-113113</v>
          </cell>
          <cell r="M280">
            <v>113113</v>
          </cell>
          <cell r="N280" t="str">
            <v>应付</v>
          </cell>
          <cell r="O280" t="str">
            <v>元</v>
          </cell>
          <cell r="P280" t="str">
            <v>应付113113元</v>
          </cell>
        </row>
        <row r="281">
          <cell r="A281" t="str">
            <v>S421001</v>
          </cell>
        </row>
        <row r="281">
          <cell r="C281" t="str">
            <v>沈阳金杯锦恒汽车安全系统有限公司</v>
          </cell>
        </row>
        <row r="281">
          <cell r="E281" t="str">
            <v>CNY</v>
          </cell>
        </row>
        <row r="281">
          <cell r="G281">
            <v>-4.65661287307739e-10</v>
          </cell>
          <cell r="H281">
            <v>0</v>
          </cell>
        </row>
        <row r="281">
          <cell r="J281">
            <v>0</v>
          </cell>
        </row>
        <row r="281">
          <cell r="L281">
            <v>-4.65661287307739e-10</v>
          </cell>
          <cell r="M281">
            <v>4.65661287307739e-10</v>
          </cell>
          <cell r="N281" t="str">
            <v>应付</v>
          </cell>
          <cell r="O281" t="str">
            <v>元</v>
          </cell>
          <cell r="P281" t="str">
            <v>应付4.65661287307739E-10元</v>
          </cell>
        </row>
        <row r="282">
          <cell r="A282" t="str">
            <v>S421002</v>
          </cell>
        </row>
        <row r="282">
          <cell r="C282" t="str">
            <v>大连浩煜新材料科技有限公司</v>
          </cell>
        </row>
        <row r="282">
          <cell r="E282" t="str">
            <v>CNY</v>
          </cell>
        </row>
        <row r="282">
          <cell r="G282">
            <v>-4842753.82</v>
          </cell>
          <cell r="H282">
            <v>900000</v>
          </cell>
        </row>
        <row r="282">
          <cell r="J282">
            <v>327600</v>
          </cell>
        </row>
        <row r="282">
          <cell r="L282">
            <v>-4270353.82</v>
          </cell>
          <cell r="M282">
            <v>4270353.82</v>
          </cell>
          <cell r="N282" t="str">
            <v>应付</v>
          </cell>
          <cell r="O282" t="str">
            <v>元</v>
          </cell>
          <cell r="P282" t="str">
            <v>应付4270353.82元</v>
          </cell>
        </row>
        <row r="283">
          <cell r="A283" t="str">
            <v>S421003</v>
          </cell>
        </row>
        <row r="283">
          <cell r="C283" t="str">
            <v>辽宁德威纤维制品有限公司</v>
          </cell>
        </row>
        <row r="283">
          <cell r="E283" t="str">
            <v>CNY</v>
          </cell>
        </row>
        <row r="283">
          <cell r="G283">
            <v>-65562.5</v>
          </cell>
          <cell r="H283">
            <v>0</v>
          </cell>
        </row>
        <row r="283">
          <cell r="J283">
            <v>0</v>
          </cell>
        </row>
        <row r="283">
          <cell r="L283">
            <v>-65562.5</v>
          </cell>
          <cell r="M283">
            <v>65562.5</v>
          </cell>
          <cell r="N283" t="str">
            <v>应付</v>
          </cell>
          <cell r="O283" t="str">
            <v>元</v>
          </cell>
          <cell r="P283" t="str">
            <v>应付65562.5元</v>
          </cell>
        </row>
        <row r="284">
          <cell r="A284" t="str">
            <v>S421004</v>
          </cell>
        </row>
        <row r="284">
          <cell r="C284" t="str">
            <v>沈阳瑞驰表面技术有限公司</v>
          </cell>
        </row>
        <row r="284">
          <cell r="E284" t="str">
            <v>CNY</v>
          </cell>
        </row>
        <row r="284">
          <cell r="G284">
            <v>-22500</v>
          </cell>
          <cell r="H284">
            <v>22500</v>
          </cell>
        </row>
        <row r="284">
          <cell r="J284">
            <v>22500</v>
          </cell>
        </row>
        <row r="284">
          <cell r="L284">
            <v>-22500</v>
          </cell>
          <cell r="M284">
            <v>22500</v>
          </cell>
          <cell r="N284" t="str">
            <v>应付</v>
          </cell>
          <cell r="O284" t="str">
            <v>元</v>
          </cell>
          <cell r="P284" t="str">
            <v>应付22500元</v>
          </cell>
        </row>
        <row r="285">
          <cell r="A285" t="str">
            <v>S421005</v>
          </cell>
        </row>
        <row r="285">
          <cell r="C285" t="str">
            <v>盘锦易立凯泰新材料有限公司</v>
          </cell>
        </row>
        <row r="285">
          <cell r="E285" t="str">
            <v>CNY</v>
          </cell>
        </row>
        <row r="285">
          <cell r="G285">
            <v>0</v>
          </cell>
          <cell r="H285">
            <v>0</v>
          </cell>
        </row>
        <row r="285">
          <cell r="J285">
            <v>0</v>
          </cell>
        </row>
        <row r="285">
          <cell r="L285">
            <v>0</v>
          </cell>
          <cell r="M285">
            <v>0</v>
          </cell>
          <cell r="N285" t="str">
            <v>应付</v>
          </cell>
          <cell r="O285" t="str">
            <v>元</v>
          </cell>
          <cell r="P285" t="str">
            <v>应付0元</v>
          </cell>
        </row>
        <row r="286">
          <cell r="A286" t="str">
            <v>S421018</v>
          </cell>
        </row>
        <row r="286">
          <cell r="C286" t="str">
            <v>阿诺德紧固件（沈阳）有限公司</v>
          </cell>
        </row>
        <row r="286">
          <cell r="E286" t="str">
            <v>CNY</v>
          </cell>
        </row>
        <row r="286">
          <cell r="G286">
            <v>-214996.6</v>
          </cell>
          <cell r="H286">
            <v>0</v>
          </cell>
        </row>
        <row r="286">
          <cell r="J286">
            <v>20460.69</v>
          </cell>
        </row>
        <row r="286">
          <cell r="L286">
            <v>-235457.29</v>
          </cell>
          <cell r="M286">
            <v>235457.29</v>
          </cell>
          <cell r="N286" t="str">
            <v>应付</v>
          </cell>
          <cell r="O286" t="str">
            <v>元</v>
          </cell>
          <cell r="P286" t="str">
            <v>应付235457.29元</v>
          </cell>
        </row>
        <row r="287">
          <cell r="A287" t="str">
            <v>S422002</v>
          </cell>
        </row>
        <row r="287">
          <cell r="C287" t="str">
            <v>长春市天利得科技有限公司</v>
          </cell>
        </row>
        <row r="287">
          <cell r="E287" t="str">
            <v>CNY</v>
          </cell>
        </row>
        <row r="287">
          <cell r="G287">
            <v>-1092098.01</v>
          </cell>
          <cell r="H287">
            <v>0</v>
          </cell>
        </row>
        <row r="287">
          <cell r="J287">
            <v>0</v>
          </cell>
        </row>
        <row r="287">
          <cell r="L287">
            <v>-1092098.01</v>
          </cell>
          <cell r="M287">
            <v>1092098.01</v>
          </cell>
          <cell r="N287" t="str">
            <v>应付</v>
          </cell>
          <cell r="O287" t="str">
            <v>元</v>
          </cell>
          <cell r="P287" t="str">
            <v>应付1092098.01元</v>
          </cell>
        </row>
        <row r="288">
          <cell r="A288" t="str">
            <v>S422003</v>
          </cell>
        </row>
        <row r="288">
          <cell r="C288" t="str">
            <v>长春亚大汽车零件制造有限公司</v>
          </cell>
        </row>
        <row r="288">
          <cell r="E288" t="str">
            <v>CNY</v>
          </cell>
        </row>
        <row r="288">
          <cell r="G288">
            <v>0</v>
          </cell>
          <cell r="H288">
            <v>0</v>
          </cell>
        </row>
        <row r="288">
          <cell r="J288">
            <v>0</v>
          </cell>
        </row>
        <row r="288">
          <cell r="L288">
            <v>0</v>
          </cell>
          <cell r="M288">
            <v>0</v>
          </cell>
          <cell r="N288" t="str">
            <v>应付</v>
          </cell>
          <cell r="O288" t="str">
            <v>元</v>
          </cell>
          <cell r="P288" t="str">
            <v>应付0元</v>
          </cell>
        </row>
        <row r="289">
          <cell r="A289" t="str">
            <v>S422005</v>
          </cell>
        </row>
        <row r="289">
          <cell r="C289" t="str">
            <v>吉林省德邦汽车电子有限公司05</v>
          </cell>
        </row>
        <row r="289">
          <cell r="E289" t="str">
            <v>CNY</v>
          </cell>
        </row>
        <row r="289">
          <cell r="G289">
            <v>-3120939.37</v>
          </cell>
          <cell r="H289">
            <v>110000</v>
          </cell>
        </row>
        <row r="289">
          <cell r="J289">
            <v>0</v>
          </cell>
        </row>
        <row r="289">
          <cell r="L289">
            <v>-3010939.37</v>
          </cell>
          <cell r="M289">
            <v>3010939.37</v>
          </cell>
          <cell r="N289" t="str">
            <v>应付</v>
          </cell>
          <cell r="O289" t="str">
            <v>元</v>
          </cell>
          <cell r="P289" t="str">
            <v>应付3010939.37元</v>
          </cell>
        </row>
        <row r="290">
          <cell r="A290" t="str">
            <v>S422006</v>
          </cell>
        </row>
        <row r="290">
          <cell r="C290" t="str">
            <v>吉林省金阳光实业有限公司</v>
          </cell>
        </row>
        <row r="290">
          <cell r="E290" t="str">
            <v>CNY</v>
          </cell>
        </row>
        <row r="290">
          <cell r="G290">
            <v>0</v>
          </cell>
          <cell r="H290">
            <v>0</v>
          </cell>
        </row>
        <row r="290">
          <cell r="J290">
            <v>0</v>
          </cell>
        </row>
        <row r="290">
          <cell r="L290">
            <v>0</v>
          </cell>
          <cell r="M290">
            <v>0</v>
          </cell>
          <cell r="N290" t="str">
            <v>应付</v>
          </cell>
          <cell r="O290" t="str">
            <v>元</v>
          </cell>
          <cell r="P290" t="str">
            <v>应付0元</v>
          </cell>
        </row>
        <row r="291">
          <cell r="A291" t="str">
            <v>S422008</v>
          </cell>
        </row>
        <row r="291">
          <cell r="C291" t="str">
            <v>吉林省伟孚实业有限公司</v>
          </cell>
        </row>
        <row r="291">
          <cell r="E291" t="str">
            <v>CNY</v>
          </cell>
        </row>
        <row r="291">
          <cell r="G291">
            <v>0</v>
          </cell>
          <cell r="H291">
            <v>0</v>
          </cell>
        </row>
        <row r="291">
          <cell r="J291">
            <v>0</v>
          </cell>
        </row>
        <row r="291">
          <cell r="L291">
            <v>0</v>
          </cell>
          <cell r="M291">
            <v>0</v>
          </cell>
          <cell r="N291" t="str">
            <v>应付</v>
          </cell>
          <cell r="O291" t="str">
            <v>元</v>
          </cell>
          <cell r="P291" t="str">
            <v>应付0元</v>
          </cell>
        </row>
        <row r="292">
          <cell r="A292" t="str">
            <v>S422010</v>
          </cell>
        </row>
        <row r="292">
          <cell r="C292" t="str">
            <v>长春鸿德汽车照明有限公司</v>
          </cell>
        </row>
        <row r="292">
          <cell r="E292" t="str">
            <v>CNY</v>
          </cell>
        </row>
        <row r="292">
          <cell r="G292">
            <v>-714178.08</v>
          </cell>
          <cell r="H292">
            <v>0</v>
          </cell>
        </row>
        <row r="292">
          <cell r="J292">
            <v>47611.87</v>
          </cell>
        </row>
        <row r="292">
          <cell r="L292">
            <v>-761789.95</v>
          </cell>
          <cell r="M292">
            <v>761789.95</v>
          </cell>
          <cell r="N292" t="str">
            <v>应付</v>
          </cell>
          <cell r="O292" t="str">
            <v>元</v>
          </cell>
          <cell r="P292" t="str">
            <v>应付761789.95元</v>
          </cell>
        </row>
        <row r="293">
          <cell r="A293" t="str">
            <v>S423001</v>
          </cell>
        </row>
        <row r="293">
          <cell r="C293" t="str">
            <v>爱安特技术(常州)有限公司</v>
          </cell>
        </row>
        <row r="293">
          <cell r="E293" t="str">
            <v>CNY</v>
          </cell>
        </row>
        <row r="293">
          <cell r="G293">
            <v>-236900</v>
          </cell>
          <cell r="H293">
            <v>0</v>
          </cell>
        </row>
        <row r="293">
          <cell r="J293">
            <v>0</v>
          </cell>
        </row>
        <row r="293">
          <cell r="L293">
            <v>-236900</v>
          </cell>
          <cell r="M293">
            <v>236900</v>
          </cell>
          <cell r="N293" t="str">
            <v>应付</v>
          </cell>
          <cell r="O293" t="str">
            <v>元</v>
          </cell>
          <cell r="P293" t="str">
            <v>应付236900元</v>
          </cell>
        </row>
        <row r="294">
          <cell r="A294" t="str">
            <v>S431001</v>
          </cell>
        </row>
        <row r="294">
          <cell r="C294" t="str">
            <v>纳新塑化(上海)有限公司</v>
          </cell>
        </row>
        <row r="294">
          <cell r="E294" t="str">
            <v>CNY</v>
          </cell>
        </row>
        <row r="294">
          <cell r="G294">
            <v>-31527</v>
          </cell>
          <cell r="H294">
            <v>0</v>
          </cell>
        </row>
        <row r="294">
          <cell r="J294">
            <v>0</v>
          </cell>
        </row>
        <row r="294">
          <cell r="L294">
            <v>-31527</v>
          </cell>
          <cell r="M294">
            <v>31527</v>
          </cell>
          <cell r="N294" t="str">
            <v>应付</v>
          </cell>
          <cell r="O294" t="str">
            <v>元</v>
          </cell>
          <cell r="P294" t="str">
            <v>应付31527元</v>
          </cell>
        </row>
        <row r="295">
          <cell r="A295" t="str">
            <v>S431002</v>
          </cell>
        </row>
        <row r="295">
          <cell r="C295" t="str">
            <v>易格斯(上海)拖链系统有限公司</v>
          </cell>
        </row>
        <row r="295">
          <cell r="E295" t="str">
            <v>CNY</v>
          </cell>
        </row>
        <row r="295">
          <cell r="G295">
            <v>-213087.79</v>
          </cell>
          <cell r="H295">
            <v>0</v>
          </cell>
        </row>
        <row r="295">
          <cell r="J295">
            <v>0</v>
          </cell>
        </row>
        <row r="295">
          <cell r="L295">
            <v>-213087.79</v>
          </cell>
          <cell r="M295">
            <v>213087.79</v>
          </cell>
          <cell r="N295" t="str">
            <v>应付</v>
          </cell>
          <cell r="O295" t="str">
            <v>元</v>
          </cell>
          <cell r="P295" t="str">
            <v>应付213087.79元</v>
          </cell>
        </row>
        <row r="296">
          <cell r="A296" t="str">
            <v>S431004</v>
          </cell>
        </row>
        <row r="296">
          <cell r="C296" t="str">
            <v>新梦顶(上海)贸易有限公司</v>
          </cell>
        </row>
        <row r="296">
          <cell r="E296" t="str">
            <v>CNY</v>
          </cell>
        </row>
        <row r="296">
          <cell r="G296">
            <v>-163139.01</v>
          </cell>
          <cell r="H296">
            <v>50000</v>
          </cell>
        </row>
        <row r="296">
          <cell r="J296">
            <v>6348.34</v>
          </cell>
        </row>
        <row r="296">
          <cell r="L296">
            <v>-119487.35</v>
          </cell>
          <cell r="M296">
            <v>119487.35</v>
          </cell>
          <cell r="N296" t="str">
            <v>应付</v>
          </cell>
          <cell r="O296" t="str">
            <v>元</v>
          </cell>
          <cell r="P296" t="str">
            <v>应付119487.35元</v>
          </cell>
        </row>
        <row r="297">
          <cell r="A297" t="str">
            <v>S431005</v>
          </cell>
        </row>
        <row r="297">
          <cell r="C297" t="str">
            <v>上海三淮工业自动化有限公司</v>
          </cell>
        </row>
        <row r="297">
          <cell r="E297" t="str">
            <v>CNY</v>
          </cell>
        </row>
        <row r="297">
          <cell r="G297">
            <v>0</v>
          </cell>
          <cell r="H297">
            <v>0</v>
          </cell>
        </row>
        <row r="297">
          <cell r="J297">
            <v>0</v>
          </cell>
        </row>
        <row r="297">
          <cell r="L297">
            <v>0</v>
          </cell>
          <cell r="M297">
            <v>0</v>
          </cell>
          <cell r="N297" t="str">
            <v>应付</v>
          </cell>
          <cell r="O297" t="str">
            <v>元</v>
          </cell>
          <cell r="P297" t="str">
            <v>应付0元</v>
          </cell>
        </row>
        <row r="298">
          <cell r="A298" t="str">
            <v>S431006</v>
          </cell>
        </row>
        <row r="298">
          <cell r="C298" t="str">
            <v>上海泖汇实业有限公司</v>
          </cell>
        </row>
        <row r="298">
          <cell r="E298" t="str">
            <v>CNY</v>
          </cell>
        </row>
        <row r="298">
          <cell r="G298">
            <v>0</v>
          </cell>
          <cell r="H298">
            <v>0</v>
          </cell>
        </row>
        <row r="298">
          <cell r="J298">
            <v>0</v>
          </cell>
        </row>
        <row r="298">
          <cell r="L298">
            <v>0</v>
          </cell>
          <cell r="M298">
            <v>0</v>
          </cell>
          <cell r="N298" t="str">
            <v>应付</v>
          </cell>
          <cell r="O298" t="str">
            <v>元</v>
          </cell>
          <cell r="P298" t="str">
            <v>应付0元</v>
          </cell>
        </row>
        <row r="299">
          <cell r="A299" t="str">
            <v>S431007</v>
          </cell>
        </row>
        <row r="299">
          <cell r="C299" t="str">
            <v>上海庆利机械设备有限公司</v>
          </cell>
        </row>
        <row r="299">
          <cell r="E299" t="str">
            <v>CNY</v>
          </cell>
        </row>
        <row r="299">
          <cell r="G299">
            <v>-118000</v>
          </cell>
          <cell r="H299">
            <v>0</v>
          </cell>
        </row>
        <row r="299">
          <cell r="J299">
            <v>0</v>
          </cell>
        </row>
        <row r="299">
          <cell r="L299">
            <v>-118000</v>
          </cell>
          <cell r="M299">
            <v>118000</v>
          </cell>
          <cell r="N299" t="str">
            <v>应付</v>
          </cell>
          <cell r="O299" t="str">
            <v>元</v>
          </cell>
          <cell r="P299" t="str">
            <v>应付118000元</v>
          </cell>
        </row>
        <row r="300">
          <cell r="A300" t="str">
            <v>S431008</v>
          </cell>
        </row>
        <row r="300">
          <cell r="C300" t="str">
            <v>上海努辰金属制品有限公司</v>
          </cell>
        </row>
        <row r="300">
          <cell r="E300" t="str">
            <v>CNY</v>
          </cell>
        </row>
        <row r="300">
          <cell r="G300">
            <v>-681006.33</v>
          </cell>
          <cell r="H300">
            <v>118504.77</v>
          </cell>
        </row>
        <row r="300">
          <cell r="J300">
            <v>5654.52</v>
          </cell>
        </row>
        <row r="300">
          <cell r="L300">
            <v>-568156.08</v>
          </cell>
          <cell r="M300">
            <v>568156.08</v>
          </cell>
          <cell r="N300" t="str">
            <v>应付</v>
          </cell>
          <cell r="O300" t="str">
            <v>元</v>
          </cell>
          <cell r="P300" t="str">
            <v>应付568156.08元</v>
          </cell>
        </row>
        <row r="301">
          <cell r="A301" t="str">
            <v>S431009</v>
          </cell>
        </row>
        <row r="301">
          <cell r="C301" t="str">
            <v>上海奔德汽车零部件有限公司</v>
          </cell>
        </row>
        <row r="301">
          <cell r="E301" t="str">
            <v>CNY</v>
          </cell>
        </row>
        <row r="301">
          <cell r="G301">
            <v>0</v>
          </cell>
          <cell r="H301">
            <v>0</v>
          </cell>
        </row>
        <row r="301">
          <cell r="J301">
            <v>0</v>
          </cell>
        </row>
        <row r="301">
          <cell r="L301">
            <v>0</v>
          </cell>
          <cell r="M301">
            <v>0</v>
          </cell>
          <cell r="N301" t="str">
            <v>应付</v>
          </cell>
          <cell r="O301" t="str">
            <v>元</v>
          </cell>
          <cell r="P301" t="str">
            <v>应付0元</v>
          </cell>
        </row>
        <row r="302">
          <cell r="A302" t="str">
            <v>S431010</v>
          </cell>
        </row>
        <row r="302">
          <cell r="C302" t="str">
            <v>上海绽奇汽车部件有限公司</v>
          </cell>
        </row>
        <row r="302">
          <cell r="E302" t="str">
            <v>CNY</v>
          </cell>
        </row>
        <row r="302">
          <cell r="G302">
            <v>-827696.14</v>
          </cell>
          <cell r="H302">
            <v>130000</v>
          </cell>
        </row>
        <row r="302">
          <cell r="J302">
            <v>0</v>
          </cell>
        </row>
        <row r="302">
          <cell r="L302">
            <v>-697696.14</v>
          </cell>
          <cell r="M302">
            <v>697696.14</v>
          </cell>
          <cell r="N302" t="str">
            <v>应付</v>
          </cell>
          <cell r="O302" t="str">
            <v>元</v>
          </cell>
          <cell r="P302" t="str">
            <v>应付697696.14元</v>
          </cell>
        </row>
        <row r="303">
          <cell r="A303" t="str">
            <v>S431011</v>
          </cell>
        </row>
        <row r="303">
          <cell r="C303" t="str">
            <v>杜倍汽车技术(上海)有限公司</v>
          </cell>
        </row>
        <row r="303">
          <cell r="E303" t="str">
            <v>CNY</v>
          </cell>
        </row>
        <row r="303">
          <cell r="G303">
            <v>-3374.75</v>
          </cell>
          <cell r="H303">
            <v>0</v>
          </cell>
        </row>
        <row r="303">
          <cell r="J303">
            <v>0</v>
          </cell>
        </row>
        <row r="303">
          <cell r="L303">
            <v>-3374.75</v>
          </cell>
          <cell r="M303">
            <v>3374.75</v>
          </cell>
          <cell r="N303" t="str">
            <v>应付</v>
          </cell>
          <cell r="O303" t="str">
            <v>元</v>
          </cell>
          <cell r="P303" t="str">
            <v>应付3374.75元</v>
          </cell>
        </row>
        <row r="304">
          <cell r="A304" t="str">
            <v>S431012</v>
          </cell>
        </row>
        <row r="304">
          <cell r="C304" t="str">
            <v>上海明芳汽车零件有限公司</v>
          </cell>
        </row>
        <row r="304">
          <cell r="E304" t="str">
            <v>CNY</v>
          </cell>
        </row>
        <row r="304">
          <cell r="G304">
            <v>-10108.77</v>
          </cell>
          <cell r="H304">
            <v>0</v>
          </cell>
        </row>
        <row r="304">
          <cell r="J304">
            <v>0</v>
          </cell>
        </row>
        <row r="304">
          <cell r="L304">
            <v>-10108.77</v>
          </cell>
          <cell r="M304">
            <v>10108.77</v>
          </cell>
          <cell r="N304" t="str">
            <v>应付</v>
          </cell>
          <cell r="O304" t="str">
            <v>元</v>
          </cell>
          <cell r="P304" t="str">
            <v>应付10108.77元</v>
          </cell>
        </row>
        <row r="305">
          <cell r="A305" t="str">
            <v>S431014</v>
          </cell>
        </row>
        <row r="305">
          <cell r="C305" t="str">
            <v>上海优诺特实业股份有限公司</v>
          </cell>
        </row>
        <row r="305">
          <cell r="E305" t="str">
            <v>CNY</v>
          </cell>
        </row>
        <row r="305">
          <cell r="G305">
            <v>-5600</v>
          </cell>
          <cell r="H305">
            <v>0</v>
          </cell>
        </row>
        <row r="305">
          <cell r="J305">
            <v>0</v>
          </cell>
        </row>
        <row r="305">
          <cell r="L305">
            <v>-5600</v>
          </cell>
          <cell r="M305">
            <v>5600</v>
          </cell>
          <cell r="N305" t="str">
            <v>应付</v>
          </cell>
          <cell r="O305" t="str">
            <v>元</v>
          </cell>
          <cell r="P305" t="str">
            <v>应付5600元</v>
          </cell>
        </row>
        <row r="306">
          <cell r="A306" t="str">
            <v>S431015</v>
          </cell>
        </row>
        <row r="306">
          <cell r="C306" t="str">
            <v>上海边锋实业有限公司</v>
          </cell>
        </row>
        <row r="306">
          <cell r="E306" t="str">
            <v>CNY</v>
          </cell>
        </row>
        <row r="306">
          <cell r="G306">
            <v>-360</v>
          </cell>
          <cell r="H306">
            <v>0</v>
          </cell>
        </row>
        <row r="306">
          <cell r="J306">
            <v>0</v>
          </cell>
        </row>
        <row r="306">
          <cell r="L306">
            <v>-360</v>
          </cell>
          <cell r="M306">
            <v>360</v>
          </cell>
          <cell r="N306" t="str">
            <v>应付</v>
          </cell>
          <cell r="O306" t="str">
            <v>元</v>
          </cell>
          <cell r="P306" t="str">
            <v>应付360元</v>
          </cell>
        </row>
        <row r="307">
          <cell r="A307" t="str">
            <v>S431017</v>
          </cell>
        </row>
        <row r="307">
          <cell r="C307" t="str">
            <v>上海典亚模具有限公司</v>
          </cell>
        </row>
        <row r="307">
          <cell r="E307" t="str">
            <v>CNY</v>
          </cell>
        </row>
        <row r="307">
          <cell r="G307">
            <v>-44000</v>
          </cell>
          <cell r="H307">
            <v>0</v>
          </cell>
        </row>
        <row r="307">
          <cell r="J307">
            <v>0</v>
          </cell>
        </row>
        <row r="307">
          <cell r="L307">
            <v>-44000</v>
          </cell>
          <cell r="M307">
            <v>44000</v>
          </cell>
          <cell r="N307" t="str">
            <v>应付</v>
          </cell>
          <cell r="O307" t="str">
            <v>元</v>
          </cell>
          <cell r="P307" t="str">
            <v>应付44000元</v>
          </cell>
        </row>
        <row r="308">
          <cell r="A308" t="str">
            <v>S431019</v>
          </cell>
        </row>
        <row r="308">
          <cell r="C308" t="str">
            <v>上海奔流化工技术有限公司</v>
          </cell>
        </row>
        <row r="308">
          <cell r="E308" t="str">
            <v>CNY</v>
          </cell>
        </row>
        <row r="308">
          <cell r="G308">
            <v>0</v>
          </cell>
          <cell r="H308">
            <v>0</v>
          </cell>
        </row>
        <row r="308">
          <cell r="J308">
            <v>0</v>
          </cell>
        </row>
        <row r="308">
          <cell r="L308">
            <v>0</v>
          </cell>
          <cell r="M308">
            <v>0</v>
          </cell>
          <cell r="N308" t="str">
            <v>应付</v>
          </cell>
          <cell r="O308" t="str">
            <v>元</v>
          </cell>
          <cell r="P308" t="str">
            <v>应付0元</v>
          </cell>
        </row>
        <row r="309">
          <cell r="A309" t="str">
            <v>S431020</v>
          </cell>
        </row>
        <row r="309">
          <cell r="C309" t="str">
            <v>上海鸿扬工贸有限公司</v>
          </cell>
        </row>
        <row r="309">
          <cell r="E309" t="str">
            <v>CNY</v>
          </cell>
        </row>
        <row r="309">
          <cell r="G309">
            <v>-35256</v>
          </cell>
          <cell r="H309">
            <v>0</v>
          </cell>
        </row>
        <row r="309">
          <cell r="J309">
            <v>4520</v>
          </cell>
        </row>
        <row r="309">
          <cell r="L309">
            <v>-39776</v>
          </cell>
          <cell r="M309">
            <v>39776</v>
          </cell>
          <cell r="N309" t="str">
            <v>应付</v>
          </cell>
          <cell r="O309" t="str">
            <v>元</v>
          </cell>
          <cell r="P309" t="str">
            <v>应付39776元</v>
          </cell>
        </row>
        <row r="310">
          <cell r="A310" t="str">
            <v>S431021</v>
          </cell>
        </row>
        <row r="310">
          <cell r="C310" t="str">
            <v>上海金山张泾五金弹簧有限公司</v>
          </cell>
        </row>
        <row r="310">
          <cell r="E310" t="str">
            <v>CNY</v>
          </cell>
        </row>
        <row r="310">
          <cell r="G310">
            <v>0</v>
          </cell>
          <cell r="H310">
            <v>0</v>
          </cell>
        </row>
        <row r="310">
          <cell r="J310">
            <v>0</v>
          </cell>
        </row>
        <row r="310">
          <cell r="L310">
            <v>0</v>
          </cell>
          <cell r="M310">
            <v>0</v>
          </cell>
          <cell r="N310" t="str">
            <v>应付</v>
          </cell>
          <cell r="O310" t="str">
            <v>元</v>
          </cell>
          <cell r="P310" t="str">
            <v>应付0元</v>
          </cell>
        </row>
        <row r="311">
          <cell r="A311" t="str">
            <v>S431023</v>
          </cell>
        </row>
        <row r="311">
          <cell r="C311" t="str">
            <v>上海中鹏岳博实业发展有限公司</v>
          </cell>
        </row>
        <row r="311">
          <cell r="E311" t="str">
            <v>CNY</v>
          </cell>
        </row>
        <row r="311">
          <cell r="G311">
            <v>-28716.35</v>
          </cell>
          <cell r="H311">
            <v>0</v>
          </cell>
        </row>
        <row r="311">
          <cell r="J311">
            <v>0</v>
          </cell>
        </row>
        <row r="311">
          <cell r="L311">
            <v>-28716.35</v>
          </cell>
          <cell r="M311">
            <v>28716.35</v>
          </cell>
          <cell r="N311" t="str">
            <v>应付</v>
          </cell>
          <cell r="O311" t="str">
            <v>元</v>
          </cell>
          <cell r="P311" t="str">
            <v>应付28716.35元</v>
          </cell>
        </row>
        <row r="312">
          <cell r="A312" t="str">
            <v>S431024</v>
          </cell>
        </row>
        <row r="312">
          <cell r="C312" t="str">
            <v>上海霏济科技有限公司</v>
          </cell>
        </row>
        <row r="312">
          <cell r="E312" t="str">
            <v>CNY</v>
          </cell>
        </row>
        <row r="312">
          <cell r="G312">
            <v>-300668.93</v>
          </cell>
          <cell r="H312">
            <v>100000</v>
          </cell>
        </row>
        <row r="312">
          <cell r="J312">
            <v>0</v>
          </cell>
        </row>
        <row r="312">
          <cell r="L312">
            <v>-200668.93</v>
          </cell>
          <cell r="M312">
            <v>200668.93</v>
          </cell>
          <cell r="N312" t="str">
            <v>应付</v>
          </cell>
          <cell r="O312" t="str">
            <v>元</v>
          </cell>
          <cell r="P312" t="str">
            <v>应付200668.93元</v>
          </cell>
        </row>
        <row r="313">
          <cell r="A313" t="str">
            <v>S431025</v>
          </cell>
        </row>
        <row r="313">
          <cell r="C313" t="str">
            <v>上海坤达五金制品有限公司</v>
          </cell>
        </row>
        <row r="313">
          <cell r="E313" t="str">
            <v>CNY</v>
          </cell>
        </row>
        <row r="313">
          <cell r="G313">
            <v>-3000</v>
          </cell>
          <cell r="H313">
            <v>0</v>
          </cell>
        </row>
        <row r="313">
          <cell r="J313">
            <v>0</v>
          </cell>
        </row>
        <row r="313">
          <cell r="L313">
            <v>-3000</v>
          </cell>
          <cell r="M313">
            <v>3000</v>
          </cell>
          <cell r="N313" t="str">
            <v>应付</v>
          </cell>
          <cell r="O313" t="str">
            <v>元</v>
          </cell>
          <cell r="P313" t="str">
            <v>应付3000元</v>
          </cell>
        </row>
        <row r="314">
          <cell r="A314" t="str">
            <v>S431026</v>
          </cell>
        </row>
        <row r="314">
          <cell r="C314" t="str">
            <v>上海桓毅实业发展有限公司</v>
          </cell>
        </row>
        <row r="314">
          <cell r="E314" t="str">
            <v>CNY</v>
          </cell>
        </row>
        <row r="314">
          <cell r="G314">
            <v>-196738.24</v>
          </cell>
          <cell r="H314">
            <v>0</v>
          </cell>
        </row>
        <row r="314">
          <cell r="J314">
            <v>0</v>
          </cell>
        </row>
        <row r="314">
          <cell r="L314">
            <v>-196738.24</v>
          </cell>
          <cell r="M314">
            <v>196738.24</v>
          </cell>
          <cell r="N314" t="str">
            <v>应付</v>
          </cell>
          <cell r="O314" t="str">
            <v>元</v>
          </cell>
          <cell r="P314" t="str">
            <v>应付196738.24元</v>
          </cell>
        </row>
        <row r="315">
          <cell r="A315" t="str">
            <v>S431027</v>
          </cell>
        </row>
        <row r="315">
          <cell r="C315" t="str">
            <v>上海钢度电子商务有限公司</v>
          </cell>
        </row>
        <row r="315">
          <cell r="E315" t="str">
            <v>CNY</v>
          </cell>
        </row>
        <row r="315">
          <cell r="G315">
            <v>0</v>
          </cell>
          <cell r="H315">
            <v>0</v>
          </cell>
        </row>
        <row r="315">
          <cell r="J315">
            <v>0</v>
          </cell>
        </row>
        <row r="315">
          <cell r="L315">
            <v>0</v>
          </cell>
          <cell r="M315">
            <v>0</v>
          </cell>
          <cell r="N315" t="str">
            <v>应付</v>
          </cell>
          <cell r="O315" t="str">
            <v>元</v>
          </cell>
          <cell r="P315" t="str">
            <v>应付0元</v>
          </cell>
        </row>
        <row r="316">
          <cell r="A316" t="str">
            <v>S431028</v>
          </cell>
        </row>
        <row r="316">
          <cell r="C316" t="str">
            <v>上海越航启塑化有限公司</v>
          </cell>
        </row>
        <row r="316">
          <cell r="E316" t="str">
            <v>CNY</v>
          </cell>
        </row>
        <row r="316">
          <cell r="G316">
            <v>0</v>
          </cell>
          <cell r="H316">
            <v>0</v>
          </cell>
        </row>
        <row r="316">
          <cell r="J316">
            <v>12200</v>
          </cell>
        </row>
        <row r="316">
          <cell r="L316">
            <v>-12200</v>
          </cell>
          <cell r="M316">
            <v>12200</v>
          </cell>
          <cell r="N316" t="str">
            <v>应付</v>
          </cell>
          <cell r="O316" t="str">
            <v>元</v>
          </cell>
          <cell r="P316" t="str">
            <v>应付12200元</v>
          </cell>
        </row>
        <row r="317">
          <cell r="A317" t="str">
            <v>S431029</v>
          </cell>
        </row>
        <row r="317">
          <cell r="C317" t="str">
            <v>上海永协机械配件有限公司</v>
          </cell>
        </row>
        <row r="317">
          <cell r="E317" t="str">
            <v>CNY</v>
          </cell>
        </row>
        <row r="317">
          <cell r="G317">
            <v>-107946.3</v>
          </cell>
          <cell r="H317">
            <v>0</v>
          </cell>
        </row>
        <row r="317">
          <cell r="J317">
            <v>0</v>
          </cell>
        </row>
        <row r="317">
          <cell r="L317">
            <v>-107946.3</v>
          </cell>
          <cell r="M317">
            <v>107946.3</v>
          </cell>
          <cell r="N317" t="str">
            <v>应付</v>
          </cell>
          <cell r="O317" t="str">
            <v>元</v>
          </cell>
          <cell r="P317" t="str">
            <v>应付107946.3元</v>
          </cell>
        </row>
        <row r="318">
          <cell r="A318" t="str">
            <v>S431030</v>
          </cell>
        </row>
        <row r="318">
          <cell r="C318" t="str">
            <v>上海信优机械设备有限公司</v>
          </cell>
        </row>
        <row r="318">
          <cell r="E318" t="str">
            <v>CNY</v>
          </cell>
        </row>
        <row r="318">
          <cell r="G318">
            <v>0</v>
          </cell>
          <cell r="H318">
            <v>0</v>
          </cell>
        </row>
        <row r="318">
          <cell r="J318">
            <v>0</v>
          </cell>
        </row>
        <row r="318">
          <cell r="L318">
            <v>0</v>
          </cell>
          <cell r="M318">
            <v>0</v>
          </cell>
          <cell r="N318" t="str">
            <v>应付</v>
          </cell>
          <cell r="O318" t="str">
            <v>元</v>
          </cell>
          <cell r="P318" t="str">
            <v>应付0元</v>
          </cell>
        </row>
        <row r="319">
          <cell r="A319" t="str">
            <v>S431031</v>
          </cell>
        </row>
        <row r="319">
          <cell r="C319" t="str">
            <v>政栩电子商务（上海）有限公司</v>
          </cell>
        </row>
        <row r="319">
          <cell r="E319" t="str">
            <v>CNY</v>
          </cell>
        </row>
        <row r="319">
          <cell r="G319">
            <v>0</v>
          </cell>
          <cell r="H319">
            <v>0</v>
          </cell>
        </row>
        <row r="319">
          <cell r="J319">
            <v>0</v>
          </cell>
        </row>
        <row r="319">
          <cell r="L319">
            <v>0</v>
          </cell>
          <cell r="M319">
            <v>0</v>
          </cell>
          <cell r="N319" t="str">
            <v>应付</v>
          </cell>
          <cell r="O319" t="str">
            <v>元</v>
          </cell>
          <cell r="P319" t="str">
            <v>应付0元</v>
          </cell>
        </row>
        <row r="320">
          <cell r="A320" t="str">
            <v>S431032</v>
          </cell>
        </row>
        <row r="320">
          <cell r="C320" t="str">
            <v>上海商发金属材料有限公司</v>
          </cell>
        </row>
        <row r="320">
          <cell r="E320" t="str">
            <v>CNY</v>
          </cell>
        </row>
        <row r="320">
          <cell r="G320">
            <v>0</v>
          </cell>
          <cell r="H320">
            <v>0</v>
          </cell>
        </row>
        <row r="320">
          <cell r="J320">
            <v>0</v>
          </cell>
        </row>
        <row r="320">
          <cell r="L320">
            <v>0</v>
          </cell>
          <cell r="M320">
            <v>0</v>
          </cell>
          <cell r="N320" t="str">
            <v>应付</v>
          </cell>
          <cell r="O320" t="str">
            <v>元</v>
          </cell>
          <cell r="P320" t="str">
            <v>应付0元</v>
          </cell>
        </row>
        <row r="321">
          <cell r="A321" t="str">
            <v>S431033</v>
          </cell>
        </row>
        <row r="321">
          <cell r="C321" t="str">
            <v>上海纳特汽车标准件有限公司</v>
          </cell>
        </row>
        <row r="321">
          <cell r="E321" t="str">
            <v>CNY</v>
          </cell>
        </row>
        <row r="321">
          <cell r="G321">
            <v>-11660.35</v>
          </cell>
          <cell r="H321">
            <v>0</v>
          </cell>
        </row>
        <row r="321">
          <cell r="J321">
            <v>0</v>
          </cell>
        </row>
        <row r="321">
          <cell r="L321">
            <v>-11660.35</v>
          </cell>
          <cell r="M321">
            <v>11660.35</v>
          </cell>
          <cell r="N321" t="str">
            <v>应付</v>
          </cell>
          <cell r="O321" t="str">
            <v>元</v>
          </cell>
          <cell r="P321" t="str">
            <v>应付11660.35元</v>
          </cell>
        </row>
        <row r="322">
          <cell r="A322" t="str">
            <v>S431034</v>
          </cell>
        </row>
        <row r="322">
          <cell r="C322" t="str">
            <v>雅柏利（上海）粘扣带有限公司</v>
          </cell>
        </row>
        <row r="322">
          <cell r="E322" t="str">
            <v>CNY</v>
          </cell>
        </row>
        <row r="322">
          <cell r="G322">
            <v>-3356.38</v>
          </cell>
          <cell r="H322">
            <v>3356.38</v>
          </cell>
        </row>
        <row r="322">
          <cell r="J322">
            <v>0</v>
          </cell>
        </row>
        <row r="322">
          <cell r="L322">
            <v>-4.54747350886464e-12</v>
          </cell>
          <cell r="M322">
            <v>4.54747350886464e-12</v>
          </cell>
          <cell r="N322" t="str">
            <v>应付</v>
          </cell>
          <cell r="O322" t="str">
            <v>元</v>
          </cell>
          <cell r="P322" t="str">
            <v>应付4.54747350886464E-12元</v>
          </cell>
        </row>
        <row r="323">
          <cell r="A323" t="str">
            <v>S431035</v>
          </cell>
        </row>
        <row r="323">
          <cell r="C323" t="str">
            <v>上海发之源电气有限公司</v>
          </cell>
        </row>
        <row r="323">
          <cell r="E323" t="str">
            <v>CNY</v>
          </cell>
        </row>
        <row r="323">
          <cell r="G323">
            <v>-548401.63</v>
          </cell>
          <cell r="H323">
            <v>0</v>
          </cell>
        </row>
        <row r="323">
          <cell r="J323">
            <v>152283.79</v>
          </cell>
        </row>
        <row r="323">
          <cell r="L323">
            <v>-700685.42</v>
          </cell>
          <cell r="M323">
            <v>700685.42</v>
          </cell>
          <cell r="N323" t="str">
            <v>应付</v>
          </cell>
          <cell r="O323" t="str">
            <v>元</v>
          </cell>
          <cell r="P323" t="str">
            <v>应付700685.42元</v>
          </cell>
        </row>
        <row r="324">
          <cell r="A324" t="str">
            <v>S431036</v>
          </cell>
        </row>
        <row r="324">
          <cell r="C324" t="str">
            <v>上海尖美贸易发展有限公司</v>
          </cell>
        </row>
        <row r="324">
          <cell r="E324" t="str">
            <v>CNY</v>
          </cell>
        </row>
        <row r="324">
          <cell r="G324">
            <v>-221098.36</v>
          </cell>
          <cell r="H324">
            <v>0</v>
          </cell>
        </row>
        <row r="324">
          <cell r="J324">
            <v>0</v>
          </cell>
        </row>
        <row r="324">
          <cell r="L324">
            <v>-221098.36</v>
          </cell>
          <cell r="M324">
            <v>221098.36</v>
          </cell>
          <cell r="N324" t="str">
            <v>应付</v>
          </cell>
          <cell r="O324" t="str">
            <v>元</v>
          </cell>
          <cell r="P324" t="str">
            <v>应付221098.36元</v>
          </cell>
        </row>
        <row r="325">
          <cell r="A325" t="str">
            <v>S431040</v>
          </cell>
        </row>
        <row r="325">
          <cell r="C325" t="str">
            <v>上海通实机器人制造有限公司</v>
          </cell>
        </row>
        <row r="325">
          <cell r="E325" t="str">
            <v>CNY</v>
          </cell>
        </row>
        <row r="325">
          <cell r="G325">
            <v>0</v>
          </cell>
          <cell r="H325">
            <v>0</v>
          </cell>
        </row>
        <row r="325">
          <cell r="J325">
            <v>0</v>
          </cell>
        </row>
        <row r="325">
          <cell r="L325">
            <v>0</v>
          </cell>
          <cell r="M325">
            <v>0</v>
          </cell>
          <cell r="N325" t="str">
            <v>应付</v>
          </cell>
          <cell r="O325" t="str">
            <v>元</v>
          </cell>
          <cell r="P325" t="str">
            <v>应付0元</v>
          </cell>
        </row>
        <row r="326">
          <cell r="A326" t="str">
            <v>S431041</v>
          </cell>
        </row>
        <row r="326">
          <cell r="C326" t="str">
            <v>上海绒彧贸易有限公司</v>
          </cell>
        </row>
        <row r="326">
          <cell r="E326" t="str">
            <v>CNY</v>
          </cell>
        </row>
        <row r="326">
          <cell r="G326">
            <v>-1695</v>
          </cell>
          <cell r="H326">
            <v>1695</v>
          </cell>
        </row>
        <row r="326">
          <cell r="J326">
            <v>3390</v>
          </cell>
        </row>
        <row r="326">
          <cell r="L326">
            <v>-3390</v>
          </cell>
          <cell r="M326">
            <v>3390</v>
          </cell>
          <cell r="N326" t="str">
            <v>应付</v>
          </cell>
          <cell r="O326" t="str">
            <v>元</v>
          </cell>
          <cell r="P326" t="str">
            <v>应付3390元</v>
          </cell>
        </row>
        <row r="327">
          <cell r="A327" t="str">
            <v>S431198</v>
          </cell>
        </row>
        <row r="327">
          <cell r="C327" t="str">
            <v>霸州市鑫锐亿科金属制品有限公司</v>
          </cell>
        </row>
        <row r="327">
          <cell r="E327" t="str">
            <v>CNY</v>
          </cell>
        </row>
        <row r="327">
          <cell r="G327">
            <v>0</v>
          </cell>
          <cell r="H327">
            <v>0</v>
          </cell>
        </row>
        <row r="327">
          <cell r="J327">
            <v>0</v>
          </cell>
        </row>
        <row r="327">
          <cell r="L327">
            <v>0</v>
          </cell>
          <cell r="M327">
            <v>0</v>
          </cell>
          <cell r="N327" t="str">
            <v>应付</v>
          </cell>
          <cell r="O327" t="str">
            <v>元</v>
          </cell>
          <cell r="P327" t="str">
            <v>应付0元</v>
          </cell>
        </row>
        <row r="328">
          <cell r="A328" t="str">
            <v>S432001</v>
          </cell>
        </row>
        <row r="328">
          <cell r="C328" t="str">
            <v>南京奥托立夫汽车安全系统有限公司</v>
          </cell>
        </row>
        <row r="328">
          <cell r="E328" t="str">
            <v>CNY</v>
          </cell>
        </row>
        <row r="328">
          <cell r="G328">
            <v>-612503.79</v>
          </cell>
          <cell r="H328">
            <v>0</v>
          </cell>
        </row>
        <row r="328">
          <cell r="J328">
            <v>0</v>
          </cell>
        </row>
        <row r="328">
          <cell r="L328">
            <v>-612503.79</v>
          </cell>
          <cell r="M328">
            <v>612503.79</v>
          </cell>
          <cell r="N328" t="str">
            <v>应付</v>
          </cell>
          <cell r="O328" t="str">
            <v>元</v>
          </cell>
          <cell r="P328" t="str">
            <v>应付612503.79元</v>
          </cell>
        </row>
        <row r="329">
          <cell r="A329" t="str">
            <v>S432002</v>
          </cell>
        </row>
        <row r="329">
          <cell r="C329" t="str">
            <v>江苏全盛座舱技术股份有限公司</v>
          </cell>
        </row>
        <row r="329">
          <cell r="E329" t="str">
            <v>CNY</v>
          </cell>
        </row>
        <row r="329">
          <cell r="G329">
            <v>-1932088</v>
          </cell>
          <cell r="H329">
            <v>450000</v>
          </cell>
        </row>
        <row r="329">
          <cell r="J329">
            <v>165493.02</v>
          </cell>
        </row>
        <row r="329">
          <cell r="L329">
            <v>-1647581.02</v>
          </cell>
          <cell r="M329">
            <v>1647581.02</v>
          </cell>
          <cell r="N329" t="str">
            <v>应付</v>
          </cell>
          <cell r="O329" t="str">
            <v>元</v>
          </cell>
          <cell r="P329" t="str">
            <v>应付1647581.02元</v>
          </cell>
        </row>
        <row r="330">
          <cell r="A330" t="str">
            <v>S432003</v>
          </cell>
        </row>
        <row r="330">
          <cell r="C330" t="str">
            <v>无锡市汇源机械科技有限公司</v>
          </cell>
        </row>
        <row r="330">
          <cell r="E330" t="str">
            <v>CNY</v>
          </cell>
        </row>
        <row r="330">
          <cell r="G330">
            <v>-581434.03</v>
          </cell>
          <cell r="H330">
            <v>20000</v>
          </cell>
        </row>
        <row r="330">
          <cell r="J330">
            <v>0</v>
          </cell>
        </row>
        <row r="330">
          <cell r="L330">
            <v>-561434.03</v>
          </cell>
          <cell r="M330">
            <v>561434.03</v>
          </cell>
          <cell r="N330" t="str">
            <v>应付</v>
          </cell>
          <cell r="O330" t="str">
            <v>元</v>
          </cell>
          <cell r="P330" t="str">
            <v>应付561434.03元</v>
          </cell>
        </row>
        <row r="331">
          <cell r="A331" t="str">
            <v>S432005</v>
          </cell>
        </row>
        <row r="331">
          <cell r="C331" t="str">
            <v>佛吉亚(无锡)座椅部件有限公司</v>
          </cell>
        </row>
        <row r="331">
          <cell r="E331" t="str">
            <v>CNY</v>
          </cell>
        </row>
        <row r="331">
          <cell r="G331">
            <v>-6105.3900000006</v>
          </cell>
          <cell r="H331">
            <v>6105.39</v>
          </cell>
        </row>
        <row r="331">
          <cell r="J331">
            <v>0</v>
          </cell>
        </row>
        <row r="331">
          <cell r="L331">
            <v>-5.95719029661268e-10</v>
          </cell>
          <cell r="M331">
            <v>5.95719029661268e-10</v>
          </cell>
          <cell r="N331" t="str">
            <v>应付</v>
          </cell>
          <cell r="O331" t="str">
            <v>元</v>
          </cell>
          <cell r="P331" t="str">
            <v>应付5.95719029661268E-10元</v>
          </cell>
        </row>
        <row r="332">
          <cell r="A332" t="str">
            <v>S432006</v>
          </cell>
        </row>
        <row r="332">
          <cell r="C332" t="str">
            <v>江阴长青工艺品有限公司</v>
          </cell>
        </row>
        <row r="332">
          <cell r="E332" t="str">
            <v>CNY</v>
          </cell>
        </row>
        <row r="332">
          <cell r="G332">
            <v>-632354.28</v>
          </cell>
          <cell r="H332">
            <v>0</v>
          </cell>
        </row>
        <row r="332">
          <cell r="J332">
            <v>0</v>
          </cell>
        </row>
        <row r="332">
          <cell r="L332">
            <v>-632354.28</v>
          </cell>
          <cell r="M332">
            <v>632354.28</v>
          </cell>
          <cell r="N332" t="str">
            <v>应付</v>
          </cell>
          <cell r="O332" t="str">
            <v>元</v>
          </cell>
          <cell r="P332" t="str">
            <v>应付632354.28元</v>
          </cell>
        </row>
        <row r="333">
          <cell r="A333" t="str">
            <v>S432007</v>
          </cell>
        </row>
        <row r="333">
          <cell r="C333" t="str">
            <v>江阴市信佳科贸有限公司</v>
          </cell>
        </row>
        <row r="333">
          <cell r="E333" t="str">
            <v>CNY</v>
          </cell>
        </row>
        <row r="333">
          <cell r="G333">
            <v>0</v>
          </cell>
          <cell r="H333">
            <v>0</v>
          </cell>
        </row>
        <row r="333">
          <cell r="J333">
            <v>0</v>
          </cell>
        </row>
        <row r="333">
          <cell r="L333">
            <v>0</v>
          </cell>
          <cell r="M333">
            <v>0</v>
          </cell>
          <cell r="N333" t="str">
            <v>应付</v>
          </cell>
          <cell r="O333" t="str">
            <v>元</v>
          </cell>
          <cell r="P333" t="str">
            <v>应付0元</v>
          </cell>
        </row>
        <row r="334">
          <cell r="A334" t="str">
            <v>S432008</v>
          </cell>
        </row>
        <row r="334">
          <cell r="C334" t="str">
            <v>徐州华夏电子有限公司</v>
          </cell>
        </row>
        <row r="334">
          <cell r="E334" t="str">
            <v>CNY</v>
          </cell>
        </row>
        <row r="334">
          <cell r="G334">
            <v>-563701.59</v>
          </cell>
          <cell r="H334">
            <v>100000</v>
          </cell>
        </row>
        <row r="334">
          <cell r="J334">
            <v>45945.8</v>
          </cell>
        </row>
        <row r="334">
          <cell r="L334">
            <v>-509647.39</v>
          </cell>
          <cell r="M334">
            <v>509647.39</v>
          </cell>
          <cell r="N334" t="str">
            <v>应付</v>
          </cell>
          <cell r="O334" t="str">
            <v>元</v>
          </cell>
          <cell r="P334" t="str">
            <v>应付509647.39元</v>
          </cell>
        </row>
        <row r="335">
          <cell r="A335" t="str">
            <v>S432009</v>
          </cell>
        </row>
        <row r="335">
          <cell r="C335" t="str">
            <v>江苏力乐汽车部件股份有限公司</v>
          </cell>
        </row>
        <row r="335">
          <cell r="E335" t="str">
            <v>CNY</v>
          </cell>
        </row>
        <row r="335">
          <cell r="G335">
            <v>-6518828.6</v>
          </cell>
          <cell r="H335">
            <v>1000000</v>
          </cell>
        </row>
        <row r="335">
          <cell r="J335">
            <v>375534.86</v>
          </cell>
        </row>
        <row r="335">
          <cell r="L335">
            <v>-5894363.46</v>
          </cell>
          <cell r="M335">
            <v>5894363.46</v>
          </cell>
          <cell r="N335" t="str">
            <v>应付</v>
          </cell>
          <cell r="O335" t="str">
            <v>元</v>
          </cell>
          <cell r="P335" t="str">
            <v>应付5894363.46元</v>
          </cell>
        </row>
        <row r="336">
          <cell r="A336" t="str">
            <v>S432010</v>
          </cell>
        </row>
        <row r="336">
          <cell r="C336" t="str">
            <v>常州华阳万联汽车附件有限公司</v>
          </cell>
        </row>
        <row r="336">
          <cell r="E336" t="str">
            <v>CNY</v>
          </cell>
        </row>
        <row r="336">
          <cell r="G336">
            <v>0</v>
          </cell>
          <cell r="H336">
            <v>0</v>
          </cell>
        </row>
        <row r="336">
          <cell r="J336">
            <v>0</v>
          </cell>
        </row>
        <row r="336">
          <cell r="L336">
            <v>0</v>
          </cell>
          <cell r="M336">
            <v>0</v>
          </cell>
          <cell r="N336" t="str">
            <v>应付</v>
          </cell>
          <cell r="O336" t="str">
            <v>元</v>
          </cell>
          <cell r="P336" t="str">
            <v>应付0元</v>
          </cell>
        </row>
        <row r="337">
          <cell r="A337" t="str">
            <v>S432011</v>
          </cell>
        </row>
        <row r="337">
          <cell r="C337" t="str">
            <v>旷达汽车饰件系统有限公司</v>
          </cell>
        </row>
        <row r="337">
          <cell r="E337" t="str">
            <v>CNY</v>
          </cell>
        </row>
        <row r="337">
          <cell r="G337">
            <v>-739308.73</v>
          </cell>
          <cell r="H337">
            <v>336600</v>
          </cell>
        </row>
        <row r="337">
          <cell r="J337">
            <v>6600</v>
          </cell>
        </row>
        <row r="337">
          <cell r="L337">
            <v>-409308.73</v>
          </cell>
          <cell r="M337">
            <v>409308.73</v>
          </cell>
          <cell r="N337" t="str">
            <v>应付</v>
          </cell>
          <cell r="O337" t="str">
            <v>元</v>
          </cell>
          <cell r="P337" t="str">
            <v>应付409308.73元</v>
          </cell>
        </row>
        <row r="338">
          <cell r="A338" t="str">
            <v>S432012</v>
          </cell>
        </row>
        <row r="338">
          <cell r="C338" t="str">
            <v>常州市武进创新模具注塑有限公司</v>
          </cell>
        </row>
        <row r="338">
          <cell r="E338" t="str">
            <v>CNY</v>
          </cell>
        </row>
        <row r="338">
          <cell r="G338">
            <v>-116683.93</v>
          </cell>
          <cell r="H338">
            <v>0</v>
          </cell>
        </row>
        <row r="338">
          <cell r="J338">
            <v>0</v>
          </cell>
        </row>
        <row r="338">
          <cell r="L338">
            <v>-116683.93</v>
          </cell>
          <cell r="M338">
            <v>116683.93</v>
          </cell>
          <cell r="N338" t="str">
            <v>应付</v>
          </cell>
          <cell r="O338" t="str">
            <v>元</v>
          </cell>
          <cell r="P338" t="str">
            <v>应付116683.93元</v>
          </cell>
        </row>
        <row r="339">
          <cell r="A339" t="str">
            <v>S432014</v>
          </cell>
        </row>
        <row r="339">
          <cell r="C339" t="str">
            <v>江苏万金汽车零部件制造有限公司</v>
          </cell>
        </row>
        <row r="339">
          <cell r="E339" t="str">
            <v>CNY</v>
          </cell>
        </row>
        <row r="339">
          <cell r="G339">
            <v>-1437846.63</v>
          </cell>
          <cell r="H339">
            <v>182400</v>
          </cell>
        </row>
        <row r="339">
          <cell r="J339">
            <v>53237.39</v>
          </cell>
        </row>
        <row r="339">
          <cell r="L339">
            <v>-1308684.02</v>
          </cell>
          <cell r="M339">
            <v>1308684.02</v>
          </cell>
          <cell r="N339" t="str">
            <v>应付</v>
          </cell>
          <cell r="O339" t="str">
            <v>元</v>
          </cell>
          <cell r="P339" t="str">
            <v>应付1308684.02元</v>
          </cell>
        </row>
        <row r="340">
          <cell r="A340" t="str">
            <v>S432015</v>
          </cell>
        </row>
        <row r="340">
          <cell r="C340" t="str">
            <v>江苏忠明祥和精工股份有限公司</v>
          </cell>
        </row>
        <row r="340">
          <cell r="E340" t="str">
            <v>CNY</v>
          </cell>
        </row>
        <row r="340">
          <cell r="G340">
            <v>0</v>
          </cell>
          <cell r="H340">
            <v>0</v>
          </cell>
        </row>
        <row r="340">
          <cell r="J340">
            <v>0</v>
          </cell>
        </row>
        <row r="340">
          <cell r="L340">
            <v>0</v>
          </cell>
          <cell r="M340">
            <v>0</v>
          </cell>
          <cell r="N340" t="str">
            <v>应付</v>
          </cell>
          <cell r="O340" t="str">
            <v>元</v>
          </cell>
          <cell r="P340" t="str">
            <v>应付0元</v>
          </cell>
        </row>
        <row r="341">
          <cell r="A341" t="str">
            <v>S432016</v>
          </cell>
        </row>
        <row r="341">
          <cell r="C341" t="str">
            <v>美视伊汽车镜控(苏州)有限公司</v>
          </cell>
        </row>
        <row r="341">
          <cell r="E341" t="str">
            <v>CNY</v>
          </cell>
        </row>
        <row r="341">
          <cell r="G341">
            <v>-403996.24</v>
          </cell>
          <cell r="H341">
            <v>51256.8</v>
          </cell>
        </row>
        <row r="341">
          <cell r="J341">
            <v>340470.19</v>
          </cell>
        </row>
        <row r="341">
          <cell r="L341">
            <v>-693209.63</v>
          </cell>
          <cell r="M341">
            <v>693209.63</v>
          </cell>
          <cell r="N341" t="str">
            <v>应付</v>
          </cell>
          <cell r="O341" t="str">
            <v>元</v>
          </cell>
          <cell r="P341" t="str">
            <v>应付693209.63元</v>
          </cell>
        </row>
        <row r="342">
          <cell r="A342" t="str">
            <v>S432017</v>
          </cell>
        </row>
        <row r="342">
          <cell r="C342" t="str">
            <v>苏州市荣威模具有限公司</v>
          </cell>
        </row>
        <row r="342">
          <cell r="E342" t="str">
            <v>CNY</v>
          </cell>
        </row>
        <row r="342">
          <cell r="G342">
            <v>-1662170</v>
          </cell>
          <cell r="H342">
            <v>0</v>
          </cell>
        </row>
        <row r="342">
          <cell r="J342">
            <v>0</v>
          </cell>
        </row>
        <row r="342">
          <cell r="L342">
            <v>-1662170</v>
          </cell>
          <cell r="M342">
            <v>1662170</v>
          </cell>
          <cell r="N342" t="str">
            <v>应付</v>
          </cell>
          <cell r="O342" t="str">
            <v>元</v>
          </cell>
          <cell r="P342" t="str">
            <v>应付1662170元</v>
          </cell>
        </row>
        <row r="343">
          <cell r="A343" t="str">
            <v>S432018</v>
          </cell>
        </row>
        <row r="343">
          <cell r="C343" t="str">
            <v>苏州安嘉自动化设备有限公司</v>
          </cell>
        </row>
        <row r="343">
          <cell r="E343" t="str">
            <v>CNY</v>
          </cell>
        </row>
        <row r="343">
          <cell r="G343">
            <v>0</v>
          </cell>
          <cell r="H343">
            <v>0</v>
          </cell>
        </row>
        <row r="343">
          <cell r="J343">
            <v>0</v>
          </cell>
        </row>
        <row r="343">
          <cell r="L343">
            <v>0</v>
          </cell>
          <cell r="M343">
            <v>0</v>
          </cell>
          <cell r="N343" t="str">
            <v>应付</v>
          </cell>
          <cell r="O343" t="str">
            <v>元</v>
          </cell>
          <cell r="P343" t="str">
            <v>应付0元</v>
          </cell>
        </row>
        <row r="344">
          <cell r="A344" t="str">
            <v>S432019</v>
          </cell>
        </row>
        <row r="344">
          <cell r="C344" t="str">
            <v>苏州苏宁标准件有限公司</v>
          </cell>
        </row>
        <row r="344">
          <cell r="E344" t="str">
            <v>CNY</v>
          </cell>
        </row>
        <row r="344">
          <cell r="G344">
            <v>0</v>
          </cell>
          <cell r="H344">
            <v>0</v>
          </cell>
        </row>
        <row r="344">
          <cell r="J344">
            <v>0</v>
          </cell>
        </row>
        <row r="344">
          <cell r="L344">
            <v>0</v>
          </cell>
          <cell r="M344">
            <v>0</v>
          </cell>
          <cell r="N344" t="str">
            <v>应付</v>
          </cell>
          <cell r="O344" t="str">
            <v>元</v>
          </cell>
          <cell r="P344" t="str">
            <v>应付0元</v>
          </cell>
        </row>
        <row r="345">
          <cell r="A345" t="str">
            <v>S432020</v>
          </cell>
        </row>
        <row r="345">
          <cell r="C345" t="str">
            <v>恺博(常熟)座椅机械部件有限公司</v>
          </cell>
        </row>
        <row r="345">
          <cell r="E345" t="str">
            <v>CNY</v>
          </cell>
        </row>
        <row r="345">
          <cell r="G345">
            <v>-1344794.49</v>
          </cell>
          <cell r="H345">
            <v>0</v>
          </cell>
        </row>
        <row r="345">
          <cell r="J345">
            <v>201989.76</v>
          </cell>
        </row>
        <row r="345">
          <cell r="L345">
            <v>-1546784.25</v>
          </cell>
          <cell r="M345">
            <v>1546784.25</v>
          </cell>
          <cell r="N345" t="str">
            <v>应付</v>
          </cell>
          <cell r="O345" t="str">
            <v>元</v>
          </cell>
          <cell r="P345" t="str">
            <v>应付1546784.25元</v>
          </cell>
        </row>
        <row r="346">
          <cell r="A346" t="str">
            <v>S432021</v>
          </cell>
        </row>
        <row r="346">
          <cell r="C346" t="str">
            <v>江苏艾文德悦达汽车内饰有限公司</v>
          </cell>
        </row>
        <row r="346">
          <cell r="E346" t="str">
            <v>CNY</v>
          </cell>
        </row>
        <row r="346">
          <cell r="G346">
            <v>0</v>
          </cell>
          <cell r="H346">
            <v>0</v>
          </cell>
        </row>
        <row r="346">
          <cell r="J346">
            <v>0</v>
          </cell>
        </row>
        <row r="346">
          <cell r="L346">
            <v>0</v>
          </cell>
          <cell r="M346">
            <v>0</v>
          </cell>
          <cell r="N346" t="str">
            <v>应付</v>
          </cell>
          <cell r="O346" t="str">
            <v>元</v>
          </cell>
          <cell r="P346" t="str">
            <v>应付0元</v>
          </cell>
        </row>
        <row r="347">
          <cell r="A347" t="str">
            <v>S432023</v>
          </cell>
        </row>
        <row r="347">
          <cell r="C347" t="str">
            <v>浙江万福机电科技有限公司</v>
          </cell>
        </row>
        <row r="347">
          <cell r="E347" t="str">
            <v>CNY</v>
          </cell>
        </row>
        <row r="347">
          <cell r="G347">
            <v>-57129.04</v>
          </cell>
          <cell r="H347">
            <v>21922</v>
          </cell>
        </row>
        <row r="347">
          <cell r="J347">
            <v>0</v>
          </cell>
        </row>
        <row r="347">
          <cell r="L347">
            <v>-35207.04</v>
          </cell>
          <cell r="M347">
            <v>35207.04</v>
          </cell>
          <cell r="N347" t="str">
            <v>应付</v>
          </cell>
          <cell r="O347" t="str">
            <v>元</v>
          </cell>
          <cell r="P347" t="str">
            <v>应付35207.04元</v>
          </cell>
        </row>
        <row r="348">
          <cell r="A348" t="str">
            <v>S432024</v>
          </cell>
        </row>
        <row r="348">
          <cell r="C348" t="str">
            <v>江阴市达安汽车零部件有限公司</v>
          </cell>
        </row>
        <row r="348">
          <cell r="E348" t="str">
            <v>CNY</v>
          </cell>
        </row>
        <row r="348">
          <cell r="G348">
            <v>0</v>
          </cell>
          <cell r="H348">
            <v>0</v>
          </cell>
        </row>
        <row r="348">
          <cell r="J348">
            <v>0</v>
          </cell>
        </row>
        <row r="348">
          <cell r="L348">
            <v>0</v>
          </cell>
          <cell r="M348">
            <v>0</v>
          </cell>
          <cell r="N348" t="str">
            <v>应付</v>
          </cell>
          <cell r="O348" t="str">
            <v>元</v>
          </cell>
          <cell r="P348" t="str">
            <v>应付0元</v>
          </cell>
        </row>
        <row r="349">
          <cell r="A349" t="str">
            <v>S432025</v>
          </cell>
        </row>
        <row r="349">
          <cell r="C349" t="str">
            <v>苏州高登威科技股份有限公司</v>
          </cell>
        </row>
        <row r="349">
          <cell r="E349" t="str">
            <v>CNY</v>
          </cell>
        </row>
        <row r="349">
          <cell r="G349">
            <v>-526700</v>
          </cell>
          <cell r="H349">
            <v>0</v>
          </cell>
        </row>
        <row r="349">
          <cell r="J349">
            <v>0</v>
          </cell>
        </row>
        <row r="349">
          <cell r="L349">
            <v>-526700</v>
          </cell>
          <cell r="M349">
            <v>526700</v>
          </cell>
          <cell r="N349" t="str">
            <v>应付</v>
          </cell>
          <cell r="O349" t="str">
            <v>元</v>
          </cell>
          <cell r="P349" t="str">
            <v>应付526700元</v>
          </cell>
        </row>
        <row r="350">
          <cell r="A350" t="str">
            <v>S432026</v>
          </cell>
        </row>
        <row r="350">
          <cell r="C350" t="str">
            <v>昆山市鸿毅达精密模具有限公司</v>
          </cell>
        </row>
        <row r="350">
          <cell r="E350" t="str">
            <v>CNY</v>
          </cell>
        </row>
        <row r="350">
          <cell r="G350">
            <v>0</v>
          </cell>
          <cell r="H350">
            <v>0</v>
          </cell>
        </row>
        <row r="350">
          <cell r="J350">
            <v>0</v>
          </cell>
        </row>
        <row r="350">
          <cell r="L350">
            <v>0</v>
          </cell>
          <cell r="M350">
            <v>0</v>
          </cell>
          <cell r="N350" t="str">
            <v>应付</v>
          </cell>
          <cell r="O350" t="str">
            <v>元</v>
          </cell>
          <cell r="P350" t="str">
            <v>应付0元</v>
          </cell>
        </row>
        <row r="351">
          <cell r="A351" t="str">
            <v>S432028</v>
          </cell>
        </row>
        <row r="351">
          <cell r="C351" t="str">
            <v>江阴宝曼电子科技有限公司</v>
          </cell>
        </row>
        <row r="351">
          <cell r="E351" t="str">
            <v>CNY</v>
          </cell>
        </row>
        <row r="351">
          <cell r="G351">
            <v>-12999.98</v>
          </cell>
          <cell r="H351">
            <v>23075.06</v>
          </cell>
        </row>
        <row r="351">
          <cell r="J351">
            <v>10075.08</v>
          </cell>
        </row>
        <row r="351">
          <cell r="L351">
            <v>2.00088834390044e-11</v>
          </cell>
          <cell r="M351">
            <v>-2.00088834390044e-11</v>
          </cell>
          <cell r="N351" t="str">
            <v>应付</v>
          </cell>
          <cell r="O351" t="str">
            <v>元</v>
          </cell>
          <cell r="P351" t="str">
            <v>应付-2.00088834390044E-11元</v>
          </cell>
        </row>
        <row r="352">
          <cell r="A352" t="str">
            <v>S432030</v>
          </cell>
        </row>
        <row r="352">
          <cell r="C352" t="str">
            <v>无锡市宏伟彩印包装有限公司</v>
          </cell>
        </row>
        <row r="352">
          <cell r="E352" t="str">
            <v>CNY</v>
          </cell>
        </row>
        <row r="352">
          <cell r="G352">
            <v>0</v>
          </cell>
          <cell r="H352">
            <v>0</v>
          </cell>
        </row>
        <row r="352">
          <cell r="J352">
            <v>0</v>
          </cell>
        </row>
        <row r="352">
          <cell r="L352">
            <v>0</v>
          </cell>
          <cell r="M352">
            <v>0</v>
          </cell>
          <cell r="N352" t="str">
            <v>应付</v>
          </cell>
          <cell r="O352" t="str">
            <v>元</v>
          </cell>
          <cell r="P352" t="str">
            <v>应付0元</v>
          </cell>
        </row>
        <row r="353">
          <cell r="A353" t="str">
            <v>S432032</v>
          </cell>
        </row>
        <row r="353">
          <cell r="C353" t="str">
            <v>明阳科技(苏州)股份有限公司</v>
          </cell>
        </row>
        <row r="353">
          <cell r="E353" t="str">
            <v>CNY</v>
          </cell>
        </row>
        <row r="353">
          <cell r="G353">
            <v>0</v>
          </cell>
          <cell r="H353">
            <v>0</v>
          </cell>
        </row>
        <row r="353">
          <cell r="J353">
            <v>0</v>
          </cell>
        </row>
        <row r="353">
          <cell r="L353">
            <v>0</v>
          </cell>
          <cell r="M353">
            <v>0</v>
          </cell>
          <cell r="N353" t="str">
            <v>应付</v>
          </cell>
          <cell r="O353" t="str">
            <v>元</v>
          </cell>
          <cell r="P353" t="str">
            <v>应付0元</v>
          </cell>
        </row>
        <row r="354">
          <cell r="A354" t="str">
            <v>S432034</v>
          </cell>
        </row>
        <row r="354">
          <cell r="C354" t="str">
            <v>上锐(常州)供应链管理有限公司</v>
          </cell>
        </row>
        <row r="354">
          <cell r="E354" t="str">
            <v>CNY</v>
          </cell>
        </row>
        <row r="354">
          <cell r="G354">
            <v>-409462.19</v>
          </cell>
          <cell r="H354">
            <v>199188.95</v>
          </cell>
        </row>
        <row r="354">
          <cell r="J354">
            <v>6006.4</v>
          </cell>
        </row>
        <row r="354">
          <cell r="L354">
            <v>-216279.64</v>
          </cell>
          <cell r="M354">
            <v>216279.64</v>
          </cell>
          <cell r="N354" t="str">
            <v>应付</v>
          </cell>
          <cell r="O354" t="str">
            <v>元</v>
          </cell>
          <cell r="P354" t="str">
            <v>应付216279.64元</v>
          </cell>
        </row>
        <row r="355">
          <cell r="A355" t="str">
            <v>S432035</v>
          </cell>
        </row>
        <row r="355">
          <cell r="C355" t="str">
            <v>江阴市宏丰塑业有限公司</v>
          </cell>
        </row>
        <row r="355">
          <cell r="E355" t="str">
            <v>CNY</v>
          </cell>
        </row>
        <row r="355">
          <cell r="G355">
            <v>-79909.99</v>
          </cell>
          <cell r="H355">
            <v>20000</v>
          </cell>
        </row>
        <row r="355">
          <cell r="J355">
            <v>0</v>
          </cell>
        </row>
        <row r="355">
          <cell r="L355">
            <v>-59909.99</v>
          </cell>
          <cell r="M355">
            <v>59909.99</v>
          </cell>
          <cell r="N355" t="str">
            <v>应付</v>
          </cell>
          <cell r="O355" t="str">
            <v>元</v>
          </cell>
          <cell r="P355" t="str">
            <v>应付59909.99元</v>
          </cell>
        </row>
        <row r="356">
          <cell r="A356" t="str">
            <v>S432036</v>
          </cell>
        </row>
        <row r="356">
          <cell r="C356" t="str">
            <v>常州立天汽车零部件有限公司</v>
          </cell>
        </row>
        <row r="356">
          <cell r="E356" t="str">
            <v>CNY</v>
          </cell>
        </row>
        <row r="356">
          <cell r="G356">
            <v>-538323.77</v>
          </cell>
          <cell r="H356">
            <v>0</v>
          </cell>
        </row>
        <row r="356">
          <cell r="J356">
            <v>0</v>
          </cell>
        </row>
        <row r="356">
          <cell r="L356">
            <v>-538323.77</v>
          </cell>
          <cell r="M356">
            <v>538323.77</v>
          </cell>
          <cell r="N356" t="str">
            <v>应付</v>
          </cell>
          <cell r="O356" t="str">
            <v>元</v>
          </cell>
          <cell r="P356" t="str">
            <v>应付538323.77元</v>
          </cell>
        </row>
        <row r="357">
          <cell r="A357" t="str">
            <v>S432037</v>
          </cell>
        </row>
        <row r="357">
          <cell r="C357" t="str">
            <v>苏世博(南京)减振系统有限公司</v>
          </cell>
        </row>
        <row r="357">
          <cell r="E357" t="str">
            <v>CNY</v>
          </cell>
        </row>
        <row r="357">
          <cell r="G357">
            <v>-2280526.36</v>
          </cell>
          <cell r="H357">
            <v>200000</v>
          </cell>
        </row>
        <row r="357">
          <cell r="J357">
            <v>0</v>
          </cell>
        </row>
        <row r="357">
          <cell r="L357">
            <v>-2080526.36</v>
          </cell>
          <cell r="M357">
            <v>2080526.36</v>
          </cell>
          <cell r="N357" t="str">
            <v>应付</v>
          </cell>
          <cell r="O357" t="str">
            <v>元</v>
          </cell>
          <cell r="P357" t="str">
            <v>应付2080526.36元</v>
          </cell>
        </row>
        <row r="358">
          <cell r="A358" t="str">
            <v>S432038</v>
          </cell>
        </row>
        <row r="358">
          <cell r="C358" t="str">
            <v>常州市正力制镜有限公司</v>
          </cell>
        </row>
        <row r="358">
          <cell r="E358" t="str">
            <v>CNY</v>
          </cell>
        </row>
        <row r="358">
          <cell r="G358">
            <v>-513294.11</v>
          </cell>
          <cell r="H358">
            <v>0</v>
          </cell>
        </row>
        <row r="358">
          <cell r="J358">
            <v>59785.64</v>
          </cell>
        </row>
        <row r="358">
          <cell r="L358">
            <v>-573079.75</v>
          </cell>
          <cell r="M358">
            <v>573079.75</v>
          </cell>
          <cell r="N358" t="str">
            <v>应付</v>
          </cell>
          <cell r="O358" t="str">
            <v>元</v>
          </cell>
          <cell r="P358" t="str">
            <v>应付573079.75元</v>
          </cell>
        </row>
        <row r="359">
          <cell r="A359" t="str">
            <v>S432039</v>
          </cell>
        </row>
        <row r="359">
          <cell r="C359" t="str">
            <v>吴江市拓研电子材料有限公司</v>
          </cell>
        </row>
        <row r="359">
          <cell r="E359" t="str">
            <v>CNY</v>
          </cell>
        </row>
        <row r="359">
          <cell r="G359">
            <v>-2765.44</v>
          </cell>
          <cell r="H359">
            <v>2765.34</v>
          </cell>
        </row>
        <row r="359">
          <cell r="J359">
            <v>0</v>
          </cell>
        </row>
        <row r="359">
          <cell r="L359">
            <v>-0.0999999999985448</v>
          </cell>
          <cell r="M359">
            <v>0.0999999999985448</v>
          </cell>
          <cell r="N359" t="str">
            <v>应付</v>
          </cell>
          <cell r="O359" t="str">
            <v>元</v>
          </cell>
          <cell r="P359" t="str">
            <v>应付0.0999999999985448元</v>
          </cell>
        </row>
        <row r="360">
          <cell r="A360" t="str">
            <v>S432040</v>
          </cell>
        </row>
        <row r="360">
          <cell r="C360" t="str">
            <v>高邮泽川机电有限公司</v>
          </cell>
        </row>
        <row r="360">
          <cell r="E360" t="str">
            <v>CNY</v>
          </cell>
        </row>
        <row r="360">
          <cell r="G360">
            <v>0</v>
          </cell>
          <cell r="H360">
            <v>0</v>
          </cell>
        </row>
        <row r="360">
          <cell r="J360">
            <v>0</v>
          </cell>
        </row>
        <row r="360">
          <cell r="L360">
            <v>0</v>
          </cell>
          <cell r="M360">
            <v>0</v>
          </cell>
          <cell r="N360" t="str">
            <v>应付</v>
          </cell>
          <cell r="O360" t="str">
            <v>元</v>
          </cell>
          <cell r="P360" t="str">
            <v>应付0元</v>
          </cell>
        </row>
        <row r="361">
          <cell r="A361" t="str">
            <v>S432041</v>
          </cell>
        </row>
        <row r="361">
          <cell r="C361" t="str">
            <v>无锡鑫岳祥特钢有限公司</v>
          </cell>
        </row>
        <row r="361">
          <cell r="E361" t="str">
            <v>CNY</v>
          </cell>
        </row>
        <row r="361">
          <cell r="G361">
            <v>0</v>
          </cell>
          <cell r="H361">
            <v>0</v>
          </cell>
        </row>
        <row r="361">
          <cell r="J361">
            <v>0</v>
          </cell>
        </row>
        <row r="361">
          <cell r="L361">
            <v>0</v>
          </cell>
          <cell r="M361">
            <v>0</v>
          </cell>
          <cell r="N361" t="str">
            <v>应付</v>
          </cell>
          <cell r="O361" t="str">
            <v>元</v>
          </cell>
          <cell r="P361" t="str">
            <v>应付0元</v>
          </cell>
        </row>
        <row r="362">
          <cell r="A362" t="str">
            <v>S432042</v>
          </cell>
        </row>
        <row r="362">
          <cell r="C362" t="str">
            <v>江苏凌派通信科技有限公司</v>
          </cell>
        </row>
        <row r="362">
          <cell r="E362" t="str">
            <v>CNY</v>
          </cell>
        </row>
        <row r="362">
          <cell r="G362">
            <v>-125384.84</v>
          </cell>
          <cell r="H362">
            <v>30000</v>
          </cell>
        </row>
        <row r="362">
          <cell r="J362">
            <v>0</v>
          </cell>
        </row>
        <row r="362">
          <cell r="L362">
            <v>-95384.84</v>
          </cell>
          <cell r="M362">
            <v>95384.84</v>
          </cell>
          <cell r="N362" t="str">
            <v>应付</v>
          </cell>
          <cell r="O362" t="str">
            <v>元</v>
          </cell>
          <cell r="P362" t="str">
            <v>应付95384.84元</v>
          </cell>
        </row>
        <row r="363">
          <cell r="A363" t="str">
            <v>S432043</v>
          </cell>
        </row>
        <row r="363">
          <cell r="C363" t="str">
            <v>派博乐安全设备（苏州）有限公司</v>
          </cell>
        </row>
        <row r="363">
          <cell r="E363" t="str">
            <v>CNY</v>
          </cell>
        </row>
        <row r="363">
          <cell r="G363">
            <v>0</v>
          </cell>
          <cell r="H363">
            <v>0</v>
          </cell>
        </row>
        <row r="363">
          <cell r="J363">
            <v>0</v>
          </cell>
        </row>
        <row r="363">
          <cell r="L363">
            <v>0</v>
          </cell>
          <cell r="M363">
            <v>0</v>
          </cell>
          <cell r="N363" t="str">
            <v>应付</v>
          </cell>
          <cell r="O363" t="str">
            <v>元</v>
          </cell>
          <cell r="P363" t="str">
            <v>应付0元</v>
          </cell>
        </row>
        <row r="364">
          <cell r="A364" t="str">
            <v>S432044</v>
          </cell>
        </row>
        <row r="364">
          <cell r="C364" t="str">
            <v>常州市鹏逸汽车附件有限公司</v>
          </cell>
        </row>
        <row r="364">
          <cell r="E364" t="str">
            <v>CNY</v>
          </cell>
        </row>
        <row r="364">
          <cell r="G364">
            <v>0</v>
          </cell>
          <cell r="H364">
            <v>0</v>
          </cell>
        </row>
        <row r="364">
          <cell r="J364">
            <v>0</v>
          </cell>
        </row>
        <row r="364">
          <cell r="L364">
            <v>0</v>
          </cell>
          <cell r="M364">
            <v>0</v>
          </cell>
          <cell r="N364" t="str">
            <v>应付</v>
          </cell>
          <cell r="O364" t="str">
            <v>元</v>
          </cell>
          <cell r="P364" t="str">
            <v>应付0元</v>
          </cell>
        </row>
        <row r="365">
          <cell r="A365" t="str">
            <v>S432045</v>
          </cell>
        </row>
        <row r="365">
          <cell r="C365" t="str">
            <v>苏州宏逸汽车零部件有限公司</v>
          </cell>
        </row>
        <row r="365">
          <cell r="E365" t="str">
            <v>CNY</v>
          </cell>
        </row>
        <row r="365">
          <cell r="G365">
            <v>-249774</v>
          </cell>
          <cell r="H365">
            <v>50000</v>
          </cell>
        </row>
        <row r="365">
          <cell r="J365">
            <v>0</v>
          </cell>
        </row>
        <row r="365">
          <cell r="L365">
            <v>-199774</v>
          </cell>
          <cell r="M365">
            <v>199774</v>
          </cell>
          <cell r="N365" t="str">
            <v>应付</v>
          </cell>
          <cell r="O365" t="str">
            <v>元</v>
          </cell>
          <cell r="P365" t="str">
            <v>应付199774元</v>
          </cell>
        </row>
        <row r="366">
          <cell r="A366" t="str">
            <v>S432046</v>
          </cell>
        </row>
        <row r="366">
          <cell r="C366" t="str">
            <v>江苏福美汽车镜有限公司</v>
          </cell>
        </row>
        <row r="366">
          <cell r="E366" t="str">
            <v>CNY</v>
          </cell>
        </row>
        <row r="366">
          <cell r="G366">
            <v>-379342</v>
          </cell>
          <cell r="H366">
            <v>0</v>
          </cell>
        </row>
        <row r="366">
          <cell r="J366">
            <v>441774.43</v>
          </cell>
        </row>
        <row r="366">
          <cell r="L366">
            <v>-821116.43</v>
          </cell>
          <cell r="M366">
            <v>821116.43</v>
          </cell>
          <cell r="N366" t="str">
            <v>应付</v>
          </cell>
          <cell r="O366" t="str">
            <v>元</v>
          </cell>
          <cell r="P366" t="str">
            <v>应付821116.43元</v>
          </cell>
        </row>
        <row r="367">
          <cell r="A367" t="str">
            <v>S432047</v>
          </cell>
        </row>
        <row r="367">
          <cell r="C367" t="str">
            <v>南通天飙汽车用品有限公司</v>
          </cell>
        </row>
        <row r="367">
          <cell r="E367" t="str">
            <v>CNY</v>
          </cell>
        </row>
        <row r="367">
          <cell r="G367">
            <v>1.45519152283669e-11</v>
          </cell>
          <cell r="H367">
            <v>0</v>
          </cell>
        </row>
        <row r="367">
          <cell r="J367">
            <v>0</v>
          </cell>
        </row>
        <row r="367">
          <cell r="L367">
            <v>1.45519152283669e-11</v>
          </cell>
          <cell r="M367">
            <v>-1.45519152283669e-11</v>
          </cell>
          <cell r="N367" t="str">
            <v>应付</v>
          </cell>
          <cell r="O367" t="str">
            <v>元</v>
          </cell>
          <cell r="P367" t="str">
            <v>应付-1.45519152283669E-11元</v>
          </cell>
        </row>
        <row r="368">
          <cell r="A368" t="str">
            <v>S432049</v>
          </cell>
        </row>
        <row r="368">
          <cell r="C368" t="str">
            <v>徐州派特控制技术有限公司</v>
          </cell>
        </row>
        <row r="368">
          <cell r="E368" t="str">
            <v>CNY</v>
          </cell>
        </row>
        <row r="368">
          <cell r="G368">
            <v>-33528</v>
          </cell>
          <cell r="H368">
            <v>33528</v>
          </cell>
        </row>
        <row r="368">
          <cell r="J368">
            <v>0</v>
          </cell>
        </row>
        <row r="368">
          <cell r="L368">
            <v>0</v>
          </cell>
          <cell r="M368">
            <v>0</v>
          </cell>
          <cell r="N368" t="str">
            <v>应付</v>
          </cell>
          <cell r="O368" t="str">
            <v>元</v>
          </cell>
          <cell r="P368" t="str">
            <v>应付0元</v>
          </cell>
        </row>
        <row r="369">
          <cell r="A369" t="str">
            <v>S432050</v>
          </cell>
        </row>
        <row r="369">
          <cell r="C369" t="str">
            <v>苏州道安自动化技术有限公司</v>
          </cell>
        </row>
        <row r="369">
          <cell r="E369" t="str">
            <v>CNY</v>
          </cell>
        </row>
        <row r="369">
          <cell r="G369">
            <v>0</v>
          </cell>
          <cell r="H369">
            <v>0</v>
          </cell>
        </row>
        <row r="369">
          <cell r="J369">
            <v>0</v>
          </cell>
        </row>
        <row r="369">
          <cell r="L369">
            <v>0</v>
          </cell>
          <cell r="M369">
            <v>0</v>
          </cell>
          <cell r="N369" t="str">
            <v>应付</v>
          </cell>
          <cell r="O369" t="str">
            <v>元</v>
          </cell>
          <cell r="P369" t="str">
            <v>应付0元</v>
          </cell>
        </row>
        <row r="370">
          <cell r="A370" t="str">
            <v>S432051</v>
          </cell>
        </row>
        <row r="370">
          <cell r="C370" t="str">
            <v>无锡万谦工品智造科技有限公司</v>
          </cell>
        </row>
        <row r="370">
          <cell r="E370" t="str">
            <v>CNY</v>
          </cell>
        </row>
        <row r="370">
          <cell r="G370">
            <v>-3300</v>
          </cell>
          <cell r="H370">
            <v>3300</v>
          </cell>
        </row>
        <row r="370">
          <cell r="J370">
            <v>0</v>
          </cell>
        </row>
        <row r="370">
          <cell r="L370">
            <v>0</v>
          </cell>
          <cell r="M370">
            <v>0</v>
          </cell>
          <cell r="N370" t="str">
            <v>应付</v>
          </cell>
          <cell r="O370" t="str">
            <v>元</v>
          </cell>
          <cell r="P370" t="str">
            <v>应付0元</v>
          </cell>
        </row>
        <row r="371">
          <cell r="A371" t="str">
            <v>S432052</v>
          </cell>
        </row>
        <row r="371">
          <cell r="C371" t="str">
            <v>昆山圣精特金属制品有限公司</v>
          </cell>
        </row>
        <row r="371">
          <cell r="E371" t="str">
            <v>CNY</v>
          </cell>
        </row>
        <row r="371">
          <cell r="G371">
            <v>-66000</v>
          </cell>
          <cell r="H371">
            <v>0</v>
          </cell>
        </row>
        <row r="371">
          <cell r="J371">
            <v>0</v>
          </cell>
        </row>
        <row r="371">
          <cell r="L371">
            <v>-66000</v>
          </cell>
          <cell r="M371">
            <v>66000</v>
          </cell>
          <cell r="N371" t="str">
            <v>应付</v>
          </cell>
          <cell r="O371" t="str">
            <v>元</v>
          </cell>
          <cell r="P371" t="str">
            <v>应付66000元</v>
          </cell>
        </row>
        <row r="372">
          <cell r="A372" t="str">
            <v>S432056</v>
          </cell>
        </row>
        <row r="372">
          <cell r="C372" t="str">
            <v>国材（苏州）新材料科技有限公司</v>
          </cell>
        </row>
        <row r="372">
          <cell r="E372" t="str">
            <v>CNY</v>
          </cell>
        </row>
        <row r="372">
          <cell r="G372">
            <v>-48846.15</v>
          </cell>
          <cell r="H372">
            <v>0</v>
          </cell>
        </row>
        <row r="372">
          <cell r="J372">
            <v>54782.4</v>
          </cell>
        </row>
        <row r="372">
          <cell r="L372">
            <v>-103628.55</v>
          </cell>
          <cell r="M372">
            <v>103628.55</v>
          </cell>
          <cell r="N372" t="str">
            <v>应付</v>
          </cell>
          <cell r="O372" t="str">
            <v>元</v>
          </cell>
          <cell r="P372" t="str">
            <v>应付103628.55元</v>
          </cell>
        </row>
        <row r="373">
          <cell r="A373" t="str">
            <v>S432059</v>
          </cell>
        </row>
        <row r="373">
          <cell r="C373" t="str">
            <v>麦格纳（太仓）汽车科技有限公司</v>
          </cell>
        </row>
        <row r="373">
          <cell r="E373" t="str">
            <v>CNY</v>
          </cell>
        </row>
        <row r="373">
          <cell r="G373">
            <v>-303623.8</v>
          </cell>
          <cell r="H373">
            <v>0</v>
          </cell>
        </row>
        <row r="373">
          <cell r="J373">
            <v>0</v>
          </cell>
        </row>
        <row r="373">
          <cell r="L373">
            <v>-303623.8</v>
          </cell>
          <cell r="M373">
            <v>303623.8</v>
          </cell>
          <cell r="N373" t="str">
            <v>应付</v>
          </cell>
          <cell r="O373" t="str">
            <v>元</v>
          </cell>
          <cell r="P373" t="str">
            <v>应付303623.8元</v>
          </cell>
        </row>
        <row r="374">
          <cell r="A374" t="str">
            <v>S433001</v>
          </cell>
        </row>
        <row r="374">
          <cell r="C374" t="str">
            <v>宁波精成车业有限公司</v>
          </cell>
        </row>
        <row r="374">
          <cell r="E374" t="str">
            <v>CNY</v>
          </cell>
        </row>
        <row r="374">
          <cell r="G374">
            <v>-471828.47</v>
          </cell>
          <cell r="H374">
            <v>110000</v>
          </cell>
        </row>
        <row r="374">
          <cell r="J374">
            <v>29847.51</v>
          </cell>
        </row>
        <row r="374">
          <cell r="L374">
            <v>-391675.98</v>
          </cell>
          <cell r="M374">
            <v>391675.98</v>
          </cell>
          <cell r="N374" t="str">
            <v>应付</v>
          </cell>
          <cell r="O374" t="str">
            <v>元</v>
          </cell>
          <cell r="P374" t="str">
            <v>应付391675.98元</v>
          </cell>
        </row>
        <row r="375">
          <cell r="A375" t="str">
            <v>S433002</v>
          </cell>
        </row>
        <row r="375">
          <cell r="C375" t="str">
            <v>宁波瑞元模塑有限公司</v>
          </cell>
        </row>
        <row r="375">
          <cell r="E375" t="str">
            <v>CNY</v>
          </cell>
        </row>
        <row r="375">
          <cell r="G375">
            <v>0</v>
          </cell>
          <cell r="H375">
            <v>0</v>
          </cell>
        </row>
        <row r="375">
          <cell r="J375">
            <v>0</v>
          </cell>
        </row>
        <row r="375">
          <cell r="L375">
            <v>0</v>
          </cell>
          <cell r="M375">
            <v>0</v>
          </cell>
          <cell r="N375" t="str">
            <v>应付</v>
          </cell>
          <cell r="O375" t="str">
            <v>元</v>
          </cell>
          <cell r="P375" t="str">
            <v>应付0元</v>
          </cell>
        </row>
        <row r="376">
          <cell r="A376" t="str">
            <v>S433003</v>
          </cell>
        </row>
        <row r="376">
          <cell r="C376" t="str">
            <v>浙江松原汽车安全系统股份有限公司</v>
          </cell>
        </row>
        <row r="376">
          <cell r="E376" t="str">
            <v>CNY</v>
          </cell>
        </row>
        <row r="376">
          <cell r="G376">
            <v>-1293261.8</v>
          </cell>
          <cell r="H376">
            <v>0</v>
          </cell>
        </row>
        <row r="376">
          <cell r="J376">
            <v>140730.4</v>
          </cell>
        </row>
        <row r="376">
          <cell r="L376">
            <v>-1433992.2</v>
          </cell>
          <cell r="M376">
            <v>1433992.2</v>
          </cell>
          <cell r="N376" t="str">
            <v>应付</v>
          </cell>
          <cell r="O376" t="str">
            <v>元</v>
          </cell>
          <cell r="P376" t="str">
            <v>应付1433992.2元</v>
          </cell>
        </row>
        <row r="377">
          <cell r="A377" t="str">
            <v>S433004</v>
          </cell>
        </row>
        <row r="377">
          <cell r="C377" t="str">
            <v>浙江华悦汽车零部件股份有限公司</v>
          </cell>
        </row>
        <row r="377">
          <cell r="E377" t="str">
            <v>CNY</v>
          </cell>
        </row>
        <row r="377">
          <cell r="G377">
            <v>-12251.9</v>
          </cell>
          <cell r="H377">
            <v>0</v>
          </cell>
        </row>
        <row r="377">
          <cell r="J377">
            <v>0</v>
          </cell>
        </row>
        <row r="377">
          <cell r="L377">
            <v>-12251.9</v>
          </cell>
          <cell r="M377">
            <v>12251.9</v>
          </cell>
          <cell r="N377" t="str">
            <v>应付</v>
          </cell>
          <cell r="O377" t="str">
            <v>元</v>
          </cell>
          <cell r="P377" t="str">
            <v>应付12251.9元</v>
          </cell>
        </row>
        <row r="378">
          <cell r="A378" t="str">
            <v>S433006</v>
          </cell>
        </row>
        <row r="378">
          <cell r="C378" t="str">
            <v>浙江佳龙电子有限公司</v>
          </cell>
        </row>
        <row r="378">
          <cell r="E378" t="str">
            <v>CNY</v>
          </cell>
        </row>
        <row r="378">
          <cell r="G378">
            <v>-6500</v>
          </cell>
          <cell r="H378">
            <v>0</v>
          </cell>
        </row>
        <row r="378">
          <cell r="J378">
            <v>0</v>
          </cell>
        </row>
        <row r="378">
          <cell r="L378">
            <v>-6500</v>
          </cell>
          <cell r="M378">
            <v>6500</v>
          </cell>
          <cell r="N378" t="str">
            <v>应付</v>
          </cell>
          <cell r="O378" t="str">
            <v>元</v>
          </cell>
          <cell r="P378" t="str">
            <v>应付6500元</v>
          </cell>
        </row>
        <row r="379">
          <cell r="A379" t="str">
            <v>S433007</v>
          </cell>
        </row>
        <row r="379">
          <cell r="C379" t="str">
            <v>瑞安市精艺标准件有限公司</v>
          </cell>
        </row>
        <row r="379">
          <cell r="E379" t="str">
            <v>CNY</v>
          </cell>
        </row>
        <row r="379">
          <cell r="G379">
            <v>-5856.78</v>
          </cell>
          <cell r="H379">
            <v>0</v>
          </cell>
        </row>
        <row r="379">
          <cell r="J379">
            <v>0</v>
          </cell>
        </row>
        <row r="379">
          <cell r="L379">
            <v>-5856.78</v>
          </cell>
          <cell r="M379">
            <v>5856.78</v>
          </cell>
          <cell r="N379" t="str">
            <v>应付</v>
          </cell>
          <cell r="O379" t="str">
            <v>元</v>
          </cell>
          <cell r="P379" t="str">
            <v>应付5856.78元</v>
          </cell>
        </row>
        <row r="380">
          <cell r="A380" t="str">
            <v>S433008</v>
          </cell>
        </row>
        <row r="380">
          <cell r="C380" t="str">
            <v>浙江富昌泰汽车零部件有限公司</v>
          </cell>
        </row>
        <row r="380">
          <cell r="E380" t="str">
            <v>CNY</v>
          </cell>
        </row>
        <row r="380">
          <cell r="G380">
            <v>0</v>
          </cell>
          <cell r="H380">
            <v>0</v>
          </cell>
        </row>
        <row r="380">
          <cell r="J380">
            <v>0</v>
          </cell>
        </row>
        <row r="380">
          <cell r="L380">
            <v>0</v>
          </cell>
          <cell r="M380">
            <v>0</v>
          </cell>
          <cell r="N380" t="str">
            <v>应付</v>
          </cell>
          <cell r="O380" t="str">
            <v>元</v>
          </cell>
          <cell r="P380" t="str">
            <v>应付0元</v>
          </cell>
        </row>
        <row r="381">
          <cell r="A381" t="str">
            <v>S433009</v>
          </cell>
        </row>
        <row r="381">
          <cell r="C381" t="str">
            <v>浙江路得坦摩汽车部件股份有限公司</v>
          </cell>
        </row>
        <row r="381">
          <cell r="E381" t="str">
            <v>CNY</v>
          </cell>
        </row>
        <row r="381">
          <cell r="G381">
            <v>-2724317.98</v>
          </cell>
          <cell r="H381">
            <v>500000</v>
          </cell>
        </row>
        <row r="381">
          <cell r="J381">
            <v>550603.8</v>
          </cell>
        </row>
        <row r="381">
          <cell r="L381">
            <v>-2774921.78</v>
          </cell>
          <cell r="M381">
            <v>2774921.78</v>
          </cell>
          <cell r="N381" t="str">
            <v>应付</v>
          </cell>
          <cell r="O381" t="str">
            <v>元</v>
          </cell>
          <cell r="P381" t="str">
            <v>应付2774921.78元</v>
          </cell>
        </row>
        <row r="382">
          <cell r="A382" t="str">
            <v>S433010</v>
          </cell>
        </row>
        <row r="382">
          <cell r="C382" t="str">
            <v>台州市黄岩佩雷希模具有限公司</v>
          </cell>
        </row>
        <row r="382">
          <cell r="E382" t="str">
            <v>CNY</v>
          </cell>
        </row>
        <row r="382">
          <cell r="G382">
            <v>0</v>
          </cell>
          <cell r="H382">
            <v>0</v>
          </cell>
        </row>
        <row r="382">
          <cell r="J382">
            <v>0</v>
          </cell>
        </row>
        <row r="382">
          <cell r="L382">
            <v>0</v>
          </cell>
          <cell r="M382">
            <v>0</v>
          </cell>
          <cell r="N382" t="str">
            <v>应付</v>
          </cell>
          <cell r="O382" t="str">
            <v>元</v>
          </cell>
          <cell r="P382" t="str">
            <v>应付0元</v>
          </cell>
        </row>
        <row r="383">
          <cell r="A383" t="str">
            <v>S433011</v>
          </cell>
        </row>
        <row r="383">
          <cell r="C383" t="str">
            <v>杭州金士顿实业有限公司</v>
          </cell>
        </row>
        <row r="383">
          <cell r="E383" t="str">
            <v>CNY</v>
          </cell>
        </row>
        <row r="383">
          <cell r="G383">
            <v>0</v>
          </cell>
          <cell r="H383">
            <v>0</v>
          </cell>
        </row>
        <row r="383">
          <cell r="J383">
            <v>0</v>
          </cell>
        </row>
        <row r="383">
          <cell r="L383">
            <v>0</v>
          </cell>
          <cell r="M383">
            <v>0</v>
          </cell>
          <cell r="N383" t="str">
            <v>应付</v>
          </cell>
          <cell r="O383" t="str">
            <v>元</v>
          </cell>
          <cell r="P383" t="str">
            <v>应付0元</v>
          </cell>
        </row>
        <row r="384">
          <cell r="A384" t="str">
            <v>S433012</v>
          </cell>
        </row>
        <row r="384">
          <cell r="C384" t="str">
            <v>浙江全盛无纺制品有限公司</v>
          </cell>
        </row>
        <row r="384">
          <cell r="E384" t="str">
            <v>CNY</v>
          </cell>
        </row>
        <row r="384">
          <cell r="G384">
            <v>-17243.92</v>
          </cell>
          <cell r="H384">
            <v>0</v>
          </cell>
        </row>
        <row r="384">
          <cell r="J384">
            <v>0</v>
          </cell>
        </row>
        <row r="384">
          <cell r="L384">
            <v>-17243.92</v>
          </cell>
          <cell r="M384">
            <v>17243.92</v>
          </cell>
          <cell r="N384" t="str">
            <v>应付</v>
          </cell>
          <cell r="O384" t="str">
            <v>元</v>
          </cell>
          <cell r="P384" t="str">
            <v>应付17243.92元</v>
          </cell>
        </row>
        <row r="385">
          <cell r="A385" t="str">
            <v>S433013</v>
          </cell>
        </row>
        <row r="385">
          <cell r="C385" t="str">
            <v>嘉兴市南湖区东栅街道嘉环中电子产品经营部</v>
          </cell>
        </row>
        <row r="385">
          <cell r="E385" t="str">
            <v>CNY</v>
          </cell>
        </row>
        <row r="385">
          <cell r="G385">
            <v>-214</v>
          </cell>
          <cell r="H385">
            <v>0</v>
          </cell>
        </row>
        <row r="385">
          <cell r="J385">
            <v>0</v>
          </cell>
        </row>
        <row r="385">
          <cell r="L385">
            <v>-214</v>
          </cell>
          <cell r="M385">
            <v>214</v>
          </cell>
          <cell r="N385" t="str">
            <v>应付</v>
          </cell>
          <cell r="O385" t="str">
            <v>元</v>
          </cell>
          <cell r="P385" t="str">
            <v>应付214元</v>
          </cell>
        </row>
        <row r="386">
          <cell r="A386" t="str">
            <v>S433014</v>
          </cell>
        </row>
        <row r="386">
          <cell r="C386" t="str">
            <v>象山天星汽配有限责任公司</v>
          </cell>
        </row>
        <row r="386">
          <cell r="E386" t="str">
            <v>CNY</v>
          </cell>
        </row>
        <row r="386">
          <cell r="G386">
            <v>-29924.39</v>
          </cell>
          <cell r="H386">
            <v>0</v>
          </cell>
        </row>
        <row r="386">
          <cell r="J386">
            <v>0</v>
          </cell>
        </row>
        <row r="386">
          <cell r="L386">
            <v>-29924.39</v>
          </cell>
          <cell r="M386">
            <v>29924.39</v>
          </cell>
          <cell r="N386" t="str">
            <v>应付</v>
          </cell>
          <cell r="O386" t="str">
            <v>元</v>
          </cell>
          <cell r="P386" t="str">
            <v>应付29924.39元</v>
          </cell>
        </row>
        <row r="387">
          <cell r="A387" t="str">
            <v>S433016</v>
          </cell>
        </row>
        <row r="387">
          <cell r="C387" t="str">
            <v>安吉县创鸿家具有限公司</v>
          </cell>
        </row>
        <row r="387">
          <cell r="E387" t="str">
            <v>CNY</v>
          </cell>
        </row>
        <row r="387">
          <cell r="G387">
            <v>-900</v>
          </cell>
          <cell r="H387">
            <v>0</v>
          </cell>
        </row>
        <row r="387">
          <cell r="J387">
            <v>0</v>
          </cell>
        </row>
        <row r="387">
          <cell r="L387">
            <v>-900</v>
          </cell>
          <cell r="M387">
            <v>900</v>
          </cell>
          <cell r="N387" t="str">
            <v>应付</v>
          </cell>
          <cell r="O387" t="str">
            <v>元</v>
          </cell>
          <cell r="P387" t="str">
            <v>应付900元</v>
          </cell>
        </row>
        <row r="388">
          <cell r="A388" t="str">
            <v>S433018</v>
          </cell>
        </row>
        <row r="388">
          <cell r="C388" t="str">
            <v>温州市瓯海茶山通悦海绵制品厂</v>
          </cell>
        </row>
        <row r="388">
          <cell r="E388" t="str">
            <v>CNY</v>
          </cell>
        </row>
        <row r="388">
          <cell r="G388">
            <v>-1000</v>
          </cell>
          <cell r="H388">
            <v>0</v>
          </cell>
        </row>
        <row r="388">
          <cell r="J388">
            <v>0</v>
          </cell>
        </row>
        <row r="388">
          <cell r="L388">
            <v>-1000</v>
          </cell>
          <cell r="M388">
            <v>1000</v>
          </cell>
          <cell r="N388" t="str">
            <v>应付</v>
          </cell>
          <cell r="O388" t="str">
            <v>元</v>
          </cell>
          <cell r="P388" t="str">
            <v>应付1000元</v>
          </cell>
        </row>
        <row r="389">
          <cell r="A389" t="str">
            <v>S433019</v>
          </cell>
        </row>
        <row r="389">
          <cell r="C389" t="str">
            <v>杭州阳晨聚氨酯制品有限公司</v>
          </cell>
        </row>
        <row r="389">
          <cell r="E389" t="str">
            <v>CNY</v>
          </cell>
        </row>
        <row r="389">
          <cell r="G389">
            <v>-264122.91</v>
          </cell>
          <cell r="H389">
            <v>0</v>
          </cell>
        </row>
        <row r="389">
          <cell r="J389">
            <v>0</v>
          </cell>
        </row>
        <row r="389">
          <cell r="L389">
            <v>-264122.91</v>
          </cell>
          <cell r="M389">
            <v>264122.91</v>
          </cell>
          <cell r="N389" t="str">
            <v>应付</v>
          </cell>
          <cell r="O389" t="str">
            <v>元</v>
          </cell>
          <cell r="P389" t="str">
            <v>应付264122.91元</v>
          </cell>
        </row>
        <row r="390">
          <cell r="A390" t="str">
            <v>S433020</v>
          </cell>
        </row>
        <row r="390">
          <cell r="C390" t="str">
            <v>宁波市北仑屹昌机械有限公司</v>
          </cell>
        </row>
        <row r="390">
          <cell r="E390" t="str">
            <v>CNY</v>
          </cell>
        </row>
        <row r="390">
          <cell r="G390">
            <v>-436292.96</v>
          </cell>
          <cell r="H390">
            <v>50000</v>
          </cell>
        </row>
        <row r="390">
          <cell r="J390">
            <v>0</v>
          </cell>
        </row>
        <row r="390">
          <cell r="L390">
            <v>-386292.96</v>
          </cell>
          <cell r="M390">
            <v>386292.96</v>
          </cell>
          <cell r="N390" t="str">
            <v>应付</v>
          </cell>
          <cell r="O390" t="str">
            <v>元</v>
          </cell>
          <cell r="P390" t="str">
            <v>应付386292.96元</v>
          </cell>
        </row>
        <row r="391">
          <cell r="A391" t="str">
            <v>S433021</v>
          </cell>
        </row>
        <row r="391">
          <cell r="C391" t="str">
            <v>慈溪市维克多自控元件有限公司</v>
          </cell>
        </row>
        <row r="391">
          <cell r="E391" t="str">
            <v>CNY</v>
          </cell>
        </row>
        <row r="391">
          <cell r="G391">
            <v>-458630.26</v>
          </cell>
          <cell r="H391">
            <v>0</v>
          </cell>
        </row>
        <row r="391">
          <cell r="J391">
            <v>0</v>
          </cell>
        </row>
        <row r="391">
          <cell r="L391">
            <v>-458630.26</v>
          </cell>
          <cell r="M391">
            <v>458630.26</v>
          </cell>
          <cell r="N391" t="str">
            <v>应付</v>
          </cell>
          <cell r="O391" t="str">
            <v>元</v>
          </cell>
          <cell r="P391" t="str">
            <v>应付458630.26元</v>
          </cell>
        </row>
        <row r="392">
          <cell r="A392" t="str">
            <v>S433022</v>
          </cell>
        </row>
        <row r="392">
          <cell r="C392" t="str">
            <v>宁海县佳能汽车部件有限公司</v>
          </cell>
        </row>
        <row r="392">
          <cell r="E392" t="str">
            <v>CNY</v>
          </cell>
        </row>
        <row r="392">
          <cell r="G392">
            <v>0</v>
          </cell>
          <cell r="H392">
            <v>0</v>
          </cell>
        </row>
        <row r="392">
          <cell r="J392">
            <v>0</v>
          </cell>
        </row>
        <row r="392">
          <cell r="L392">
            <v>0</v>
          </cell>
          <cell r="M392">
            <v>0</v>
          </cell>
          <cell r="N392" t="str">
            <v>应付</v>
          </cell>
          <cell r="O392" t="str">
            <v>元</v>
          </cell>
          <cell r="P392" t="str">
            <v>应付0元</v>
          </cell>
        </row>
        <row r="393">
          <cell r="A393" t="str">
            <v>S433023</v>
          </cell>
        </row>
        <row r="393">
          <cell r="C393" t="str">
            <v>浙江万里安全器材制造有限公司</v>
          </cell>
        </row>
        <row r="393">
          <cell r="E393" t="str">
            <v>CNY</v>
          </cell>
        </row>
        <row r="393">
          <cell r="G393">
            <v>-388477.42</v>
          </cell>
          <cell r="H393">
            <v>0</v>
          </cell>
        </row>
        <row r="393">
          <cell r="J393">
            <v>0</v>
          </cell>
        </row>
        <row r="393">
          <cell r="L393">
            <v>-388477.42</v>
          </cell>
          <cell r="M393">
            <v>388477.42</v>
          </cell>
          <cell r="N393" t="str">
            <v>应付</v>
          </cell>
          <cell r="O393" t="str">
            <v>元</v>
          </cell>
          <cell r="P393" t="str">
            <v>应付388477.42元</v>
          </cell>
        </row>
        <row r="394">
          <cell r="A394" t="str">
            <v>S433025</v>
          </cell>
        </row>
        <row r="394">
          <cell r="C394" t="str">
            <v>中广核俊尔（浙江）新材料有限公司</v>
          </cell>
        </row>
        <row r="394">
          <cell r="E394" t="str">
            <v>CNY</v>
          </cell>
        </row>
        <row r="394">
          <cell r="G394">
            <v>-5819.5</v>
          </cell>
          <cell r="H394">
            <v>0</v>
          </cell>
        </row>
        <row r="394">
          <cell r="J394">
            <v>0</v>
          </cell>
        </row>
        <row r="394">
          <cell r="L394">
            <v>-5819.5</v>
          </cell>
          <cell r="M394">
            <v>5819.5</v>
          </cell>
          <cell r="N394" t="str">
            <v>应付</v>
          </cell>
          <cell r="O394" t="str">
            <v>元</v>
          </cell>
          <cell r="P394" t="str">
            <v>应付5819.5元</v>
          </cell>
        </row>
        <row r="395">
          <cell r="A395" t="str">
            <v>S433027</v>
          </cell>
        </row>
        <row r="395">
          <cell r="C395" t="str">
            <v>浙江泰极信汽车部件有限公司</v>
          </cell>
        </row>
        <row r="395">
          <cell r="E395" t="str">
            <v>CNY</v>
          </cell>
        </row>
        <row r="395">
          <cell r="G395">
            <v>0</v>
          </cell>
          <cell r="H395">
            <v>0</v>
          </cell>
        </row>
        <row r="395">
          <cell r="J395">
            <v>0</v>
          </cell>
        </row>
        <row r="395">
          <cell r="L395">
            <v>0</v>
          </cell>
          <cell r="M395">
            <v>0</v>
          </cell>
          <cell r="N395" t="str">
            <v>应付</v>
          </cell>
          <cell r="O395" t="str">
            <v>元</v>
          </cell>
          <cell r="P395" t="str">
            <v>应付0元</v>
          </cell>
        </row>
        <row r="396">
          <cell r="A396" t="str">
            <v>S433028</v>
          </cell>
        </row>
        <row r="396">
          <cell r="C396" t="str">
            <v>温州鑫锐电器有限公司</v>
          </cell>
        </row>
        <row r="396">
          <cell r="E396" t="str">
            <v>CNY</v>
          </cell>
        </row>
        <row r="396">
          <cell r="G396">
            <v>-175117.68</v>
          </cell>
          <cell r="H396">
            <v>0</v>
          </cell>
        </row>
        <row r="396">
          <cell r="J396">
            <v>0</v>
          </cell>
        </row>
        <row r="396">
          <cell r="L396">
            <v>-175117.68</v>
          </cell>
          <cell r="M396">
            <v>175117.68</v>
          </cell>
          <cell r="N396" t="str">
            <v>应付</v>
          </cell>
          <cell r="O396" t="str">
            <v>元</v>
          </cell>
          <cell r="P396" t="str">
            <v>应付175117.68元</v>
          </cell>
        </row>
        <row r="397">
          <cell r="A397" t="str">
            <v>S433029</v>
          </cell>
        </row>
        <row r="397">
          <cell r="C397" t="str">
            <v>温州华创汽车电器有限公司</v>
          </cell>
        </row>
        <row r="397">
          <cell r="E397" t="str">
            <v>CNY</v>
          </cell>
        </row>
        <row r="397">
          <cell r="G397">
            <v>0</v>
          </cell>
          <cell r="H397">
            <v>0</v>
          </cell>
        </row>
        <row r="397">
          <cell r="J397">
            <v>0</v>
          </cell>
        </row>
        <row r="397">
          <cell r="L397">
            <v>0</v>
          </cell>
          <cell r="M397">
            <v>0</v>
          </cell>
          <cell r="N397" t="str">
            <v>应付</v>
          </cell>
          <cell r="O397" t="str">
            <v>元</v>
          </cell>
          <cell r="P397" t="str">
            <v>应付0元</v>
          </cell>
        </row>
        <row r="398">
          <cell r="A398" t="str">
            <v>S433030</v>
          </cell>
        </row>
        <row r="398">
          <cell r="C398" t="str">
            <v>宁波华腾首研新材料有限公司</v>
          </cell>
        </row>
        <row r="398">
          <cell r="E398" t="str">
            <v>CNY</v>
          </cell>
        </row>
        <row r="398">
          <cell r="G398">
            <v>-19200</v>
          </cell>
          <cell r="H398">
            <v>10000</v>
          </cell>
        </row>
        <row r="398">
          <cell r="J398">
            <v>0</v>
          </cell>
        </row>
        <row r="398">
          <cell r="L398">
            <v>-9200</v>
          </cell>
          <cell r="M398">
            <v>9200</v>
          </cell>
          <cell r="N398" t="str">
            <v>应付</v>
          </cell>
          <cell r="O398" t="str">
            <v>元</v>
          </cell>
          <cell r="P398" t="str">
            <v>应付9200元</v>
          </cell>
        </row>
        <row r="399">
          <cell r="A399" t="str">
            <v>S433031</v>
          </cell>
        </row>
        <row r="399">
          <cell r="C399" t="str">
            <v>天台宏泰电子有限公司</v>
          </cell>
        </row>
        <row r="399">
          <cell r="E399" t="str">
            <v>CNY</v>
          </cell>
        </row>
        <row r="399">
          <cell r="G399">
            <v>-71495.64</v>
          </cell>
          <cell r="H399">
            <v>0</v>
          </cell>
        </row>
        <row r="399">
          <cell r="J399">
            <v>0</v>
          </cell>
        </row>
        <row r="399">
          <cell r="L399">
            <v>-71495.64</v>
          </cell>
          <cell r="M399">
            <v>71495.64</v>
          </cell>
          <cell r="N399" t="str">
            <v>应付</v>
          </cell>
          <cell r="O399" t="str">
            <v>元</v>
          </cell>
          <cell r="P399" t="str">
            <v>应付71495.64元</v>
          </cell>
        </row>
        <row r="400">
          <cell r="A400" t="str">
            <v>S433032</v>
          </cell>
        </row>
        <row r="400">
          <cell r="C400" t="str">
            <v>温州市晏顺紧固件有限公司</v>
          </cell>
        </row>
        <row r="400">
          <cell r="E400" t="str">
            <v>CNY</v>
          </cell>
        </row>
        <row r="400">
          <cell r="G400">
            <v>0</v>
          </cell>
          <cell r="H400">
            <v>0</v>
          </cell>
        </row>
        <row r="400">
          <cell r="J400">
            <v>32905</v>
          </cell>
        </row>
        <row r="400">
          <cell r="L400">
            <v>-32905</v>
          </cell>
          <cell r="M400">
            <v>32905</v>
          </cell>
          <cell r="N400" t="str">
            <v>应付</v>
          </cell>
          <cell r="O400" t="str">
            <v>元</v>
          </cell>
          <cell r="P400" t="str">
            <v>应付32905元</v>
          </cell>
        </row>
        <row r="401">
          <cell r="A401" t="str">
            <v>S433035</v>
          </cell>
        </row>
        <row r="401">
          <cell r="C401" t="str">
            <v>杭州萧山远东汽车修理厂</v>
          </cell>
        </row>
        <row r="401">
          <cell r="E401" t="str">
            <v>CNY</v>
          </cell>
        </row>
        <row r="401">
          <cell r="G401">
            <v>-3000</v>
          </cell>
          <cell r="H401">
            <v>0</v>
          </cell>
        </row>
        <row r="401">
          <cell r="J401">
            <v>0</v>
          </cell>
        </row>
        <row r="401">
          <cell r="L401">
            <v>-3000</v>
          </cell>
          <cell r="M401">
            <v>3000</v>
          </cell>
          <cell r="N401" t="str">
            <v>应付</v>
          </cell>
          <cell r="O401" t="str">
            <v>元</v>
          </cell>
          <cell r="P401" t="str">
            <v>应付3000元</v>
          </cell>
        </row>
        <row r="402">
          <cell r="A402" t="str">
            <v>S434001</v>
          </cell>
        </row>
        <row r="402">
          <cell r="C402" t="str">
            <v>合肥光码科技有限公司</v>
          </cell>
        </row>
        <row r="402">
          <cell r="E402" t="str">
            <v>CNY</v>
          </cell>
        </row>
        <row r="402">
          <cell r="G402">
            <v>-315322.44</v>
          </cell>
          <cell r="H402">
            <v>10300</v>
          </cell>
        </row>
        <row r="402">
          <cell r="J402">
            <v>300</v>
          </cell>
        </row>
        <row r="402">
          <cell r="L402">
            <v>-305322.44</v>
          </cell>
          <cell r="M402">
            <v>305322.44</v>
          </cell>
          <cell r="N402" t="str">
            <v>应付</v>
          </cell>
          <cell r="O402" t="str">
            <v>元</v>
          </cell>
          <cell r="P402" t="str">
            <v>应付305322.44元</v>
          </cell>
        </row>
        <row r="403">
          <cell r="A403" t="str">
            <v>S434002</v>
          </cell>
        </row>
        <row r="403">
          <cell r="C403" t="str">
            <v>芜湖星火软轴控制索制造有限公司</v>
          </cell>
        </row>
        <row r="403">
          <cell r="E403" t="str">
            <v>CNY</v>
          </cell>
        </row>
        <row r="403">
          <cell r="G403">
            <v>-278103.05</v>
          </cell>
          <cell r="H403">
            <v>72100</v>
          </cell>
        </row>
        <row r="403">
          <cell r="J403">
            <v>2100</v>
          </cell>
        </row>
        <row r="403">
          <cell r="L403">
            <v>-208103.05</v>
          </cell>
          <cell r="M403">
            <v>208103.05</v>
          </cell>
          <cell r="N403" t="str">
            <v>应付</v>
          </cell>
          <cell r="O403" t="str">
            <v>元</v>
          </cell>
          <cell r="P403" t="str">
            <v>应付208103.05元</v>
          </cell>
        </row>
        <row r="404">
          <cell r="A404" t="str">
            <v>S434003</v>
          </cell>
        </row>
        <row r="404">
          <cell r="C404" t="str">
            <v>芜湖市卓人汽车配件有限责任公司</v>
          </cell>
        </row>
        <row r="404">
          <cell r="E404" t="str">
            <v>CNY</v>
          </cell>
        </row>
        <row r="404">
          <cell r="G404">
            <v>-181190.96</v>
          </cell>
          <cell r="H404">
            <v>0</v>
          </cell>
        </row>
        <row r="404">
          <cell r="J404">
            <v>28388.99</v>
          </cell>
        </row>
        <row r="404">
          <cell r="L404">
            <v>-209579.95</v>
          </cell>
          <cell r="M404">
            <v>209579.95</v>
          </cell>
          <cell r="N404" t="str">
            <v>应付</v>
          </cell>
          <cell r="O404" t="str">
            <v>元</v>
          </cell>
          <cell r="P404" t="str">
            <v>应付209579.95元</v>
          </cell>
        </row>
        <row r="405">
          <cell r="A405" t="str">
            <v>S434006</v>
          </cell>
        </row>
        <row r="405">
          <cell r="C405" t="str">
            <v>安徽汉升工业部件股份有限公司</v>
          </cell>
        </row>
        <row r="405">
          <cell r="E405" t="str">
            <v>CNY</v>
          </cell>
        </row>
        <row r="405">
          <cell r="G405">
            <v>-18984.23</v>
          </cell>
          <cell r="H405">
            <v>0</v>
          </cell>
        </row>
        <row r="405">
          <cell r="J405">
            <v>0</v>
          </cell>
        </row>
        <row r="405">
          <cell r="L405">
            <v>-18984.23</v>
          </cell>
          <cell r="M405">
            <v>18984.23</v>
          </cell>
          <cell r="N405" t="str">
            <v>应付</v>
          </cell>
          <cell r="O405" t="str">
            <v>元</v>
          </cell>
          <cell r="P405" t="str">
            <v>应付18984.23元</v>
          </cell>
        </row>
        <row r="406">
          <cell r="A406" t="str">
            <v>S434007</v>
          </cell>
        </row>
        <row r="406">
          <cell r="C406" t="str">
            <v>滁州岳众汽车零部件有限公司</v>
          </cell>
        </row>
        <row r="406">
          <cell r="E406" t="str">
            <v>CNY</v>
          </cell>
        </row>
        <row r="406">
          <cell r="G406">
            <v>4.65661287307739e-10</v>
          </cell>
          <cell r="H406">
            <v>0</v>
          </cell>
        </row>
        <row r="406">
          <cell r="J406">
            <v>0</v>
          </cell>
        </row>
        <row r="406">
          <cell r="L406">
            <v>4.65661287307739e-10</v>
          </cell>
          <cell r="M406">
            <v>-4.65661287307739e-10</v>
          </cell>
          <cell r="N406" t="str">
            <v>应付</v>
          </cell>
          <cell r="O406" t="str">
            <v>元</v>
          </cell>
          <cell r="P406" t="str">
            <v>应付-4.65661287307739E-10元</v>
          </cell>
        </row>
        <row r="407">
          <cell r="A407" t="str">
            <v>S434008</v>
          </cell>
        </row>
        <row r="407">
          <cell r="C407" t="str">
            <v>安徽博朗凯德织物有限公司</v>
          </cell>
        </row>
        <row r="407">
          <cell r="E407" t="str">
            <v>CNY</v>
          </cell>
        </row>
        <row r="407">
          <cell r="G407">
            <v>-3646.55</v>
          </cell>
          <cell r="H407">
            <v>0</v>
          </cell>
        </row>
        <row r="407">
          <cell r="J407">
            <v>0</v>
          </cell>
        </row>
        <row r="407">
          <cell r="L407">
            <v>-3646.55</v>
          </cell>
          <cell r="M407">
            <v>3646.55</v>
          </cell>
          <cell r="N407" t="str">
            <v>应付</v>
          </cell>
          <cell r="O407" t="str">
            <v>元</v>
          </cell>
          <cell r="P407" t="str">
            <v>应付3646.55元</v>
          </cell>
        </row>
        <row r="408">
          <cell r="A408" t="str">
            <v>S434010</v>
          </cell>
        </row>
        <row r="408">
          <cell r="C408" t="str">
            <v>安徽盛达前亮铝业有限公司</v>
          </cell>
        </row>
        <row r="408">
          <cell r="E408" t="str">
            <v>CNY</v>
          </cell>
        </row>
        <row r="408">
          <cell r="G408">
            <v>-4352</v>
          </cell>
          <cell r="H408">
            <v>0</v>
          </cell>
        </row>
        <row r="408">
          <cell r="J408">
            <v>0</v>
          </cell>
        </row>
        <row r="408">
          <cell r="L408">
            <v>-4352</v>
          </cell>
          <cell r="M408">
            <v>4352</v>
          </cell>
          <cell r="N408" t="str">
            <v>应付</v>
          </cell>
          <cell r="O408" t="str">
            <v>元</v>
          </cell>
          <cell r="P408" t="str">
            <v>应付4352元</v>
          </cell>
        </row>
        <row r="409">
          <cell r="A409" t="str">
            <v>S434011</v>
          </cell>
        </row>
        <row r="409">
          <cell r="C409" t="str">
            <v>芜湖金安世腾汽车安全系统有限公司</v>
          </cell>
        </row>
        <row r="409">
          <cell r="E409" t="str">
            <v>CNY</v>
          </cell>
        </row>
        <row r="409">
          <cell r="G409">
            <v>0</v>
          </cell>
          <cell r="H409">
            <v>0</v>
          </cell>
        </row>
        <row r="409">
          <cell r="J409">
            <v>0</v>
          </cell>
        </row>
        <row r="409">
          <cell r="L409">
            <v>0</v>
          </cell>
          <cell r="M409">
            <v>0</v>
          </cell>
          <cell r="N409" t="str">
            <v>应付</v>
          </cell>
          <cell r="O409" t="str">
            <v>元</v>
          </cell>
          <cell r="P409" t="str">
            <v>应付0元</v>
          </cell>
        </row>
        <row r="410">
          <cell r="A410" t="str">
            <v>S435001</v>
          </cell>
        </row>
        <row r="410">
          <cell r="C410" t="str">
            <v>厦门凯平化工有限公司</v>
          </cell>
        </row>
        <row r="410">
          <cell r="E410" t="str">
            <v>CNY</v>
          </cell>
        </row>
        <row r="410">
          <cell r="G410">
            <v>-748489.72</v>
          </cell>
          <cell r="H410">
            <v>0</v>
          </cell>
        </row>
        <row r="410">
          <cell r="J410">
            <v>0</v>
          </cell>
        </row>
        <row r="410">
          <cell r="L410">
            <v>-748489.72</v>
          </cell>
          <cell r="M410">
            <v>748489.72</v>
          </cell>
          <cell r="N410" t="str">
            <v>应付</v>
          </cell>
          <cell r="O410" t="str">
            <v>元</v>
          </cell>
          <cell r="P410" t="str">
            <v>应付748489.72元</v>
          </cell>
        </row>
        <row r="411">
          <cell r="A411" t="str">
            <v>S435003</v>
          </cell>
        </row>
        <row r="411">
          <cell r="C411" t="str">
            <v>泉州市福兴塑料五金有限公司</v>
          </cell>
        </row>
        <row r="411">
          <cell r="E411" t="str">
            <v>CNY</v>
          </cell>
        </row>
        <row r="411">
          <cell r="G411">
            <v>-148990.5</v>
          </cell>
          <cell r="H411">
            <v>148990.5</v>
          </cell>
        </row>
        <row r="411">
          <cell r="J411">
            <v>24521</v>
          </cell>
        </row>
        <row r="411">
          <cell r="L411">
            <v>-24521.0000000001</v>
          </cell>
          <cell r="M411">
            <v>24521.0000000001</v>
          </cell>
          <cell r="N411" t="str">
            <v>应付</v>
          </cell>
          <cell r="O411" t="str">
            <v>元</v>
          </cell>
          <cell r="P411" t="str">
            <v>应付24521.0000000001元</v>
          </cell>
        </row>
        <row r="412">
          <cell r="A412" t="str">
            <v>S435004</v>
          </cell>
        </row>
        <row r="412">
          <cell r="C412" t="str">
            <v>厦门市鑫荣飞工贸有限公司</v>
          </cell>
        </row>
        <row r="412">
          <cell r="E412" t="str">
            <v>CNY</v>
          </cell>
        </row>
        <row r="412">
          <cell r="G412">
            <v>-1272097.15</v>
          </cell>
          <cell r="H412">
            <v>0</v>
          </cell>
        </row>
        <row r="412">
          <cell r="J412">
            <v>0</v>
          </cell>
        </row>
        <row r="412">
          <cell r="L412">
            <v>-1272097.15</v>
          </cell>
          <cell r="M412">
            <v>1272097.15</v>
          </cell>
          <cell r="N412" t="str">
            <v>应付</v>
          </cell>
          <cell r="O412" t="str">
            <v>元</v>
          </cell>
          <cell r="P412" t="str">
            <v>应付1272097.15元</v>
          </cell>
        </row>
        <row r="413">
          <cell r="A413" t="str">
            <v>S437001</v>
          </cell>
        </row>
        <row r="413">
          <cell r="C413" t="str">
            <v>中国重汽集团济南卡车股份有限公司</v>
          </cell>
        </row>
        <row r="413">
          <cell r="E413" t="str">
            <v>CNY</v>
          </cell>
        </row>
        <row r="413">
          <cell r="G413">
            <v>0</v>
          </cell>
          <cell r="H413">
            <v>0</v>
          </cell>
        </row>
        <row r="413">
          <cell r="J413">
            <v>0</v>
          </cell>
        </row>
        <row r="413">
          <cell r="L413">
            <v>0</v>
          </cell>
          <cell r="M413">
            <v>0</v>
          </cell>
          <cell r="N413" t="str">
            <v>应付</v>
          </cell>
          <cell r="O413" t="str">
            <v>元</v>
          </cell>
          <cell r="P413" t="str">
            <v>应付0元</v>
          </cell>
        </row>
        <row r="414">
          <cell r="A414" t="str">
            <v>S437002</v>
          </cell>
        </row>
        <row r="414">
          <cell r="C414" t="str">
            <v>中国重汽集团济南商用车有限公司</v>
          </cell>
        </row>
        <row r="414">
          <cell r="E414" t="str">
            <v>CNY</v>
          </cell>
        </row>
        <row r="414">
          <cell r="G414">
            <v>0</v>
          </cell>
          <cell r="H414">
            <v>0</v>
          </cell>
        </row>
        <row r="414">
          <cell r="J414">
            <v>0</v>
          </cell>
        </row>
        <row r="414">
          <cell r="L414">
            <v>0</v>
          </cell>
          <cell r="M414">
            <v>0</v>
          </cell>
          <cell r="N414" t="str">
            <v>应付</v>
          </cell>
          <cell r="O414" t="str">
            <v>元</v>
          </cell>
          <cell r="P414" t="str">
            <v>应付0元</v>
          </cell>
        </row>
        <row r="415">
          <cell r="A415" t="str">
            <v>S437004</v>
          </cell>
        </row>
        <row r="415">
          <cell r="C415" t="str">
            <v>青岛福基纺织有限公司</v>
          </cell>
        </row>
        <row r="415">
          <cell r="E415" t="str">
            <v>CNY</v>
          </cell>
        </row>
        <row r="415">
          <cell r="G415">
            <v>-1064280.73</v>
          </cell>
          <cell r="H415">
            <v>200000</v>
          </cell>
        </row>
        <row r="415">
          <cell r="J415">
            <v>-6533.81</v>
          </cell>
        </row>
        <row r="415">
          <cell r="L415">
            <v>-857746.92</v>
          </cell>
          <cell r="M415">
            <v>857746.92</v>
          </cell>
          <cell r="N415" t="str">
            <v>应付</v>
          </cell>
          <cell r="O415" t="str">
            <v>元</v>
          </cell>
          <cell r="P415" t="str">
            <v>应付857746.92元</v>
          </cell>
        </row>
        <row r="416">
          <cell r="A416" t="str">
            <v>S437005</v>
          </cell>
        </row>
        <row r="416">
          <cell r="C416" t="str">
            <v>青岛盛有电子科技有限公司</v>
          </cell>
        </row>
        <row r="416">
          <cell r="E416" t="str">
            <v>CNY</v>
          </cell>
        </row>
        <row r="416">
          <cell r="G416">
            <v>-3625.91999999969</v>
          </cell>
          <cell r="H416">
            <v>0</v>
          </cell>
        </row>
        <row r="416">
          <cell r="J416">
            <v>0</v>
          </cell>
        </row>
        <row r="416">
          <cell r="L416">
            <v>-3625.91999999969</v>
          </cell>
          <cell r="M416">
            <v>3625.91999999969</v>
          </cell>
          <cell r="N416" t="str">
            <v>应付</v>
          </cell>
          <cell r="O416" t="str">
            <v>元</v>
          </cell>
          <cell r="P416" t="str">
            <v>应付3625.91999999969元</v>
          </cell>
        </row>
        <row r="417">
          <cell r="A417" t="str">
            <v>S437007</v>
          </cell>
        </row>
        <row r="417">
          <cell r="C417" t="str">
            <v>万华化学(烟台)销售有限公司</v>
          </cell>
        </row>
        <row r="417">
          <cell r="E417" t="str">
            <v>CNY</v>
          </cell>
        </row>
        <row r="417">
          <cell r="G417">
            <v>-1077112.5</v>
          </cell>
          <cell r="H417">
            <v>200000</v>
          </cell>
        </row>
        <row r="417">
          <cell r="J417">
            <v>0</v>
          </cell>
        </row>
        <row r="417">
          <cell r="L417">
            <v>-877112.5</v>
          </cell>
          <cell r="M417">
            <v>877112.5</v>
          </cell>
          <cell r="N417" t="str">
            <v>应付</v>
          </cell>
          <cell r="O417" t="str">
            <v>元</v>
          </cell>
          <cell r="P417" t="str">
            <v>应付877112.5元</v>
          </cell>
        </row>
        <row r="418">
          <cell r="A418" t="str">
            <v>S437008</v>
          </cell>
        </row>
        <row r="418">
          <cell r="C418" t="str">
            <v>烟台青沪纸业有限公司</v>
          </cell>
        </row>
        <row r="418">
          <cell r="E418" t="str">
            <v>CNY</v>
          </cell>
        </row>
        <row r="418">
          <cell r="G418">
            <v>-11121.07</v>
          </cell>
          <cell r="H418">
            <v>0</v>
          </cell>
        </row>
        <row r="418">
          <cell r="J418">
            <v>0</v>
          </cell>
        </row>
        <row r="418">
          <cell r="L418">
            <v>-11121.07</v>
          </cell>
          <cell r="M418">
            <v>11121.07</v>
          </cell>
          <cell r="N418" t="str">
            <v>应付</v>
          </cell>
          <cell r="O418" t="str">
            <v>元</v>
          </cell>
          <cell r="P418" t="str">
            <v>应付11121.07元</v>
          </cell>
        </row>
        <row r="419">
          <cell r="A419" t="str">
            <v>S437010</v>
          </cell>
        </row>
        <row r="419">
          <cell r="C419" t="str">
            <v>昌乐天齐色织布有限公司</v>
          </cell>
        </row>
        <row r="419">
          <cell r="E419" t="str">
            <v>CNY</v>
          </cell>
        </row>
        <row r="419">
          <cell r="G419">
            <v>-55300.45</v>
          </cell>
          <cell r="H419">
            <v>0</v>
          </cell>
        </row>
        <row r="419">
          <cell r="J419">
            <v>0</v>
          </cell>
        </row>
        <row r="419">
          <cell r="L419">
            <v>-55300.45</v>
          </cell>
          <cell r="M419">
            <v>55300.45</v>
          </cell>
          <cell r="N419" t="str">
            <v>应付</v>
          </cell>
          <cell r="O419" t="str">
            <v>元</v>
          </cell>
          <cell r="P419" t="str">
            <v>应付55300.45元</v>
          </cell>
        </row>
        <row r="420">
          <cell r="A420" t="str">
            <v>S437011</v>
          </cell>
        </row>
        <row r="420">
          <cell r="C420" t="str">
            <v>诸城市黄海剑杆织布厂</v>
          </cell>
        </row>
        <row r="420">
          <cell r="E420" t="str">
            <v>CNY</v>
          </cell>
        </row>
        <row r="420">
          <cell r="G420">
            <v>0</v>
          </cell>
          <cell r="H420">
            <v>0</v>
          </cell>
        </row>
        <row r="420">
          <cell r="J420">
            <v>0</v>
          </cell>
        </row>
        <row r="420">
          <cell r="L420">
            <v>0</v>
          </cell>
          <cell r="M420">
            <v>0</v>
          </cell>
          <cell r="N420" t="str">
            <v>应付</v>
          </cell>
          <cell r="O420" t="str">
            <v>元</v>
          </cell>
          <cell r="P420" t="str">
            <v>应付0元</v>
          </cell>
        </row>
        <row r="421">
          <cell r="A421" t="str">
            <v>S437015</v>
          </cell>
        </row>
        <row r="421">
          <cell r="C421" t="str">
            <v>山东金达汽车部件制造股份有限公司</v>
          </cell>
        </row>
        <row r="421">
          <cell r="E421" t="str">
            <v>CNY</v>
          </cell>
        </row>
        <row r="421">
          <cell r="G421">
            <v>-2265329.35</v>
          </cell>
          <cell r="H421">
            <v>204000</v>
          </cell>
        </row>
        <row r="421">
          <cell r="J421">
            <v>373705.28</v>
          </cell>
        </row>
        <row r="421">
          <cell r="L421">
            <v>-2435034.63</v>
          </cell>
          <cell r="M421">
            <v>2435034.63</v>
          </cell>
          <cell r="N421" t="str">
            <v>应付</v>
          </cell>
          <cell r="O421" t="str">
            <v>元</v>
          </cell>
          <cell r="P421" t="str">
            <v>应付2435034.63元</v>
          </cell>
        </row>
        <row r="422">
          <cell r="A422" t="str">
            <v>S437016</v>
          </cell>
        </row>
        <row r="422">
          <cell r="C422" t="str">
            <v>曲阜陆航座椅辅料有限公司</v>
          </cell>
        </row>
        <row r="422">
          <cell r="E422" t="str">
            <v>CNY</v>
          </cell>
        </row>
        <row r="422">
          <cell r="G422">
            <v>-145095.57</v>
          </cell>
          <cell r="H422">
            <v>0</v>
          </cell>
        </row>
        <row r="422">
          <cell r="J422">
            <v>18000</v>
          </cell>
        </row>
        <row r="422">
          <cell r="L422">
            <v>-163095.57</v>
          </cell>
          <cell r="M422">
            <v>163095.57</v>
          </cell>
          <cell r="N422" t="str">
            <v>应付</v>
          </cell>
          <cell r="O422" t="str">
            <v>元</v>
          </cell>
          <cell r="P422" t="str">
            <v>应付163095.57元</v>
          </cell>
        </row>
        <row r="423">
          <cell r="A423" t="str">
            <v>S437017</v>
          </cell>
        </row>
        <row r="423">
          <cell r="C423" t="str">
            <v>山东泰鹏新材料有限公司</v>
          </cell>
        </row>
        <row r="423">
          <cell r="E423" t="str">
            <v>CNY</v>
          </cell>
        </row>
        <row r="423">
          <cell r="G423">
            <v>0</v>
          </cell>
          <cell r="H423">
            <v>0</v>
          </cell>
        </row>
        <row r="423">
          <cell r="J423">
            <v>0</v>
          </cell>
        </row>
        <row r="423">
          <cell r="L423">
            <v>0</v>
          </cell>
          <cell r="M423">
            <v>0</v>
          </cell>
          <cell r="N423" t="str">
            <v>应付</v>
          </cell>
          <cell r="O423" t="str">
            <v>元</v>
          </cell>
          <cell r="P423" t="str">
            <v>应付0元</v>
          </cell>
        </row>
        <row r="424">
          <cell r="A424" t="str">
            <v>S437018</v>
          </cell>
        </row>
        <row r="424">
          <cell r="C424" t="str">
            <v>文登太成电子有限公司</v>
          </cell>
        </row>
        <row r="424">
          <cell r="E424" t="str">
            <v>CNY</v>
          </cell>
        </row>
        <row r="424">
          <cell r="G424">
            <v>-95730.27</v>
          </cell>
          <cell r="H424">
            <v>0</v>
          </cell>
        </row>
        <row r="424">
          <cell r="J424">
            <v>23584.9</v>
          </cell>
        </row>
        <row r="424">
          <cell r="L424">
            <v>-119315.17</v>
          </cell>
          <cell r="M424">
            <v>119315.17</v>
          </cell>
          <cell r="N424" t="str">
            <v>应付</v>
          </cell>
          <cell r="O424" t="str">
            <v>元</v>
          </cell>
          <cell r="P424" t="str">
            <v>应付119315.17元</v>
          </cell>
        </row>
        <row r="425">
          <cell r="A425" t="str">
            <v>S437019</v>
          </cell>
        </row>
        <row r="425">
          <cell r="C425" t="str">
            <v>日照浩利橡塑有限公司</v>
          </cell>
        </row>
        <row r="425">
          <cell r="E425" t="str">
            <v>CNY</v>
          </cell>
        </row>
        <row r="425">
          <cell r="G425">
            <v>-2120616.6</v>
          </cell>
          <cell r="H425">
            <v>1029286</v>
          </cell>
        </row>
        <row r="425">
          <cell r="J425">
            <v>906286</v>
          </cell>
        </row>
        <row r="425">
          <cell r="L425">
            <v>-1997616.6</v>
          </cell>
          <cell r="M425">
            <v>1997616.6</v>
          </cell>
          <cell r="N425" t="str">
            <v>应付</v>
          </cell>
          <cell r="O425" t="str">
            <v>元</v>
          </cell>
          <cell r="P425" t="str">
            <v>应付1997616.6元</v>
          </cell>
        </row>
        <row r="426">
          <cell r="A426" t="str">
            <v>S437022</v>
          </cell>
        </row>
        <row r="426">
          <cell r="C426" t="str">
            <v>德州志鹏海绵制品有限公司</v>
          </cell>
        </row>
        <row r="426">
          <cell r="E426" t="str">
            <v>CNY</v>
          </cell>
        </row>
        <row r="426">
          <cell r="G426">
            <v>-62319</v>
          </cell>
          <cell r="H426">
            <v>0</v>
          </cell>
        </row>
        <row r="426">
          <cell r="J426">
            <v>0</v>
          </cell>
        </row>
        <row r="426">
          <cell r="L426">
            <v>-62319</v>
          </cell>
          <cell r="M426">
            <v>62319</v>
          </cell>
          <cell r="N426" t="str">
            <v>应付</v>
          </cell>
          <cell r="O426" t="str">
            <v>元</v>
          </cell>
          <cell r="P426" t="str">
            <v>应付62319元</v>
          </cell>
        </row>
        <row r="427">
          <cell r="A427" t="str">
            <v>S437023</v>
          </cell>
        </row>
        <row r="427">
          <cell r="C427" t="str">
            <v>高唐强盛机械有限公司</v>
          </cell>
        </row>
        <row r="427">
          <cell r="E427" t="str">
            <v>CNY</v>
          </cell>
        </row>
        <row r="427">
          <cell r="G427">
            <v>-816630.84</v>
          </cell>
          <cell r="H427">
            <v>30000</v>
          </cell>
        </row>
        <row r="427">
          <cell r="J427">
            <v>0</v>
          </cell>
        </row>
        <row r="427">
          <cell r="L427">
            <v>-786630.84</v>
          </cell>
          <cell r="M427">
            <v>786630.84</v>
          </cell>
          <cell r="N427" t="str">
            <v>应付</v>
          </cell>
          <cell r="O427" t="str">
            <v>元</v>
          </cell>
          <cell r="P427" t="str">
            <v>应付786630.84元</v>
          </cell>
        </row>
        <row r="428">
          <cell r="A428" t="str">
            <v>S437024</v>
          </cell>
        </row>
        <row r="428">
          <cell r="C428" t="str">
            <v>佳化化学(滨州)有限公司</v>
          </cell>
        </row>
        <row r="428">
          <cell r="E428" t="str">
            <v>CNY</v>
          </cell>
        </row>
        <row r="428">
          <cell r="G428">
            <v>0</v>
          </cell>
          <cell r="H428">
            <v>0</v>
          </cell>
        </row>
        <row r="428">
          <cell r="J428">
            <v>0</v>
          </cell>
        </row>
        <row r="428">
          <cell r="L428">
            <v>0</v>
          </cell>
          <cell r="M428">
            <v>0</v>
          </cell>
          <cell r="N428" t="str">
            <v>应付</v>
          </cell>
          <cell r="O428" t="str">
            <v>元</v>
          </cell>
          <cell r="P428" t="str">
            <v>应付0元</v>
          </cell>
        </row>
        <row r="429">
          <cell r="A429" t="str">
            <v>S437027</v>
          </cell>
        </row>
        <row r="429">
          <cell r="C429" t="str">
            <v>文登市凤凰婷装饰布有限公司</v>
          </cell>
        </row>
        <row r="429">
          <cell r="E429" t="str">
            <v>CNY</v>
          </cell>
        </row>
        <row r="429">
          <cell r="G429">
            <v>-314.6</v>
          </cell>
          <cell r="H429">
            <v>0</v>
          </cell>
        </row>
        <row r="429">
          <cell r="J429">
            <v>0</v>
          </cell>
        </row>
        <row r="429">
          <cell r="L429">
            <v>-314.6</v>
          </cell>
          <cell r="M429">
            <v>314.6</v>
          </cell>
          <cell r="N429" t="str">
            <v>应付</v>
          </cell>
          <cell r="O429" t="str">
            <v>元</v>
          </cell>
          <cell r="P429" t="str">
            <v>应付314.6元</v>
          </cell>
        </row>
        <row r="430">
          <cell r="A430" t="str">
            <v>S437028</v>
          </cell>
        </row>
        <row r="430">
          <cell r="C430" t="str">
            <v>山东隆华新材料股份有限公司</v>
          </cell>
        </row>
        <row r="430">
          <cell r="E430" t="str">
            <v>CNY</v>
          </cell>
        </row>
        <row r="430">
          <cell r="G430">
            <v>2.3283064365387e-10</v>
          </cell>
          <cell r="H430">
            <v>0</v>
          </cell>
        </row>
        <row r="430">
          <cell r="J430">
            <v>0</v>
          </cell>
        </row>
        <row r="430">
          <cell r="L430">
            <v>2.3283064365387e-10</v>
          </cell>
          <cell r="M430">
            <v>-2.3283064365387e-10</v>
          </cell>
          <cell r="N430" t="str">
            <v>应付</v>
          </cell>
          <cell r="O430" t="str">
            <v>元</v>
          </cell>
          <cell r="P430" t="str">
            <v>应付-2.3283064365387E-10元</v>
          </cell>
        </row>
        <row r="431">
          <cell r="A431" t="str">
            <v>S437029</v>
          </cell>
        </row>
        <row r="431">
          <cell r="C431" t="str">
            <v>济南华欧自动化技术有限公司</v>
          </cell>
        </row>
        <row r="431">
          <cell r="E431" t="str">
            <v>CNY</v>
          </cell>
        </row>
        <row r="431">
          <cell r="G431">
            <v>0</v>
          </cell>
          <cell r="H431">
            <v>0</v>
          </cell>
        </row>
        <row r="431">
          <cell r="J431">
            <v>0</v>
          </cell>
        </row>
        <row r="431">
          <cell r="L431">
            <v>0</v>
          </cell>
          <cell r="M431">
            <v>0</v>
          </cell>
          <cell r="N431" t="str">
            <v>应付</v>
          </cell>
          <cell r="O431" t="str">
            <v>元</v>
          </cell>
          <cell r="P431" t="str">
            <v>应付0元</v>
          </cell>
        </row>
        <row r="432">
          <cell r="A432" t="str">
            <v>S437030</v>
          </cell>
        </row>
        <row r="432">
          <cell r="C432" t="str">
            <v>潍坊精华海绵有限公司</v>
          </cell>
        </row>
        <row r="432">
          <cell r="E432" t="str">
            <v>CNY</v>
          </cell>
        </row>
        <row r="432">
          <cell r="G432">
            <v>0</v>
          </cell>
          <cell r="H432">
            <v>0</v>
          </cell>
        </row>
        <row r="432">
          <cell r="J432">
            <v>0</v>
          </cell>
        </row>
        <row r="432">
          <cell r="L432">
            <v>0</v>
          </cell>
          <cell r="M432">
            <v>0</v>
          </cell>
          <cell r="N432" t="str">
            <v>应付</v>
          </cell>
          <cell r="O432" t="str">
            <v>元</v>
          </cell>
          <cell r="P432" t="str">
            <v>应付0元</v>
          </cell>
        </row>
        <row r="433">
          <cell r="A433" t="str">
            <v>S437031</v>
          </cell>
        </row>
        <row r="433">
          <cell r="C433" t="str">
            <v>山东万澳汽车附件科技有限公司</v>
          </cell>
        </row>
        <row r="433">
          <cell r="E433" t="str">
            <v>CNY</v>
          </cell>
        </row>
        <row r="433">
          <cell r="G433">
            <v>-116087.61</v>
          </cell>
          <cell r="H433">
            <v>0</v>
          </cell>
        </row>
        <row r="433">
          <cell r="J433">
            <v>0</v>
          </cell>
        </row>
        <row r="433">
          <cell r="L433">
            <v>-116087.61</v>
          </cell>
          <cell r="M433">
            <v>116087.61</v>
          </cell>
          <cell r="N433" t="str">
            <v>应付</v>
          </cell>
          <cell r="O433" t="str">
            <v>元</v>
          </cell>
          <cell r="P433" t="str">
            <v>应付116087.61元</v>
          </cell>
        </row>
        <row r="434">
          <cell r="A434" t="str">
            <v>S437032</v>
          </cell>
        </row>
        <row r="434">
          <cell r="C434" t="str">
            <v>山东昊松新材料科技有限公司</v>
          </cell>
        </row>
        <row r="434">
          <cell r="E434" t="str">
            <v>CNY</v>
          </cell>
        </row>
        <row r="434">
          <cell r="G434">
            <v>0</v>
          </cell>
          <cell r="H434">
            <v>0</v>
          </cell>
        </row>
        <row r="434">
          <cell r="J434">
            <v>0</v>
          </cell>
        </row>
        <row r="434">
          <cell r="L434">
            <v>0</v>
          </cell>
          <cell r="M434">
            <v>0</v>
          </cell>
          <cell r="N434" t="str">
            <v>应付</v>
          </cell>
          <cell r="O434" t="str">
            <v>元</v>
          </cell>
          <cell r="P434" t="str">
            <v>应付0元</v>
          </cell>
        </row>
        <row r="435">
          <cell r="A435" t="str">
            <v>S437033</v>
          </cell>
        </row>
        <row r="435">
          <cell r="C435" t="str">
            <v>日照联成工程机械有限公司</v>
          </cell>
        </row>
        <row r="435">
          <cell r="E435" t="str">
            <v>CNY</v>
          </cell>
        </row>
        <row r="435">
          <cell r="G435">
            <v>0</v>
          </cell>
          <cell r="H435">
            <v>0</v>
          </cell>
        </row>
        <row r="435">
          <cell r="J435">
            <v>0</v>
          </cell>
        </row>
        <row r="435">
          <cell r="L435">
            <v>0</v>
          </cell>
          <cell r="M435">
            <v>0</v>
          </cell>
          <cell r="N435" t="str">
            <v>应付</v>
          </cell>
          <cell r="O435" t="str">
            <v>元</v>
          </cell>
          <cell r="P435" t="str">
            <v>应付0元</v>
          </cell>
        </row>
        <row r="436">
          <cell r="A436" t="str">
            <v>S437034</v>
          </cell>
        </row>
        <row r="436">
          <cell r="C436" t="str">
            <v>潍坊振晟汽车零部件有限公司</v>
          </cell>
        </row>
        <row r="436">
          <cell r="E436" t="str">
            <v>CNY</v>
          </cell>
        </row>
        <row r="436">
          <cell r="G436">
            <v>-96230.66</v>
          </cell>
          <cell r="H436">
            <v>10300</v>
          </cell>
        </row>
        <row r="436">
          <cell r="J436">
            <v>300</v>
          </cell>
        </row>
        <row r="436">
          <cell r="L436">
            <v>-86230.66</v>
          </cell>
          <cell r="M436">
            <v>86230.66</v>
          </cell>
          <cell r="N436" t="str">
            <v>应付</v>
          </cell>
          <cell r="O436" t="str">
            <v>元</v>
          </cell>
          <cell r="P436" t="str">
            <v>应付86230.66元</v>
          </cell>
        </row>
        <row r="437">
          <cell r="A437" t="str">
            <v>S437035</v>
          </cell>
        </row>
        <row r="437">
          <cell r="C437" t="str">
            <v>诸城市弘和源商贸有限公司</v>
          </cell>
        </row>
        <row r="437">
          <cell r="E437" t="str">
            <v>CNY</v>
          </cell>
        </row>
        <row r="437">
          <cell r="G437">
            <v>-0.459999999991851</v>
          </cell>
          <cell r="H437">
            <v>0</v>
          </cell>
        </row>
        <row r="437">
          <cell r="J437">
            <v>0</v>
          </cell>
        </row>
        <row r="437">
          <cell r="L437">
            <v>-0.459999999991851</v>
          </cell>
          <cell r="M437">
            <v>0.459999999991851</v>
          </cell>
          <cell r="N437" t="str">
            <v>应付</v>
          </cell>
          <cell r="O437" t="str">
            <v>元</v>
          </cell>
          <cell r="P437" t="str">
            <v>应付0.459999999991851元</v>
          </cell>
        </row>
        <row r="438">
          <cell r="A438" t="str">
            <v>S437039</v>
          </cell>
        </row>
        <row r="438">
          <cell r="C438" t="str">
            <v>山东慧源精细化工有限公司</v>
          </cell>
        </row>
        <row r="438">
          <cell r="E438" t="str">
            <v>CNY</v>
          </cell>
        </row>
        <row r="438">
          <cell r="G438">
            <v>-12177.2100000001</v>
          </cell>
          <cell r="H438">
            <v>12177.21</v>
          </cell>
        </row>
        <row r="438">
          <cell r="J438">
            <v>11158.98</v>
          </cell>
        </row>
        <row r="438">
          <cell r="L438">
            <v>-11158.9800000001</v>
          </cell>
          <cell r="M438">
            <v>11158.9800000001</v>
          </cell>
          <cell r="N438" t="str">
            <v>应付</v>
          </cell>
          <cell r="O438" t="str">
            <v>元</v>
          </cell>
          <cell r="P438" t="str">
            <v>应付11158.9800000001元</v>
          </cell>
        </row>
        <row r="439">
          <cell r="A439" t="str">
            <v>S437042</v>
          </cell>
        </row>
        <row r="439">
          <cell r="C439" t="str">
            <v>曹县鹏森木业有限公司</v>
          </cell>
        </row>
        <row r="439">
          <cell r="E439" t="str">
            <v>CNY</v>
          </cell>
        </row>
        <row r="439">
          <cell r="G439">
            <v>0</v>
          </cell>
          <cell r="H439">
            <v>0</v>
          </cell>
        </row>
        <row r="439">
          <cell r="J439">
            <v>0</v>
          </cell>
        </row>
        <row r="439">
          <cell r="L439">
            <v>0</v>
          </cell>
          <cell r="M439">
            <v>0</v>
          </cell>
          <cell r="N439" t="str">
            <v>应付</v>
          </cell>
          <cell r="O439" t="str">
            <v>元</v>
          </cell>
          <cell r="P439" t="str">
            <v>应付0元</v>
          </cell>
        </row>
        <row r="440">
          <cell r="A440" t="str">
            <v>S437043</v>
          </cell>
        </row>
        <row r="440">
          <cell r="C440" t="str">
            <v>烟台美龙汽车部件有限公司</v>
          </cell>
        </row>
        <row r="440">
          <cell r="E440" t="str">
            <v>CNY</v>
          </cell>
        </row>
        <row r="440">
          <cell r="G440">
            <v>-358315.22</v>
          </cell>
          <cell r="H440">
            <v>210000</v>
          </cell>
        </row>
        <row r="440">
          <cell r="J440">
            <v>0</v>
          </cell>
        </row>
        <row r="440">
          <cell r="L440">
            <v>-148315.22</v>
          </cell>
          <cell r="M440">
            <v>148315.22</v>
          </cell>
          <cell r="N440" t="str">
            <v>应付</v>
          </cell>
          <cell r="O440" t="str">
            <v>元</v>
          </cell>
          <cell r="P440" t="str">
            <v>应付148315.22元</v>
          </cell>
        </row>
        <row r="441">
          <cell r="A441" t="str">
            <v>S437045</v>
          </cell>
        </row>
        <row r="441">
          <cell r="C441" t="str">
            <v>曹县亿昌木制品有限公司</v>
          </cell>
        </row>
        <row r="441">
          <cell r="E441" t="str">
            <v>CNY</v>
          </cell>
        </row>
        <row r="441">
          <cell r="G441">
            <v>0</v>
          </cell>
          <cell r="H441">
            <v>0</v>
          </cell>
        </row>
        <row r="441">
          <cell r="J441">
            <v>0</v>
          </cell>
        </row>
        <row r="441">
          <cell r="L441">
            <v>0</v>
          </cell>
          <cell r="M441">
            <v>0</v>
          </cell>
          <cell r="N441" t="str">
            <v>应付</v>
          </cell>
          <cell r="O441" t="str">
            <v>元</v>
          </cell>
          <cell r="P441" t="str">
            <v>应付0元</v>
          </cell>
        </row>
        <row r="442">
          <cell r="A442" t="str">
            <v>S437046</v>
          </cell>
        </row>
        <row r="442">
          <cell r="C442" t="str">
            <v>青岛中新华美塑料有限公司</v>
          </cell>
        </row>
        <row r="442">
          <cell r="E442" t="str">
            <v>CNY</v>
          </cell>
        </row>
        <row r="442">
          <cell r="G442">
            <v>-38850</v>
          </cell>
          <cell r="H442">
            <v>0</v>
          </cell>
        </row>
        <row r="442">
          <cell r="J442">
            <v>0</v>
          </cell>
        </row>
        <row r="442">
          <cell r="L442">
            <v>-38850</v>
          </cell>
          <cell r="M442">
            <v>38850</v>
          </cell>
          <cell r="N442" t="str">
            <v>应付</v>
          </cell>
          <cell r="O442" t="str">
            <v>元</v>
          </cell>
          <cell r="P442" t="str">
            <v>应付38850元</v>
          </cell>
        </row>
        <row r="443">
          <cell r="A443" t="str">
            <v>S437047</v>
          </cell>
        </row>
        <row r="443">
          <cell r="C443" t="str">
            <v>青岛美泰塑胶有限公司</v>
          </cell>
        </row>
        <row r="443">
          <cell r="E443" t="str">
            <v>CNY</v>
          </cell>
        </row>
        <row r="443">
          <cell r="G443">
            <v>0</v>
          </cell>
          <cell r="H443">
            <v>0</v>
          </cell>
        </row>
        <row r="443">
          <cell r="J443">
            <v>0</v>
          </cell>
        </row>
        <row r="443">
          <cell r="L443">
            <v>0</v>
          </cell>
          <cell r="M443">
            <v>0</v>
          </cell>
          <cell r="N443" t="str">
            <v>应付</v>
          </cell>
          <cell r="O443" t="str">
            <v>元</v>
          </cell>
          <cell r="P443" t="str">
            <v>应付0元</v>
          </cell>
        </row>
        <row r="444">
          <cell r="A444" t="str">
            <v>S437048</v>
          </cell>
        </row>
        <row r="444">
          <cell r="C444" t="str">
            <v>宁津县永胜胶合板厂</v>
          </cell>
        </row>
        <row r="444">
          <cell r="E444" t="str">
            <v>CNY</v>
          </cell>
        </row>
        <row r="444">
          <cell r="G444">
            <v>0</v>
          </cell>
          <cell r="H444">
            <v>0</v>
          </cell>
        </row>
        <row r="444">
          <cell r="J444">
            <v>0</v>
          </cell>
        </row>
        <row r="444">
          <cell r="L444">
            <v>0</v>
          </cell>
          <cell r="M444">
            <v>0</v>
          </cell>
          <cell r="N444" t="str">
            <v>应付</v>
          </cell>
          <cell r="O444" t="str">
            <v>元</v>
          </cell>
          <cell r="P444" t="str">
            <v>应付0元</v>
          </cell>
        </row>
        <row r="445">
          <cell r="A445" t="str">
            <v>S437051</v>
          </cell>
        </row>
        <row r="445">
          <cell r="C445" t="str">
            <v>诸城恒信新材料科技有限公司</v>
          </cell>
        </row>
        <row r="445">
          <cell r="E445" t="str">
            <v>CNY</v>
          </cell>
        </row>
        <row r="445">
          <cell r="G445">
            <v>-74952.34</v>
          </cell>
          <cell r="H445">
            <v>0</v>
          </cell>
        </row>
        <row r="445">
          <cell r="J445">
            <v>0</v>
          </cell>
        </row>
        <row r="445">
          <cell r="L445">
            <v>-74952.34</v>
          </cell>
          <cell r="M445">
            <v>74952.34</v>
          </cell>
          <cell r="N445" t="str">
            <v>应付</v>
          </cell>
          <cell r="O445" t="str">
            <v>元</v>
          </cell>
          <cell r="P445" t="str">
            <v>应付74952.34元</v>
          </cell>
        </row>
        <row r="446">
          <cell r="A446" t="str">
            <v>S437052</v>
          </cell>
        </row>
        <row r="446">
          <cell r="C446" t="str">
            <v>青岛莱恩斯电子有限公司</v>
          </cell>
        </row>
        <row r="446">
          <cell r="E446" t="str">
            <v>CNY</v>
          </cell>
        </row>
        <row r="446">
          <cell r="G446">
            <v>-7186.8</v>
          </cell>
          <cell r="H446">
            <v>2800.08</v>
          </cell>
        </row>
        <row r="446">
          <cell r="J446">
            <v>0</v>
          </cell>
        </row>
        <row r="446">
          <cell r="L446">
            <v>-4386.72</v>
          </cell>
          <cell r="M446">
            <v>4386.72</v>
          </cell>
          <cell r="N446" t="str">
            <v>应付</v>
          </cell>
          <cell r="O446" t="str">
            <v>元</v>
          </cell>
          <cell r="P446" t="str">
            <v>应付4386.72元</v>
          </cell>
        </row>
        <row r="447">
          <cell r="A447" t="str">
            <v>S437053</v>
          </cell>
        </row>
        <row r="447">
          <cell r="C447" t="str">
            <v>临沂方中新材料科技有限公司</v>
          </cell>
        </row>
        <row r="447">
          <cell r="E447" t="str">
            <v>CNY</v>
          </cell>
        </row>
        <row r="447">
          <cell r="G447">
            <v>-48495.9199999999</v>
          </cell>
          <cell r="H447">
            <v>40000</v>
          </cell>
        </row>
        <row r="447">
          <cell r="J447">
            <v>174573.7</v>
          </cell>
        </row>
        <row r="447">
          <cell r="L447">
            <v>-183069.62</v>
          </cell>
          <cell r="M447">
            <v>183069.62</v>
          </cell>
          <cell r="N447" t="str">
            <v>应付</v>
          </cell>
          <cell r="O447" t="str">
            <v>元</v>
          </cell>
          <cell r="P447" t="str">
            <v>应付183069.62元</v>
          </cell>
        </row>
        <row r="448">
          <cell r="A448" t="str">
            <v>S437054</v>
          </cell>
        </row>
        <row r="448">
          <cell r="C448" t="str">
            <v>山东朗迪铝业有限公司</v>
          </cell>
        </row>
        <row r="448">
          <cell r="E448" t="str">
            <v>CNY</v>
          </cell>
        </row>
        <row r="448">
          <cell r="G448">
            <v>0</v>
          </cell>
          <cell r="H448">
            <v>0</v>
          </cell>
        </row>
        <row r="448">
          <cell r="J448">
            <v>0</v>
          </cell>
        </row>
        <row r="448">
          <cell r="L448">
            <v>0</v>
          </cell>
          <cell r="M448">
            <v>0</v>
          </cell>
          <cell r="N448" t="str">
            <v>应付</v>
          </cell>
          <cell r="O448" t="str">
            <v>元</v>
          </cell>
          <cell r="P448" t="str">
            <v>应付0元</v>
          </cell>
        </row>
        <row r="449">
          <cell r="A449" t="str">
            <v>S437055</v>
          </cell>
        </row>
        <row r="449">
          <cell r="C449" t="str">
            <v>烟台毓顺汽车零部件有限公司</v>
          </cell>
        </row>
        <row r="449">
          <cell r="E449" t="str">
            <v>CNY</v>
          </cell>
        </row>
        <row r="449">
          <cell r="G449">
            <v>-130721.06</v>
          </cell>
          <cell r="H449">
            <v>0</v>
          </cell>
        </row>
        <row r="449">
          <cell r="J449">
            <v>80521.54</v>
          </cell>
        </row>
        <row r="449">
          <cell r="L449">
            <v>-211242.6</v>
          </cell>
          <cell r="M449">
            <v>211242.6</v>
          </cell>
          <cell r="N449" t="str">
            <v>应付</v>
          </cell>
          <cell r="O449" t="str">
            <v>元</v>
          </cell>
          <cell r="P449" t="str">
            <v>应付211242.6元</v>
          </cell>
        </row>
        <row r="450">
          <cell r="A450" t="str">
            <v>S437056</v>
          </cell>
        </row>
        <row r="450">
          <cell r="C450" t="str">
            <v>日照兴伟橡塑有限公司</v>
          </cell>
        </row>
        <row r="450">
          <cell r="E450" t="str">
            <v>CNY</v>
          </cell>
        </row>
        <row r="450">
          <cell r="G450">
            <v>-18729.73</v>
          </cell>
          <cell r="H450">
            <v>0</v>
          </cell>
        </row>
        <row r="450">
          <cell r="J450">
            <v>2232.88</v>
          </cell>
        </row>
        <row r="450">
          <cell r="L450">
            <v>-20962.61</v>
          </cell>
          <cell r="M450">
            <v>20962.61</v>
          </cell>
          <cell r="N450" t="str">
            <v>应付</v>
          </cell>
          <cell r="O450" t="str">
            <v>元</v>
          </cell>
          <cell r="P450" t="str">
            <v>应付20962.61元</v>
          </cell>
        </row>
        <row r="451">
          <cell r="A451" t="str">
            <v>S437057</v>
          </cell>
        </row>
        <row r="451">
          <cell r="C451" t="str">
            <v>青岛柏利美新材料有限公司</v>
          </cell>
        </row>
        <row r="451">
          <cell r="E451" t="str">
            <v>CNY</v>
          </cell>
        </row>
        <row r="451">
          <cell r="G451">
            <v>-75349.77</v>
          </cell>
          <cell r="H451">
            <v>50000</v>
          </cell>
        </row>
        <row r="451">
          <cell r="J451">
            <v>71999.31</v>
          </cell>
        </row>
        <row r="451">
          <cell r="L451">
            <v>-97349.08</v>
          </cell>
          <cell r="M451">
            <v>97349.08</v>
          </cell>
          <cell r="N451" t="str">
            <v>应付</v>
          </cell>
          <cell r="O451" t="str">
            <v>元</v>
          </cell>
          <cell r="P451" t="str">
            <v>应付97349.08元</v>
          </cell>
        </row>
        <row r="452">
          <cell r="A452" t="str">
            <v>S437058</v>
          </cell>
        </row>
        <row r="452">
          <cell r="C452" t="str">
            <v>济南方正物流有限公司</v>
          </cell>
        </row>
        <row r="452">
          <cell r="E452" t="str">
            <v>CNY</v>
          </cell>
        </row>
        <row r="452">
          <cell r="G452">
            <v>0</v>
          </cell>
          <cell r="H452">
            <v>0</v>
          </cell>
        </row>
        <row r="452">
          <cell r="J452">
            <v>0</v>
          </cell>
        </row>
        <row r="452">
          <cell r="L452">
            <v>0</v>
          </cell>
          <cell r="M452">
            <v>0</v>
          </cell>
          <cell r="N452" t="str">
            <v>应付</v>
          </cell>
          <cell r="O452" t="str">
            <v>元</v>
          </cell>
          <cell r="P452" t="str">
            <v>应付0元</v>
          </cell>
        </row>
        <row r="453">
          <cell r="A453" t="str">
            <v>S437060</v>
          </cell>
        </row>
        <row r="453">
          <cell r="C453" t="str">
            <v>日照联成汽车部件有限公司</v>
          </cell>
        </row>
        <row r="453">
          <cell r="E453" t="str">
            <v>CNY</v>
          </cell>
        </row>
        <row r="453">
          <cell r="G453">
            <v>-1258787.48</v>
          </cell>
          <cell r="H453">
            <v>255462.62</v>
          </cell>
        </row>
        <row r="453">
          <cell r="J453">
            <v>115299.65</v>
          </cell>
        </row>
        <row r="453">
          <cell r="L453">
            <v>-1118624.51</v>
          </cell>
          <cell r="M453">
            <v>1118624.51</v>
          </cell>
          <cell r="N453" t="str">
            <v>应付</v>
          </cell>
          <cell r="O453" t="str">
            <v>元</v>
          </cell>
          <cell r="P453" t="str">
            <v>应付1118624.51元</v>
          </cell>
        </row>
        <row r="454">
          <cell r="A454" t="str">
            <v>S437061</v>
          </cell>
        </row>
        <row r="454">
          <cell r="C454" t="str">
            <v>青岛宥恩工贸有限公司</v>
          </cell>
        </row>
        <row r="454">
          <cell r="E454" t="str">
            <v>CNY</v>
          </cell>
        </row>
        <row r="454">
          <cell r="G454">
            <v>0</v>
          </cell>
          <cell r="H454">
            <v>0</v>
          </cell>
        </row>
        <row r="454">
          <cell r="J454">
            <v>0</v>
          </cell>
        </row>
        <row r="454">
          <cell r="L454">
            <v>0</v>
          </cell>
          <cell r="M454">
            <v>0</v>
          </cell>
          <cell r="N454" t="str">
            <v>应付</v>
          </cell>
          <cell r="O454" t="str">
            <v>元</v>
          </cell>
          <cell r="P454" t="str">
            <v>应付0元</v>
          </cell>
        </row>
        <row r="455">
          <cell r="A455" t="str">
            <v>S437063</v>
          </cell>
        </row>
        <row r="455">
          <cell r="C455" t="str">
            <v>济南汽车检测中心有限公司</v>
          </cell>
        </row>
        <row r="455">
          <cell r="E455" t="str">
            <v>CNY</v>
          </cell>
        </row>
        <row r="455">
          <cell r="G455">
            <v>0</v>
          </cell>
          <cell r="H455">
            <v>0</v>
          </cell>
        </row>
        <row r="455">
          <cell r="J455">
            <v>0</v>
          </cell>
        </row>
        <row r="455">
          <cell r="L455">
            <v>0</v>
          </cell>
          <cell r="M455">
            <v>0</v>
          </cell>
          <cell r="N455" t="str">
            <v>应付</v>
          </cell>
          <cell r="O455" t="str">
            <v>元</v>
          </cell>
          <cell r="P455" t="str">
            <v>应付0元</v>
          </cell>
        </row>
        <row r="456">
          <cell r="A456" t="str">
            <v>S437066</v>
          </cell>
        </row>
        <row r="456">
          <cell r="C456" t="str">
            <v>潍坊四水包装有限公司</v>
          </cell>
        </row>
        <row r="456">
          <cell r="E456" t="str">
            <v>CNY</v>
          </cell>
        </row>
        <row r="456">
          <cell r="G456">
            <v>-10480</v>
          </cell>
          <cell r="H456">
            <v>0</v>
          </cell>
        </row>
        <row r="456">
          <cell r="J456">
            <v>0</v>
          </cell>
        </row>
        <row r="456">
          <cell r="L456">
            <v>-10480</v>
          </cell>
          <cell r="M456">
            <v>10480</v>
          </cell>
          <cell r="N456" t="str">
            <v>应付</v>
          </cell>
          <cell r="O456" t="str">
            <v>元</v>
          </cell>
          <cell r="P456" t="str">
            <v>应付10480元</v>
          </cell>
        </row>
        <row r="457">
          <cell r="A457" t="str">
            <v>S437068</v>
          </cell>
        </row>
        <row r="457">
          <cell r="C457" t="str">
            <v>潍坊鑫德亿五金有限公司</v>
          </cell>
        </row>
        <row r="457">
          <cell r="E457" t="str">
            <v>CNY</v>
          </cell>
        </row>
        <row r="457">
          <cell r="G457">
            <v>-632.8</v>
          </cell>
          <cell r="H457">
            <v>0</v>
          </cell>
        </row>
        <row r="457">
          <cell r="J457">
            <v>0</v>
          </cell>
        </row>
        <row r="457">
          <cell r="L457">
            <v>-632.8</v>
          </cell>
          <cell r="M457">
            <v>632.8</v>
          </cell>
          <cell r="N457" t="str">
            <v>应付</v>
          </cell>
          <cell r="O457" t="str">
            <v>元</v>
          </cell>
          <cell r="P457" t="str">
            <v>应付632.8元</v>
          </cell>
        </row>
        <row r="458">
          <cell r="A458" t="str">
            <v>S437070</v>
          </cell>
        </row>
        <row r="458">
          <cell r="C458" t="str">
            <v>山东晟泽工贸发展有限公司</v>
          </cell>
        </row>
        <row r="458">
          <cell r="E458" t="str">
            <v>CNY</v>
          </cell>
        </row>
        <row r="458">
          <cell r="G458">
            <v>-42002.1</v>
          </cell>
          <cell r="H458">
            <v>0</v>
          </cell>
        </row>
        <row r="458">
          <cell r="J458">
            <v>0</v>
          </cell>
        </row>
        <row r="458">
          <cell r="L458">
            <v>-42002.1</v>
          </cell>
          <cell r="M458">
            <v>42002.1</v>
          </cell>
          <cell r="N458" t="str">
            <v>应付</v>
          </cell>
          <cell r="O458" t="str">
            <v>元</v>
          </cell>
          <cell r="P458" t="str">
            <v>应付42002.1元</v>
          </cell>
        </row>
        <row r="459">
          <cell r="A459" t="str">
            <v>S441002</v>
          </cell>
        </row>
        <row r="459">
          <cell r="C459" t="str">
            <v>鹤壁市恒通电气有限公司</v>
          </cell>
        </row>
        <row r="459">
          <cell r="E459" t="str">
            <v>CNY</v>
          </cell>
        </row>
        <row r="459">
          <cell r="G459">
            <v>0</v>
          </cell>
          <cell r="H459">
            <v>0</v>
          </cell>
        </row>
        <row r="459">
          <cell r="J459">
            <v>0</v>
          </cell>
        </row>
        <row r="459">
          <cell r="L459">
            <v>0</v>
          </cell>
          <cell r="M459">
            <v>0</v>
          </cell>
          <cell r="N459" t="str">
            <v>应付</v>
          </cell>
          <cell r="O459" t="str">
            <v>元</v>
          </cell>
          <cell r="P459" t="str">
            <v>应付0元</v>
          </cell>
        </row>
        <row r="460">
          <cell r="A460" t="str">
            <v>S441004</v>
          </cell>
        </row>
        <row r="460">
          <cell r="C460" t="str">
            <v>武陟县顺鑫工程塑料有限公司</v>
          </cell>
        </row>
        <row r="460">
          <cell r="E460" t="str">
            <v>CNY</v>
          </cell>
        </row>
        <row r="460">
          <cell r="G460">
            <v>-20900</v>
          </cell>
          <cell r="H460">
            <v>0</v>
          </cell>
        </row>
        <row r="460">
          <cell r="J460">
            <v>0</v>
          </cell>
        </row>
        <row r="460">
          <cell r="L460">
            <v>-20900</v>
          </cell>
          <cell r="M460">
            <v>20900</v>
          </cell>
          <cell r="N460" t="str">
            <v>应付</v>
          </cell>
          <cell r="O460" t="str">
            <v>元</v>
          </cell>
          <cell r="P460" t="str">
            <v>应付20900元</v>
          </cell>
        </row>
        <row r="461">
          <cell r="A461" t="str">
            <v>S442002</v>
          </cell>
        </row>
        <row r="461">
          <cell r="C461" t="str">
            <v>湖北伟士通汽车零件有限公司</v>
          </cell>
        </row>
        <row r="461">
          <cell r="E461" t="str">
            <v>CNY</v>
          </cell>
        </row>
        <row r="461">
          <cell r="G461">
            <v>-117802.63</v>
          </cell>
          <cell r="H461">
            <v>0</v>
          </cell>
        </row>
        <row r="461">
          <cell r="J461">
            <v>0</v>
          </cell>
        </row>
        <row r="461">
          <cell r="L461">
            <v>-117802.63</v>
          </cell>
          <cell r="M461">
            <v>117802.63</v>
          </cell>
          <cell r="N461" t="str">
            <v>应付</v>
          </cell>
          <cell r="O461" t="str">
            <v>元</v>
          </cell>
          <cell r="P461" t="str">
            <v>应付117802.63元</v>
          </cell>
        </row>
        <row r="462">
          <cell r="A462" t="str">
            <v>S442003</v>
          </cell>
        </row>
        <row r="462">
          <cell r="C462" t="str">
            <v>襄阳杰创化工新材料有限公司</v>
          </cell>
        </row>
        <row r="462">
          <cell r="E462" t="str">
            <v>CNY</v>
          </cell>
        </row>
        <row r="462">
          <cell r="G462">
            <v>-17456.5</v>
          </cell>
          <cell r="H462">
            <v>0</v>
          </cell>
        </row>
        <row r="462">
          <cell r="J462">
            <v>0</v>
          </cell>
        </row>
        <row r="462">
          <cell r="L462">
            <v>-17456.5</v>
          </cell>
          <cell r="M462">
            <v>17456.5</v>
          </cell>
          <cell r="N462" t="str">
            <v>应付</v>
          </cell>
          <cell r="O462" t="str">
            <v>元</v>
          </cell>
          <cell r="P462" t="str">
            <v>应付17456.5元</v>
          </cell>
        </row>
        <row r="463">
          <cell r="A463" t="str">
            <v>S442005</v>
          </cell>
        </row>
        <row r="463">
          <cell r="C463" t="str">
            <v>谷城益合泡沫塑胶有限公司</v>
          </cell>
        </row>
        <row r="463">
          <cell r="E463" t="str">
            <v>CNY</v>
          </cell>
        </row>
        <row r="463">
          <cell r="G463">
            <v>-43377.6</v>
          </cell>
          <cell r="H463">
            <v>20000</v>
          </cell>
        </row>
        <row r="463">
          <cell r="J463">
            <v>0</v>
          </cell>
        </row>
        <row r="463">
          <cell r="L463">
            <v>-23377.6</v>
          </cell>
          <cell r="M463">
            <v>23377.6</v>
          </cell>
          <cell r="N463" t="str">
            <v>应付</v>
          </cell>
          <cell r="O463" t="str">
            <v>元</v>
          </cell>
          <cell r="P463" t="str">
            <v>应付23377.6元</v>
          </cell>
        </row>
        <row r="464">
          <cell r="A464" t="str">
            <v>S442006</v>
          </cell>
        </row>
        <row r="464">
          <cell r="C464" t="str">
            <v>宜昌捷晟汽车销售服务有限公司</v>
          </cell>
        </row>
        <row r="464">
          <cell r="E464" t="str">
            <v>CNY</v>
          </cell>
        </row>
        <row r="464">
          <cell r="G464">
            <v>0</v>
          </cell>
          <cell r="H464">
            <v>0</v>
          </cell>
        </row>
        <row r="464">
          <cell r="J464">
            <v>0</v>
          </cell>
        </row>
        <row r="464">
          <cell r="L464">
            <v>0</v>
          </cell>
          <cell r="M464">
            <v>0</v>
          </cell>
          <cell r="N464" t="str">
            <v>应付</v>
          </cell>
          <cell r="O464" t="str">
            <v>元</v>
          </cell>
          <cell r="P464" t="str">
            <v>应付0元</v>
          </cell>
        </row>
        <row r="465">
          <cell r="A465" t="str">
            <v>S443001</v>
          </cell>
        </row>
        <row r="465">
          <cell r="C465" t="str">
            <v>衡阳县标准件厂株洲销售处</v>
          </cell>
        </row>
        <row r="465">
          <cell r="E465" t="str">
            <v>CNY</v>
          </cell>
        </row>
        <row r="465">
          <cell r="G465">
            <v>-6328</v>
          </cell>
          <cell r="H465">
            <v>0</v>
          </cell>
        </row>
        <row r="465">
          <cell r="J465">
            <v>0</v>
          </cell>
        </row>
        <row r="465">
          <cell r="L465">
            <v>-6328</v>
          </cell>
          <cell r="M465">
            <v>6328</v>
          </cell>
          <cell r="N465" t="str">
            <v>应付</v>
          </cell>
          <cell r="O465" t="str">
            <v>元</v>
          </cell>
          <cell r="P465" t="str">
            <v>应付6328元</v>
          </cell>
        </row>
        <row r="466">
          <cell r="A466" t="str">
            <v>S443002</v>
          </cell>
        </row>
        <row r="466">
          <cell r="C466" t="str">
            <v>株洲市凡美斯汽车配件有限公司</v>
          </cell>
        </row>
        <row r="466">
          <cell r="E466" t="str">
            <v>CNY</v>
          </cell>
        </row>
        <row r="466">
          <cell r="G466">
            <v>-2727.36</v>
          </cell>
          <cell r="H466">
            <v>0</v>
          </cell>
        </row>
        <row r="466">
          <cell r="J466">
            <v>0</v>
          </cell>
        </row>
        <row r="466">
          <cell r="L466">
            <v>-2727.36</v>
          </cell>
          <cell r="M466">
            <v>2727.36</v>
          </cell>
          <cell r="N466" t="str">
            <v>应付</v>
          </cell>
          <cell r="O466" t="str">
            <v>元</v>
          </cell>
          <cell r="P466" t="str">
            <v>应付2727.36元</v>
          </cell>
        </row>
        <row r="467">
          <cell r="A467" t="str">
            <v>S443004</v>
          </cell>
        </row>
        <row r="467">
          <cell r="C467" t="str">
            <v>湘乡简美汽车部件有限公司</v>
          </cell>
        </row>
        <row r="467">
          <cell r="E467" t="str">
            <v>CNY</v>
          </cell>
        </row>
        <row r="467">
          <cell r="G467">
            <v>-4021691.77</v>
          </cell>
          <cell r="H467">
            <v>200000</v>
          </cell>
        </row>
        <row r="467">
          <cell r="J467">
            <v>195780.6</v>
          </cell>
        </row>
        <row r="467">
          <cell r="L467">
            <v>-4017472.37</v>
          </cell>
          <cell r="M467">
            <v>4017472.37</v>
          </cell>
          <cell r="N467" t="str">
            <v>应付</v>
          </cell>
          <cell r="O467" t="str">
            <v>元</v>
          </cell>
          <cell r="P467" t="str">
            <v>应付4017472.37元</v>
          </cell>
        </row>
        <row r="468">
          <cell r="A468" t="str">
            <v>S444002</v>
          </cell>
        </row>
        <row r="468">
          <cell r="C468" t="str">
            <v>广东盟力纺织科技有限公司</v>
          </cell>
        </row>
        <row r="468">
          <cell r="E468" t="str">
            <v>CNY</v>
          </cell>
        </row>
        <row r="468">
          <cell r="G468">
            <v>-19331.83</v>
          </cell>
          <cell r="H468">
            <v>0</v>
          </cell>
        </row>
        <row r="468">
          <cell r="J468">
            <v>0</v>
          </cell>
        </row>
        <row r="468">
          <cell r="L468">
            <v>-19331.83</v>
          </cell>
          <cell r="M468">
            <v>19331.83</v>
          </cell>
          <cell r="N468" t="str">
            <v>应付</v>
          </cell>
          <cell r="O468" t="str">
            <v>元</v>
          </cell>
          <cell r="P468" t="str">
            <v>应付19331.83元</v>
          </cell>
        </row>
        <row r="469">
          <cell r="A469" t="str">
            <v>S444003</v>
          </cell>
        </row>
        <row r="469">
          <cell r="C469" t="str">
            <v>广州熙锐自动化设备有限公司</v>
          </cell>
        </row>
        <row r="469">
          <cell r="E469" t="str">
            <v>CNY</v>
          </cell>
        </row>
        <row r="469">
          <cell r="G469">
            <v>0</v>
          </cell>
          <cell r="H469">
            <v>0</v>
          </cell>
        </row>
        <row r="469">
          <cell r="J469">
            <v>0</v>
          </cell>
        </row>
        <row r="469">
          <cell r="L469">
            <v>0</v>
          </cell>
          <cell r="M469">
            <v>0</v>
          </cell>
          <cell r="N469" t="str">
            <v>应付</v>
          </cell>
          <cell r="O469" t="str">
            <v>元</v>
          </cell>
          <cell r="P469" t="str">
            <v>应付0元</v>
          </cell>
        </row>
        <row r="470">
          <cell r="A470" t="str">
            <v>S444004</v>
          </cell>
        </row>
        <row r="470">
          <cell r="C470" t="str">
            <v>佛山市顺德区聚达汽车部件有限公司</v>
          </cell>
        </row>
        <row r="470">
          <cell r="E470" t="str">
            <v>CNY</v>
          </cell>
        </row>
        <row r="470">
          <cell r="G470">
            <v>-132000</v>
          </cell>
          <cell r="H470">
            <v>0</v>
          </cell>
        </row>
        <row r="470">
          <cell r="J470">
            <v>0</v>
          </cell>
        </row>
        <row r="470">
          <cell r="L470">
            <v>-132000</v>
          </cell>
          <cell r="M470">
            <v>132000</v>
          </cell>
          <cell r="N470" t="str">
            <v>应付</v>
          </cell>
          <cell r="O470" t="str">
            <v>元</v>
          </cell>
          <cell r="P470" t="str">
            <v>应付132000元</v>
          </cell>
        </row>
        <row r="471">
          <cell r="A471" t="str">
            <v>S444005</v>
          </cell>
        </row>
        <row r="471">
          <cell r="C471" t="str">
            <v>佛山市立久光电科技有限公司</v>
          </cell>
        </row>
        <row r="471">
          <cell r="E471" t="str">
            <v>CNY</v>
          </cell>
        </row>
        <row r="471">
          <cell r="G471">
            <v>-0.799999999930151</v>
          </cell>
          <cell r="H471">
            <v>0</v>
          </cell>
        </row>
        <row r="471">
          <cell r="J471">
            <v>0</v>
          </cell>
        </row>
        <row r="471">
          <cell r="L471">
            <v>-0.799999999930151</v>
          </cell>
          <cell r="M471">
            <v>0.799999999930151</v>
          </cell>
          <cell r="N471" t="str">
            <v>应付</v>
          </cell>
          <cell r="O471" t="str">
            <v>元</v>
          </cell>
          <cell r="P471" t="str">
            <v>应付0.799999999930151元</v>
          </cell>
        </row>
        <row r="472">
          <cell r="A472" t="str">
            <v>S444006</v>
          </cell>
        </row>
        <row r="472">
          <cell r="C472" t="str">
            <v>东莞市双和机车拉索有限公司</v>
          </cell>
        </row>
        <row r="472">
          <cell r="E472" t="str">
            <v>CNY</v>
          </cell>
        </row>
        <row r="472">
          <cell r="G472">
            <v>-1615.32</v>
          </cell>
          <cell r="H472">
            <v>0</v>
          </cell>
        </row>
        <row r="472">
          <cell r="J472">
            <v>0</v>
          </cell>
        </row>
        <row r="472">
          <cell r="L472">
            <v>-1615.32</v>
          </cell>
          <cell r="M472">
            <v>1615.32</v>
          </cell>
          <cell r="N472" t="str">
            <v>应付</v>
          </cell>
          <cell r="O472" t="str">
            <v>元</v>
          </cell>
          <cell r="P472" t="str">
            <v>应付1615.32元</v>
          </cell>
        </row>
        <row r="473">
          <cell r="A473" t="str">
            <v>S444007</v>
          </cell>
        </row>
        <row r="473">
          <cell r="C473" t="str">
            <v>广东新金山环保材料股份有限公司</v>
          </cell>
        </row>
        <row r="473">
          <cell r="E473" t="str">
            <v>CNY</v>
          </cell>
        </row>
        <row r="473">
          <cell r="G473">
            <v>0</v>
          </cell>
          <cell r="H473">
            <v>0</v>
          </cell>
        </row>
        <row r="473">
          <cell r="J473">
            <v>0</v>
          </cell>
        </row>
        <row r="473">
          <cell r="L473">
            <v>0</v>
          </cell>
          <cell r="M473">
            <v>0</v>
          </cell>
          <cell r="N473" t="str">
            <v>应付</v>
          </cell>
          <cell r="O473" t="str">
            <v>元</v>
          </cell>
          <cell r="P473" t="str">
            <v>应付0元</v>
          </cell>
        </row>
        <row r="474">
          <cell r="A474" t="str">
            <v>S444008</v>
          </cell>
        </row>
        <row r="474">
          <cell r="C474" t="str">
            <v>中山市华胜汽车部件有限公司</v>
          </cell>
        </row>
        <row r="474">
          <cell r="E474" t="str">
            <v>CNY</v>
          </cell>
        </row>
        <row r="474">
          <cell r="G474">
            <v>-196124.36</v>
          </cell>
          <cell r="H474">
            <v>50000</v>
          </cell>
        </row>
        <row r="474">
          <cell r="J474">
            <v>19933.2</v>
          </cell>
        </row>
        <row r="474">
          <cell r="L474">
            <v>-166057.56</v>
          </cell>
          <cell r="M474">
            <v>166057.56</v>
          </cell>
          <cell r="N474" t="str">
            <v>应付</v>
          </cell>
          <cell r="O474" t="str">
            <v>元</v>
          </cell>
          <cell r="P474" t="str">
            <v>应付166057.56元</v>
          </cell>
        </row>
        <row r="475">
          <cell r="A475" t="str">
            <v>S444012</v>
          </cell>
        </row>
        <row r="475">
          <cell r="C475" t="str">
            <v>东莞皓永汽车配件有限公司</v>
          </cell>
        </row>
        <row r="475">
          <cell r="E475" t="str">
            <v>CNY</v>
          </cell>
        </row>
        <row r="475">
          <cell r="G475">
            <v>-122592</v>
          </cell>
          <cell r="H475">
            <v>0</v>
          </cell>
        </row>
        <row r="475">
          <cell r="J475">
            <v>0</v>
          </cell>
        </row>
        <row r="475">
          <cell r="L475">
            <v>-122592</v>
          </cell>
          <cell r="M475">
            <v>122592</v>
          </cell>
          <cell r="N475" t="str">
            <v>应付</v>
          </cell>
          <cell r="O475" t="str">
            <v>元</v>
          </cell>
          <cell r="P475" t="str">
            <v>应付122592元</v>
          </cell>
        </row>
        <row r="476">
          <cell r="A476" t="str">
            <v>S444013</v>
          </cell>
        </row>
        <row r="476">
          <cell r="C476" t="str">
            <v>东莞市鑫宝塑胶原料有限公司</v>
          </cell>
        </row>
        <row r="476">
          <cell r="E476" t="str">
            <v>CNY</v>
          </cell>
        </row>
        <row r="476">
          <cell r="G476">
            <v>0</v>
          </cell>
          <cell r="H476">
            <v>0</v>
          </cell>
        </row>
        <row r="476">
          <cell r="J476">
            <v>0</v>
          </cell>
        </row>
        <row r="476">
          <cell r="L476">
            <v>0</v>
          </cell>
          <cell r="M476">
            <v>0</v>
          </cell>
          <cell r="N476" t="str">
            <v>应付</v>
          </cell>
          <cell r="O476" t="str">
            <v>元</v>
          </cell>
          <cell r="P476" t="str">
            <v>应付0元</v>
          </cell>
        </row>
        <row r="477">
          <cell r="A477" t="str">
            <v>S444014</v>
          </cell>
        </row>
        <row r="477">
          <cell r="C477" t="str">
            <v>深圳市毅荣川电子科技有限公司</v>
          </cell>
        </row>
        <row r="477">
          <cell r="E477" t="str">
            <v>CNY</v>
          </cell>
        </row>
        <row r="477">
          <cell r="G477">
            <v>-101605.35</v>
          </cell>
          <cell r="H477">
            <v>20000</v>
          </cell>
        </row>
        <row r="477">
          <cell r="J477">
            <v>0</v>
          </cell>
        </row>
        <row r="477">
          <cell r="L477">
            <v>-81605.35</v>
          </cell>
          <cell r="M477">
            <v>81605.35</v>
          </cell>
          <cell r="N477" t="str">
            <v>应付</v>
          </cell>
          <cell r="O477" t="str">
            <v>元</v>
          </cell>
          <cell r="P477" t="str">
            <v>应付81605.35元</v>
          </cell>
        </row>
        <row r="478">
          <cell r="A478" t="str">
            <v>S444015</v>
          </cell>
        </row>
        <row r="478">
          <cell r="C478" t="str">
            <v>欣瑞联电子（肇庆）有限公司</v>
          </cell>
        </row>
        <row r="478">
          <cell r="E478" t="str">
            <v>CNY</v>
          </cell>
        </row>
        <row r="478">
          <cell r="G478">
            <v>0</v>
          </cell>
          <cell r="H478">
            <v>0</v>
          </cell>
        </row>
        <row r="478">
          <cell r="J478">
            <v>0</v>
          </cell>
        </row>
        <row r="478">
          <cell r="L478">
            <v>0</v>
          </cell>
          <cell r="M478">
            <v>0</v>
          </cell>
          <cell r="N478" t="str">
            <v>应付</v>
          </cell>
          <cell r="O478" t="str">
            <v>元</v>
          </cell>
          <cell r="P478" t="str">
            <v>应付0元</v>
          </cell>
        </row>
        <row r="479">
          <cell r="A479" t="str">
            <v>S444016</v>
          </cell>
        </row>
        <row r="479">
          <cell r="C479" t="str">
            <v>东莞市元将五金有限公司</v>
          </cell>
        </row>
        <row r="479">
          <cell r="E479" t="str">
            <v>CNY</v>
          </cell>
        </row>
        <row r="479">
          <cell r="G479">
            <v>-338661</v>
          </cell>
          <cell r="H479">
            <v>0</v>
          </cell>
        </row>
        <row r="479">
          <cell r="J479">
            <v>0</v>
          </cell>
        </row>
        <row r="479">
          <cell r="L479">
            <v>-338661</v>
          </cell>
          <cell r="M479">
            <v>338661</v>
          </cell>
          <cell r="N479" t="str">
            <v>应付</v>
          </cell>
          <cell r="O479" t="str">
            <v>元</v>
          </cell>
          <cell r="P479" t="str">
            <v>应付338661元</v>
          </cell>
        </row>
        <row r="480">
          <cell r="A480" t="str">
            <v>S444018</v>
          </cell>
        </row>
        <row r="480">
          <cell r="C480" t="str">
            <v>佛山市顺德区赛朗斯汽车部件实业有限公司</v>
          </cell>
        </row>
        <row r="480">
          <cell r="E480" t="str">
            <v>CNY</v>
          </cell>
        </row>
        <row r="480">
          <cell r="G480">
            <v>-1383563.43</v>
          </cell>
          <cell r="H480">
            <v>200000</v>
          </cell>
        </row>
        <row r="480">
          <cell r="J480">
            <v>164261.3</v>
          </cell>
        </row>
        <row r="480">
          <cell r="L480">
            <v>-1347824.73</v>
          </cell>
          <cell r="M480">
            <v>1347824.73</v>
          </cell>
          <cell r="N480" t="str">
            <v>应付</v>
          </cell>
          <cell r="O480" t="str">
            <v>元</v>
          </cell>
          <cell r="P480" t="str">
            <v>应付1347824.73元</v>
          </cell>
        </row>
        <row r="481">
          <cell r="A481" t="str">
            <v>S444019</v>
          </cell>
        </row>
        <row r="481">
          <cell r="C481" t="str">
            <v>汕头市永捷机电科技有限公司</v>
          </cell>
        </row>
        <row r="481">
          <cell r="E481" t="str">
            <v>CNY</v>
          </cell>
        </row>
        <row r="481">
          <cell r="G481">
            <v>0</v>
          </cell>
          <cell r="H481">
            <v>0</v>
          </cell>
        </row>
        <row r="481">
          <cell r="J481">
            <v>0</v>
          </cell>
        </row>
        <row r="481">
          <cell r="L481">
            <v>0</v>
          </cell>
          <cell r="M481">
            <v>0</v>
          </cell>
          <cell r="N481" t="str">
            <v>应付</v>
          </cell>
          <cell r="O481" t="str">
            <v>元</v>
          </cell>
          <cell r="P481" t="str">
            <v>应付0元</v>
          </cell>
        </row>
        <row r="482">
          <cell r="A482" t="str">
            <v>S444020</v>
          </cell>
        </row>
        <row r="482">
          <cell r="C482" t="str">
            <v>惠州华阳通用电子有限公司</v>
          </cell>
        </row>
        <row r="482">
          <cell r="E482" t="str">
            <v>CNY</v>
          </cell>
        </row>
        <row r="482">
          <cell r="G482">
            <v>-4666219.74</v>
          </cell>
          <cell r="H482">
            <v>0</v>
          </cell>
        </row>
        <row r="482">
          <cell r="J482">
            <v>0</v>
          </cell>
        </row>
        <row r="482">
          <cell r="L482">
            <v>-4666219.74</v>
          </cell>
          <cell r="M482">
            <v>4666219.74</v>
          </cell>
          <cell r="N482" t="str">
            <v>应付</v>
          </cell>
          <cell r="O482" t="str">
            <v>元</v>
          </cell>
          <cell r="P482" t="str">
            <v>应付4666219.74元</v>
          </cell>
        </row>
        <row r="483">
          <cell r="A483" t="str">
            <v>S444023</v>
          </cell>
        </row>
        <row r="483">
          <cell r="C483" t="str">
            <v>深圳市永利源和科技有限公司</v>
          </cell>
        </row>
        <row r="483">
          <cell r="E483" t="str">
            <v>CNY</v>
          </cell>
        </row>
        <row r="483">
          <cell r="G483">
            <v>0</v>
          </cell>
          <cell r="H483">
            <v>0</v>
          </cell>
        </row>
        <row r="483">
          <cell r="J483">
            <v>0</v>
          </cell>
        </row>
        <row r="483">
          <cell r="L483">
            <v>0</v>
          </cell>
          <cell r="M483">
            <v>0</v>
          </cell>
          <cell r="N483" t="str">
            <v>应付</v>
          </cell>
          <cell r="O483" t="str">
            <v>元</v>
          </cell>
          <cell r="P483" t="str">
            <v>应付0元</v>
          </cell>
        </row>
        <row r="484">
          <cell r="A484" t="str">
            <v>S444024</v>
          </cell>
        </row>
        <row r="484">
          <cell r="C484" t="str">
            <v>东莞市大雨智能科技有限公司</v>
          </cell>
        </row>
        <row r="484">
          <cell r="E484" t="str">
            <v>CNY</v>
          </cell>
        </row>
        <row r="484">
          <cell r="G484">
            <v>0</v>
          </cell>
          <cell r="H484">
            <v>0</v>
          </cell>
        </row>
        <row r="484">
          <cell r="J484">
            <v>0</v>
          </cell>
        </row>
        <row r="484">
          <cell r="L484">
            <v>0</v>
          </cell>
          <cell r="M484">
            <v>0</v>
          </cell>
          <cell r="N484" t="str">
            <v>应付</v>
          </cell>
          <cell r="O484" t="str">
            <v>元</v>
          </cell>
          <cell r="P484" t="str">
            <v>应付0元</v>
          </cell>
        </row>
        <row r="485">
          <cell r="A485" t="str">
            <v>S444029</v>
          </cell>
        </row>
        <row r="485">
          <cell r="C485" t="str">
            <v>广东指南车科技有限公司</v>
          </cell>
        </row>
        <row r="485">
          <cell r="E485" t="str">
            <v>CNY</v>
          </cell>
        </row>
        <row r="485">
          <cell r="G485">
            <v>-4011.87</v>
          </cell>
          <cell r="H485">
            <v>0</v>
          </cell>
        </row>
        <row r="485">
          <cell r="J485">
            <v>0</v>
          </cell>
        </row>
        <row r="485">
          <cell r="L485">
            <v>-4011.87</v>
          </cell>
          <cell r="M485">
            <v>4011.87</v>
          </cell>
          <cell r="N485" t="str">
            <v>应付</v>
          </cell>
          <cell r="O485" t="str">
            <v>元</v>
          </cell>
          <cell r="P485" t="str">
            <v>应付4011.87元</v>
          </cell>
        </row>
        <row r="486">
          <cell r="A486" t="str">
            <v>S444033</v>
          </cell>
        </row>
        <row r="486">
          <cell r="C486" t="str">
            <v>东莞市圣戈泰塑胶有限公司</v>
          </cell>
        </row>
        <row r="486">
          <cell r="E486" t="str">
            <v>CNY</v>
          </cell>
        </row>
        <row r="486">
          <cell r="G486">
            <v>0</v>
          </cell>
          <cell r="H486">
            <v>0</v>
          </cell>
        </row>
        <row r="486">
          <cell r="J486">
            <v>31899.96</v>
          </cell>
        </row>
        <row r="486">
          <cell r="L486">
            <v>-31899.96</v>
          </cell>
          <cell r="M486">
            <v>31899.96</v>
          </cell>
          <cell r="N486" t="str">
            <v>应付</v>
          </cell>
          <cell r="O486" t="str">
            <v>元</v>
          </cell>
          <cell r="P486" t="str">
            <v>应付31899.96元</v>
          </cell>
        </row>
        <row r="487">
          <cell r="A487" t="str">
            <v>S450001</v>
          </cell>
        </row>
        <row r="487">
          <cell r="C487" t="str">
            <v>重庆光大产业有限公司</v>
          </cell>
        </row>
        <row r="487">
          <cell r="E487" t="str">
            <v>CNY</v>
          </cell>
        </row>
        <row r="487">
          <cell r="G487">
            <v>-114887.63</v>
          </cell>
          <cell r="H487">
            <v>0</v>
          </cell>
        </row>
        <row r="487">
          <cell r="J487">
            <v>55447.52</v>
          </cell>
        </row>
        <row r="487">
          <cell r="L487">
            <v>-170335.15</v>
          </cell>
          <cell r="M487">
            <v>170335.15</v>
          </cell>
          <cell r="N487" t="str">
            <v>应付</v>
          </cell>
          <cell r="O487" t="str">
            <v>元</v>
          </cell>
          <cell r="P487" t="str">
            <v>应付170335.15元</v>
          </cell>
        </row>
        <row r="488">
          <cell r="A488" t="str">
            <v>S461001</v>
          </cell>
        </row>
        <row r="488">
          <cell r="C488" t="str">
            <v>西安海容塑料制品有限责任公司</v>
          </cell>
        </row>
        <row r="488">
          <cell r="E488" t="str">
            <v>CNY</v>
          </cell>
        </row>
        <row r="488">
          <cell r="G488">
            <v>-0.0399999999935972</v>
          </cell>
          <cell r="H488">
            <v>0</v>
          </cell>
        </row>
        <row r="488">
          <cell r="J488">
            <v>0</v>
          </cell>
        </row>
        <row r="488">
          <cell r="L488">
            <v>-0.0399999999935972</v>
          </cell>
          <cell r="M488">
            <v>0.0399999999935972</v>
          </cell>
          <cell r="N488" t="str">
            <v>应付</v>
          </cell>
          <cell r="O488" t="str">
            <v>元</v>
          </cell>
          <cell r="P488" t="str">
            <v>应付0.0399999999935972元</v>
          </cell>
        </row>
        <row r="489">
          <cell r="A489" t="str">
            <v>S461002</v>
          </cell>
        </row>
        <row r="489">
          <cell r="C489" t="str">
            <v>陕西诚众泰泽电子科技有限公司</v>
          </cell>
        </row>
        <row r="489">
          <cell r="E489" t="str">
            <v>CNY</v>
          </cell>
        </row>
        <row r="489">
          <cell r="G489">
            <v>0</v>
          </cell>
          <cell r="H489">
            <v>0</v>
          </cell>
        </row>
        <row r="489">
          <cell r="J489">
            <v>0</v>
          </cell>
        </row>
        <row r="489">
          <cell r="L489">
            <v>0</v>
          </cell>
          <cell r="M489">
            <v>0</v>
          </cell>
          <cell r="N489" t="str">
            <v>应付</v>
          </cell>
          <cell r="O489" t="str">
            <v>元</v>
          </cell>
          <cell r="P489" t="str">
            <v>应付0元</v>
          </cell>
        </row>
        <row r="490">
          <cell r="A490" t="str">
            <v>S511004</v>
          </cell>
        </row>
        <row r="490">
          <cell r="C490" t="str">
            <v>北鸿科（天津） 科技有限公司</v>
          </cell>
        </row>
        <row r="490">
          <cell r="E490" t="str">
            <v>CNY</v>
          </cell>
        </row>
        <row r="490">
          <cell r="G490">
            <v>-44250</v>
          </cell>
          <cell r="H490">
            <v>44250</v>
          </cell>
        </row>
        <row r="490">
          <cell r="J490">
            <v>77880</v>
          </cell>
        </row>
        <row r="490">
          <cell r="L490">
            <v>-77880</v>
          </cell>
          <cell r="M490">
            <v>77880</v>
          </cell>
          <cell r="N490" t="str">
            <v>应付</v>
          </cell>
          <cell r="O490" t="str">
            <v>元</v>
          </cell>
          <cell r="P490" t="str">
            <v>应付77880元</v>
          </cell>
        </row>
        <row r="491">
          <cell r="A491" t="str">
            <v>S511005</v>
          </cell>
        </row>
        <row r="491">
          <cell r="C491" t="str">
            <v>北京迪阳自动化设备有限公司</v>
          </cell>
        </row>
        <row r="491">
          <cell r="E491" t="str">
            <v>CNY</v>
          </cell>
        </row>
        <row r="491">
          <cell r="G491">
            <v>-1950</v>
          </cell>
          <cell r="H491">
            <v>0</v>
          </cell>
        </row>
        <row r="491">
          <cell r="J491">
            <v>0</v>
          </cell>
        </row>
        <row r="491">
          <cell r="L491">
            <v>-1950</v>
          </cell>
          <cell r="M491">
            <v>1950</v>
          </cell>
          <cell r="N491" t="str">
            <v>应付</v>
          </cell>
          <cell r="O491" t="str">
            <v>元</v>
          </cell>
          <cell r="P491" t="str">
            <v>应付1950元</v>
          </cell>
        </row>
        <row r="492">
          <cell r="A492" t="str">
            <v>S511007</v>
          </cell>
        </row>
        <row r="492">
          <cell r="C492" t="str">
            <v>北京逸伦众程自动化控制设备有限公司</v>
          </cell>
        </row>
        <row r="492">
          <cell r="E492" t="str">
            <v>CNY</v>
          </cell>
        </row>
        <row r="492">
          <cell r="G492">
            <v>0</v>
          </cell>
          <cell r="H492">
            <v>0</v>
          </cell>
        </row>
        <row r="492">
          <cell r="J492">
            <v>0</v>
          </cell>
        </row>
        <row r="492">
          <cell r="L492">
            <v>0</v>
          </cell>
          <cell r="M492">
            <v>0</v>
          </cell>
          <cell r="N492" t="str">
            <v>应付</v>
          </cell>
          <cell r="O492" t="str">
            <v>元</v>
          </cell>
          <cell r="P492" t="str">
            <v>应付0元</v>
          </cell>
        </row>
        <row r="493">
          <cell r="A493" t="str">
            <v>S511008</v>
          </cell>
        </row>
        <row r="493">
          <cell r="C493" t="str">
            <v>北京美狮龙禾普喷涂设备有限公司</v>
          </cell>
        </row>
        <row r="493">
          <cell r="E493" t="str">
            <v>CNY</v>
          </cell>
        </row>
        <row r="493">
          <cell r="G493">
            <v>-1497.75</v>
          </cell>
          <cell r="H493">
            <v>0</v>
          </cell>
        </row>
        <row r="493">
          <cell r="J493">
            <v>0</v>
          </cell>
        </row>
        <row r="493">
          <cell r="L493">
            <v>-1497.75</v>
          </cell>
          <cell r="M493">
            <v>1497.75</v>
          </cell>
          <cell r="N493" t="str">
            <v>应付</v>
          </cell>
          <cell r="O493" t="str">
            <v>元</v>
          </cell>
          <cell r="P493" t="str">
            <v>应付1497.75元</v>
          </cell>
        </row>
        <row r="494">
          <cell r="A494" t="str">
            <v>S511010</v>
          </cell>
        </row>
        <row r="494">
          <cell r="C494" t="str">
            <v>北京志同信达科技发展有限公司</v>
          </cell>
        </row>
        <row r="494">
          <cell r="E494" t="str">
            <v>CNY</v>
          </cell>
        </row>
        <row r="494">
          <cell r="G494">
            <v>0</v>
          </cell>
          <cell r="H494">
            <v>0</v>
          </cell>
        </row>
        <row r="494">
          <cell r="J494">
            <v>0</v>
          </cell>
        </row>
        <row r="494">
          <cell r="L494">
            <v>0</v>
          </cell>
          <cell r="M494">
            <v>0</v>
          </cell>
          <cell r="N494" t="str">
            <v>应付</v>
          </cell>
          <cell r="O494" t="str">
            <v>元</v>
          </cell>
          <cell r="P494" t="str">
            <v>应付0元</v>
          </cell>
        </row>
        <row r="495">
          <cell r="A495" t="str">
            <v>S511011</v>
          </cell>
        </row>
        <row r="495">
          <cell r="C495" t="str">
            <v>北京新天兴业科技有限公司</v>
          </cell>
        </row>
        <row r="495">
          <cell r="E495" t="str">
            <v>CNY</v>
          </cell>
        </row>
        <row r="495">
          <cell r="G495">
            <v>0</v>
          </cell>
          <cell r="H495">
            <v>0</v>
          </cell>
        </row>
        <row r="495">
          <cell r="J495">
            <v>0</v>
          </cell>
        </row>
        <row r="495">
          <cell r="L495">
            <v>0</v>
          </cell>
          <cell r="M495">
            <v>0</v>
          </cell>
          <cell r="N495" t="str">
            <v>应付</v>
          </cell>
          <cell r="O495" t="str">
            <v>元</v>
          </cell>
          <cell r="P495" t="str">
            <v>应付0元</v>
          </cell>
        </row>
        <row r="496">
          <cell r="A496" t="str">
            <v>S511012</v>
          </cell>
        </row>
        <row r="496">
          <cell r="C496" t="str">
            <v>北京京东世纪信息技术有限公司</v>
          </cell>
        </row>
        <row r="496">
          <cell r="E496" t="str">
            <v>CNY</v>
          </cell>
        </row>
        <row r="496">
          <cell r="G496">
            <v>-7905.88</v>
          </cell>
          <cell r="H496">
            <v>0</v>
          </cell>
        </row>
        <row r="496">
          <cell r="J496">
            <v>0</v>
          </cell>
        </row>
        <row r="496">
          <cell r="L496">
            <v>-7905.88</v>
          </cell>
          <cell r="M496">
            <v>7905.88</v>
          </cell>
          <cell r="N496" t="str">
            <v>应付</v>
          </cell>
          <cell r="O496" t="str">
            <v>元</v>
          </cell>
          <cell r="P496" t="str">
            <v>应付7905.88元</v>
          </cell>
        </row>
        <row r="497">
          <cell r="A497" t="str">
            <v>S511013</v>
          </cell>
        </row>
        <row r="497">
          <cell r="C497" t="str">
            <v>北京场景智能科技有限公司</v>
          </cell>
        </row>
        <row r="497">
          <cell r="E497" t="str">
            <v>CNY</v>
          </cell>
        </row>
        <row r="497">
          <cell r="G497">
            <v>0</v>
          </cell>
          <cell r="H497">
            <v>0</v>
          </cell>
        </row>
        <row r="497">
          <cell r="J497">
            <v>0</v>
          </cell>
        </row>
        <row r="497">
          <cell r="L497">
            <v>0</v>
          </cell>
          <cell r="M497">
            <v>0</v>
          </cell>
          <cell r="N497" t="str">
            <v>应付</v>
          </cell>
          <cell r="O497" t="str">
            <v>元</v>
          </cell>
          <cell r="P497" t="str">
            <v>应付0元</v>
          </cell>
        </row>
        <row r="498">
          <cell r="A498" t="str">
            <v>S511014</v>
          </cell>
        </row>
        <row r="498">
          <cell r="C498" t="str">
            <v>北京银达信融资担保有限责任公司</v>
          </cell>
        </row>
        <row r="498">
          <cell r="E498" t="str">
            <v>CNY</v>
          </cell>
        </row>
        <row r="498">
          <cell r="G498">
            <v>0</v>
          </cell>
          <cell r="H498">
            <v>31000</v>
          </cell>
        </row>
        <row r="498">
          <cell r="J498">
            <v>31000</v>
          </cell>
        </row>
        <row r="498">
          <cell r="L498">
            <v>0</v>
          </cell>
          <cell r="M498">
            <v>0</v>
          </cell>
          <cell r="N498" t="str">
            <v>应付</v>
          </cell>
          <cell r="O498" t="str">
            <v>元</v>
          </cell>
          <cell r="P498" t="str">
            <v>应付0元</v>
          </cell>
        </row>
        <row r="499">
          <cell r="A499" t="str">
            <v>S511015</v>
          </cell>
        </row>
        <row r="499">
          <cell r="C499" t="str">
            <v>北京广汇国际仓储服务有限公司</v>
          </cell>
        </row>
        <row r="499">
          <cell r="E499" t="str">
            <v>CNY</v>
          </cell>
        </row>
        <row r="499">
          <cell r="G499">
            <v>-36044.9799999999</v>
          </cell>
          <cell r="H499">
            <v>0</v>
          </cell>
        </row>
        <row r="499">
          <cell r="J499">
            <v>0</v>
          </cell>
        </row>
        <row r="499">
          <cell r="L499">
            <v>-36044.9799999999</v>
          </cell>
          <cell r="M499">
            <v>36044.9799999999</v>
          </cell>
          <cell r="N499" t="str">
            <v>应付</v>
          </cell>
          <cell r="O499" t="str">
            <v>元</v>
          </cell>
          <cell r="P499" t="str">
            <v>应付36044.9799999999元</v>
          </cell>
        </row>
        <row r="500">
          <cell r="A500" t="str">
            <v>S511016</v>
          </cell>
        </row>
        <row r="500">
          <cell r="C500" t="str">
            <v>建研盈科（北京）科技有限公司</v>
          </cell>
        </row>
        <row r="500">
          <cell r="E500" t="str">
            <v>CNY</v>
          </cell>
        </row>
        <row r="500">
          <cell r="G500">
            <v>-5184</v>
          </cell>
          <cell r="H500">
            <v>0</v>
          </cell>
        </row>
        <row r="500">
          <cell r="J500">
            <v>6187.5</v>
          </cell>
        </row>
        <row r="500">
          <cell r="L500">
            <v>-11371.5</v>
          </cell>
          <cell r="M500">
            <v>11371.5</v>
          </cell>
          <cell r="N500" t="str">
            <v>应付</v>
          </cell>
          <cell r="O500" t="str">
            <v>元</v>
          </cell>
          <cell r="P500" t="str">
            <v>应付11371.5元</v>
          </cell>
        </row>
        <row r="501">
          <cell r="A501" t="str">
            <v>S511019</v>
          </cell>
        </row>
        <row r="501">
          <cell r="C501" t="str">
            <v>中企永联数据交换技术(北京)有限公司</v>
          </cell>
        </row>
        <row r="501">
          <cell r="E501" t="str">
            <v>CNY</v>
          </cell>
        </row>
        <row r="501">
          <cell r="G501">
            <v>0</v>
          </cell>
          <cell r="H501">
            <v>0</v>
          </cell>
        </row>
        <row r="501">
          <cell r="J501">
            <v>0</v>
          </cell>
        </row>
        <row r="501">
          <cell r="L501">
            <v>0</v>
          </cell>
          <cell r="M501">
            <v>0</v>
          </cell>
          <cell r="N501" t="str">
            <v>应付</v>
          </cell>
          <cell r="O501" t="str">
            <v>元</v>
          </cell>
          <cell r="P501" t="str">
            <v>应付0元</v>
          </cell>
        </row>
        <row r="502">
          <cell r="A502" t="str">
            <v>S511021</v>
          </cell>
        </row>
        <row r="502">
          <cell r="C502" t="str">
            <v>平安养老保险股份有限公司北京分公司</v>
          </cell>
        </row>
        <row r="502">
          <cell r="E502" t="str">
            <v>CNY</v>
          </cell>
        </row>
        <row r="502">
          <cell r="G502">
            <v>0</v>
          </cell>
          <cell r="H502">
            <v>0</v>
          </cell>
        </row>
        <row r="502">
          <cell r="J502">
            <v>0</v>
          </cell>
        </row>
        <row r="502">
          <cell r="L502">
            <v>0</v>
          </cell>
          <cell r="M502">
            <v>0</v>
          </cell>
          <cell r="N502" t="str">
            <v>应付</v>
          </cell>
          <cell r="O502" t="str">
            <v>元</v>
          </cell>
          <cell r="P502" t="str">
            <v>应付0元</v>
          </cell>
        </row>
        <row r="503">
          <cell r="A503" t="str">
            <v>S511022</v>
          </cell>
        </row>
        <row r="503">
          <cell r="C503" t="str">
            <v>北京华德世纪科技发展有限公司</v>
          </cell>
        </row>
        <row r="503">
          <cell r="E503" t="str">
            <v>CNY</v>
          </cell>
        </row>
        <row r="503">
          <cell r="G503">
            <v>0</v>
          </cell>
          <cell r="H503">
            <v>0</v>
          </cell>
        </row>
        <row r="503">
          <cell r="J503">
            <v>0</v>
          </cell>
        </row>
        <row r="503">
          <cell r="L503">
            <v>0</v>
          </cell>
          <cell r="M503">
            <v>0</v>
          </cell>
          <cell r="N503" t="str">
            <v>应付</v>
          </cell>
          <cell r="O503" t="str">
            <v>元</v>
          </cell>
          <cell r="P503" t="str">
            <v>应付0元</v>
          </cell>
        </row>
        <row r="504">
          <cell r="A504" t="str">
            <v>S511023</v>
          </cell>
        </row>
        <row r="504">
          <cell r="C504" t="str">
            <v>北京迅捷通物流有限公司</v>
          </cell>
        </row>
        <row r="504">
          <cell r="E504" t="str">
            <v>CNY</v>
          </cell>
        </row>
        <row r="504">
          <cell r="G504">
            <v>0</v>
          </cell>
          <cell r="H504">
            <v>0</v>
          </cell>
        </row>
        <row r="504">
          <cell r="J504">
            <v>0</v>
          </cell>
        </row>
        <row r="504">
          <cell r="L504">
            <v>0</v>
          </cell>
          <cell r="M504">
            <v>0</v>
          </cell>
          <cell r="N504" t="str">
            <v>应付</v>
          </cell>
          <cell r="O504" t="str">
            <v>元</v>
          </cell>
          <cell r="P504" t="str">
            <v>应付0元</v>
          </cell>
        </row>
        <row r="505">
          <cell r="A505" t="str">
            <v>S511024</v>
          </cell>
        </row>
        <row r="505">
          <cell r="C505" t="str">
            <v>北京市长安律师事务所</v>
          </cell>
        </row>
        <row r="505">
          <cell r="E505" t="str">
            <v>CNY</v>
          </cell>
        </row>
        <row r="505">
          <cell r="G505">
            <v>0</v>
          </cell>
          <cell r="H505">
            <v>0</v>
          </cell>
        </row>
        <row r="505">
          <cell r="J505">
            <v>0</v>
          </cell>
        </row>
        <row r="505">
          <cell r="L505">
            <v>0</v>
          </cell>
          <cell r="M505">
            <v>0</v>
          </cell>
          <cell r="N505" t="str">
            <v>应付</v>
          </cell>
          <cell r="O505" t="str">
            <v>元</v>
          </cell>
          <cell r="P505" t="str">
            <v>应付0元</v>
          </cell>
        </row>
        <row r="506">
          <cell r="A506" t="str">
            <v>S511025</v>
          </cell>
        </row>
        <row r="506">
          <cell r="C506" t="str">
            <v>北京泰纳特斯汽车零部件有限公司</v>
          </cell>
        </row>
        <row r="506">
          <cell r="E506" t="str">
            <v>CNY</v>
          </cell>
        </row>
        <row r="506">
          <cell r="G506">
            <v>0</v>
          </cell>
          <cell r="H506">
            <v>0</v>
          </cell>
        </row>
        <row r="506">
          <cell r="J506">
            <v>0</v>
          </cell>
        </row>
        <row r="506">
          <cell r="L506">
            <v>0</v>
          </cell>
          <cell r="M506">
            <v>0</v>
          </cell>
          <cell r="N506" t="str">
            <v>应付</v>
          </cell>
          <cell r="O506" t="str">
            <v>元</v>
          </cell>
          <cell r="P506" t="str">
            <v>应付0元</v>
          </cell>
        </row>
        <row r="507">
          <cell r="A507" t="str">
            <v>S511026</v>
          </cell>
        </row>
        <row r="507">
          <cell r="C507" t="str">
            <v>北京合享智泉科技有限公司</v>
          </cell>
        </row>
        <row r="507">
          <cell r="E507" t="str">
            <v>CNY</v>
          </cell>
        </row>
        <row r="507">
          <cell r="G507">
            <v>0</v>
          </cell>
          <cell r="H507">
            <v>0</v>
          </cell>
        </row>
        <row r="507">
          <cell r="J507">
            <v>0</v>
          </cell>
        </row>
        <row r="507">
          <cell r="L507">
            <v>0</v>
          </cell>
          <cell r="M507">
            <v>0</v>
          </cell>
          <cell r="N507" t="str">
            <v>应付</v>
          </cell>
          <cell r="O507" t="str">
            <v>元</v>
          </cell>
          <cell r="P507" t="str">
            <v>应付0元</v>
          </cell>
        </row>
        <row r="508">
          <cell r="A508" t="str">
            <v>S511027</v>
          </cell>
        </row>
        <row r="508">
          <cell r="C508" t="str">
            <v>北京中恒海润金铭科技设备有限公司</v>
          </cell>
        </row>
        <row r="508">
          <cell r="E508" t="str">
            <v>CNY</v>
          </cell>
        </row>
        <row r="508">
          <cell r="G508">
            <v>0</v>
          </cell>
          <cell r="H508">
            <v>0</v>
          </cell>
        </row>
        <row r="508">
          <cell r="J508">
            <v>0</v>
          </cell>
        </row>
        <row r="508">
          <cell r="L508">
            <v>0</v>
          </cell>
          <cell r="M508">
            <v>0</v>
          </cell>
          <cell r="N508" t="str">
            <v>应付</v>
          </cell>
          <cell r="O508" t="str">
            <v>元</v>
          </cell>
          <cell r="P508" t="str">
            <v>应付0元</v>
          </cell>
        </row>
        <row r="509">
          <cell r="A509" t="str">
            <v>S511030</v>
          </cell>
        </row>
        <row r="509">
          <cell r="C509" t="str">
            <v>中汽认证中心有限公司</v>
          </cell>
        </row>
        <row r="509">
          <cell r="E509" t="str">
            <v>CNY</v>
          </cell>
        </row>
        <row r="509">
          <cell r="G509">
            <v>0</v>
          </cell>
          <cell r="H509">
            <v>94660</v>
          </cell>
        </row>
        <row r="509">
          <cell r="J509">
            <v>94660</v>
          </cell>
        </row>
        <row r="509">
          <cell r="L509">
            <v>0</v>
          </cell>
          <cell r="M509">
            <v>0</v>
          </cell>
          <cell r="N509" t="str">
            <v>应付</v>
          </cell>
          <cell r="O509" t="str">
            <v>元</v>
          </cell>
          <cell r="P509" t="str">
            <v>应付0元</v>
          </cell>
        </row>
        <row r="510">
          <cell r="A510" t="str">
            <v>S511031</v>
          </cell>
        </row>
        <row r="510">
          <cell r="C510" t="str">
            <v>华赛天成管理技术（北京）有限公司</v>
          </cell>
        </row>
        <row r="510">
          <cell r="E510" t="str">
            <v>CNY</v>
          </cell>
        </row>
        <row r="510">
          <cell r="G510">
            <v>0</v>
          </cell>
          <cell r="H510">
            <v>0</v>
          </cell>
        </row>
        <row r="510">
          <cell r="J510">
            <v>0</v>
          </cell>
        </row>
        <row r="510">
          <cell r="L510">
            <v>0</v>
          </cell>
          <cell r="M510">
            <v>0</v>
          </cell>
          <cell r="N510" t="str">
            <v>应付</v>
          </cell>
          <cell r="O510" t="str">
            <v>元</v>
          </cell>
          <cell r="P510" t="str">
            <v>应付0元</v>
          </cell>
        </row>
        <row r="511">
          <cell r="A511" t="str">
            <v>S511032</v>
          </cell>
        </row>
        <row r="511">
          <cell r="C511" t="str">
            <v>中机科（北京）车辆检测工程研究院有限公司</v>
          </cell>
        </row>
        <row r="511">
          <cell r="E511" t="str">
            <v>CNY</v>
          </cell>
        </row>
        <row r="511">
          <cell r="G511">
            <v>-300000</v>
          </cell>
          <cell r="H511">
            <v>0</v>
          </cell>
        </row>
        <row r="511">
          <cell r="J511">
            <v>34000</v>
          </cell>
        </row>
        <row r="511">
          <cell r="L511">
            <v>-334000</v>
          </cell>
          <cell r="M511">
            <v>334000</v>
          </cell>
          <cell r="N511" t="str">
            <v>应付</v>
          </cell>
          <cell r="O511" t="str">
            <v>元</v>
          </cell>
          <cell r="P511" t="str">
            <v>应付334000元</v>
          </cell>
        </row>
        <row r="512">
          <cell r="A512" t="str">
            <v>S511034</v>
          </cell>
        </row>
        <row r="512">
          <cell r="C512" t="str">
            <v>北京兰亭建功商贸有限公司</v>
          </cell>
        </row>
        <row r="512">
          <cell r="E512" t="str">
            <v>CNY</v>
          </cell>
        </row>
        <row r="512">
          <cell r="G512">
            <v>0</v>
          </cell>
          <cell r="H512">
            <v>0</v>
          </cell>
        </row>
        <row r="512">
          <cell r="J512">
            <v>0</v>
          </cell>
        </row>
        <row r="512">
          <cell r="L512">
            <v>0</v>
          </cell>
          <cell r="M512">
            <v>0</v>
          </cell>
          <cell r="N512" t="str">
            <v>应付</v>
          </cell>
          <cell r="O512" t="str">
            <v>元</v>
          </cell>
          <cell r="P512" t="str">
            <v>应付0元</v>
          </cell>
        </row>
        <row r="513">
          <cell r="A513" t="str">
            <v>S511035</v>
          </cell>
        </row>
        <row r="513">
          <cell r="C513" t="str">
            <v>北京格兰力士机电技术有限责任公司</v>
          </cell>
        </row>
        <row r="513">
          <cell r="E513" t="str">
            <v>CNY</v>
          </cell>
        </row>
        <row r="513">
          <cell r="G513">
            <v>0</v>
          </cell>
          <cell r="H513">
            <v>0</v>
          </cell>
        </row>
        <row r="513">
          <cell r="J513">
            <v>0</v>
          </cell>
        </row>
        <row r="513">
          <cell r="L513">
            <v>0</v>
          </cell>
          <cell r="M513">
            <v>0</v>
          </cell>
          <cell r="N513" t="str">
            <v>应付</v>
          </cell>
          <cell r="O513" t="str">
            <v>元</v>
          </cell>
          <cell r="P513" t="str">
            <v>应付0元</v>
          </cell>
        </row>
        <row r="514">
          <cell r="A514" t="str">
            <v>S511036</v>
          </cell>
        </row>
        <row r="514">
          <cell r="C514" t="str">
            <v>北京恒世通物流有限公司</v>
          </cell>
        </row>
        <row r="514">
          <cell r="E514" t="str">
            <v>CNY</v>
          </cell>
        </row>
        <row r="514">
          <cell r="G514">
            <v>-1481620.4</v>
          </cell>
          <cell r="H514">
            <v>336040</v>
          </cell>
        </row>
        <row r="514">
          <cell r="J514">
            <v>155371.02</v>
          </cell>
        </row>
        <row r="514">
          <cell r="L514">
            <v>-1300951.42</v>
          </cell>
          <cell r="M514">
            <v>1300951.42</v>
          </cell>
          <cell r="N514" t="str">
            <v>应付</v>
          </cell>
          <cell r="O514" t="str">
            <v>元</v>
          </cell>
          <cell r="P514" t="str">
            <v>应付1300951.42元</v>
          </cell>
        </row>
        <row r="515">
          <cell r="A515" t="str">
            <v>S511037</v>
          </cell>
        </row>
        <row r="515">
          <cell r="C515" t="str">
            <v>北京友联物流有限公司</v>
          </cell>
        </row>
        <row r="515">
          <cell r="E515" t="str">
            <v>CNY</v>
          </cell>
        </row>
        <row r="515">
          <cell r="G515">
            <v>-537732.13</v>
          </cell>
          <cell r="H515">
            <v>200000</v>
          </cell>
        </row>
        <row r="515">
          <cell r="J515">
            <v>105166.02</v>
          </cell>
        </row>
        <row r="515">
          <cell r="L515">
            <v>-442898.15</v>
          </cell>
          <cell r="M515">
            <v>442898.15</v>
          </cell>
          <cell r="N515" t="str">
            <v>应付</v>
          </cell>
          <cell r="O515" t="str">
            <v>元</v>
          </cell>
          <cell r="P515" t="str">
            <v>应付442898.15元</v>
          </cell>
        </row>
        <row r="516">
          <cell r="A516" t="str">
            <v>S511038</v>
          </cell>
        </row>
        <row r="516">
          <cell r="C516" t="str">
            <v>中联认证中心（北京）有限公司</v>
          </cell>
        </row>
        <row r="516">
          <cell r="E516" t="str">
            <v>CNY</v>
          </cell>
        </row>
        <row r="516">
          <cell r="G516">
            <v>0</v>
          </cell>
          <cell r="H516">
            <v>0</v>
          </cell>
        </row>
        <row r="516">
          <cell r="J516">
            <v>0</v>
          </cell>
        </row>
        <row r="516">
          <cell r="L516">
            <v>0</v>
          </cell>
          <cell r="M516">
            <v>0</v>
          </cell>
          <cell r="N516" t="str">
            <v>应付</v>
          </cell>
          <cell r="O516" t="str">
            <v>元</v>
          </cell>
          <cell r="P516" t="str">
            <v>应付0元</v>
          </cell>
        </row>
        <row r="517">
          <cell r="A517" t="str">
            <v>S511049</v>
          </cell>
        </row>
        <row r="517">
          <cell r="C517" t="str">
            <v>北京金瑞华通科技有限公司</v>
          </cell>
        </row>
        <row r="517">
          <cell r="E517" t="str">
            <v>CNY</v>
          </cell>
        </row>
        <row r="517">
          <cell r="G517">
            <v>0</v>
          </cell>
          <cell r="H517">
            <v>0</v>
          </cell>
        </row>
        <row r="517">
          <cell r="J517">
            <v>0</v>
          </cell>
        </row>
        <row r="517">
          <cell r="L517">
            <v>0</v>
          </cell>
          <cell r="M517">
            <v>0</v>
          </cell>
          <cell r="N517" t="str">
            <v>应付</v>
          </cell>
          <cell r="O517" t="str">
            <v>元</v>
          </cell>
          <cell r="P517" t="str">
            <v>应付0元</v>
          </cell>
        </row>
        <row r="518">
          <cell r="A518" t="str">
            <v>S511055</v>
          </cell>
        </row>
        <row r="518">
          <cell r="C518" t="str">
            <v>北京网聘信息技术有限公司</v>
          </cell>
        </row>
        <row r="518">
          <cell r="E518" t="str">
            <v>CNY</v>
          </cell>
        </row>
        <row r="518">
          <cell r="G518">
            <v>0</v>
          </cell>
          <cell r="H518">
            <v>8580</v>
          </cell>
        </row>
        <row r="518">
          <cell r="J518">
            <v>8580</v>
          </cell>
        </row>
        <row r="518">
          <cell r="L518">
            <v>0</v>
          </cell>
          <cell r="M518">
            <v>0</v>
          </cell>
          <cell r="N518" t="str">
            <v>应付</v>
          </cell>
          <cell r="O518" t="str">
            <v>元</v>
          </cell>
          <cell r="P518" t="str">
            <v>应付0元</v>
          </cell>
        </row>
        <row r="519">
          <cell r="A519" t="str">
            <v>S512001</v>
          </cell>
        </row>
        <row r="519">
          <cell r="C519" t="str">
            <v>天津冠崴精密机械有限公司</v>
          </cell>
        </row>
        <row r="519">
          <cell r="E519" t="str">
            <v>CNY</v>
          </cell>
        </row>
        <row r="519">
          <cell r="G519">
            <v>0</v>
          </cell>
          <cell r="H519">
            <v>0</v>
          </cell>
        </row>
        <row r="519">
          <cell r="J519">
            <v>0</v>
          </cell>
        </row>
        <row r="519">
          <cell r="L519">
            <v>0</v>
          </cell>
          <cell r="M519">
            <v>0</v>
          </cell>
          <cell r="N519" t="str">
            <v>应付</v>
          </cell>
          <cell r="O519" t="str">
            <v>元</v>
          </cell>
          <cell r="P519" t="str">
            <v>应付0元</v>
          </cell>
        </row>
        <row r="520">
          <cell r="A520" t="str">
            <v>S512002</v>
          </cell>
        </row>
        <row r="520">
          <cell r="C520" t="str">
            <v>天津市盛荣欣益科技有限公司</v>
          </cell>
        </row>
        <row r="520">
          <cell r="E520" t="str">
            <v>CNY</v>
          </cell>
        </row>
        <row r="520">
          <cell r="G520">
            <v>0</v>
          </cell>
          <cell r="H520">
            <v>0</v>
          </cell>
        </row>
        <row r="520">
          <cell r="J520">
            <v>0</v>
          </cell>
        </row>
        <row r="520">
          <cell r="L520">
            <v>0</v>
          </cell>
          <cell r="M520">
            <v>0</v>
          </cell>
          <cell r="N520" t="str">
            <v>应付</v>
          </cell>
          <cell r="O520" t="str">
            <v>元</v>
          </cell>
          <cell r="P520" t="str">
            <v>应付0元</v>
          </cell>
        </row>
        <row r="521">
          <cell r="A521" t="str">
            <v>S512004</v>
          </cell>
        </row>
        <row r="521">
          <cell r="C521" t="str">
            <v>天津优普达特科技有限公司</v>
          </cell>
        </row>
        <row r="521">
          <cell r="E521" t="str">
            <v>CNY</v>
          </cell>
        </row>
        <row r="521">
          <cell r="G521">
            <v>-233149.1</v>
          </cell>
          <cell r="H521">
            <v>0</v>
          </cell>
        </row>
        <row r="521">
          <cell r="J521">
            <v>0</v>
          </cell>
        </row>
        <row r="521">
          <cell r="L521">
            <v>-233149.1</v>
          </cell>
          <cell r="M521">
            <v>233149.1</v>
          </cell>
          <cell r="N521" t="str">
            <v>应付</v>
          </cell>
          <cell r="O521" t="str">
            <v>元</v>
          </cell>
          <cell r="P521" t="str">
            <v>应付233149.1元</v>
          </cell>
        </row>
        <row r="522">
          <cell r="A522" t="str">
            <v>S512005</v>
          </cell>
        </row>
        <row r="522">
          <cell r="C522" t="str">
            <v>天津市奥特威德焊接技术有限公司</v>
          </cell>
        </row>
        <row r="522">
          <cell r="E522" t="str">
            <v>CNY</v>
          </cell>
        </row>
        <row r="522">
          <cell r="G522">
            <v>-26000</v>
          </cell>
          <cell r="H522">
            <v>0</v>
          </cell>
        </row>
        <row r="522">
          <cell r="J522">
            <v>0</v>
          </cell>
        </row>
        <row r="522">
          <cell r="L522">
            <v>-26000</v>
          </cell>
          <cell r="M522">
            <v>26000</v>
          </cell>
          <cell r="N522" t="str">
            <v>应付</v>
          </cell>
          <cell r="O522" t="str">
            <v>元</v>
          </cell>
          <cell r="P522" t="str">
            <v>应付26000元</v>
          </cell>
        </row>
        <row r="523">
          <cell r="A523" t="str">
            <v>S512006</v>
          </cell>
        </row>
        <row r="523">
          <cell r="C523" t="str">
            <v>天津尼嘉斯机械设备销售有限公司</v>
          </cell>
        </row>
        <row r="523">
          <cell r="E523" t="str">
            <v>CNY</v>
          </cell>
        </row>
        <row r="523">
          <cell r="G523">
            <v>-14336</v>
          </cell>
          <cell r="H523">
            <v>0</v>
          </cell>
        </row>
        <row r="523">
          <cell r="J523">
            <v>0</v>
          </cell>
        </row>
        <row r="523">
          <cell r="L523">
            <v>-14336</v>
          </cell>
          <cell r="M523">
            <v>14336</v>
          </cell>
          <cell r="N523" t="str">
            <v>应付</v>
          </cell>
          <cell r="O523" t="str">
            <v>元</v>
          </cell>
          <cell r="P523" t="str">
            <v>应付14336元</v>
          </cell>
        </row>
        <row r="524">
          <cell r="A524" t="str">
            <v>S512007</v>
          </cell>
        </row>
        <row r="524">
          <cell r="C524" t="str">
            <v>天津宏达翔科技有限公司</v>
          </cell>
        </row>
        <row r="524">
          <cell r="E524" t="str">
            <v>CNY</v>
          </cell>
        </row>
        <row r="524">
          <cell r="G524">
            <v>-34088.1200000001</v>
          </cell>
          <cell r="H524">
            <v>68772.74</v>
          </cell>
        </row>
        <row r="524">
          <cell r="J524">
            <v>34684.62</v>
          </cell>
        </row>
        <row r="524">
          <cell r="L524">
            <v>-1.09139364212751e-10</v>
          </cell>
          <cell r="M524">
            <v>1.09139364212751e-10</v>
          </cell>
          <cell r="N524" t="str">
            <v>应付</v>
          </cell>
          <cell r="O524" t="str">
            <v>元</v>
          </cell>
          <cell r="P524" t="str">
            <v>应付1.09139364212751E-10元</v>
          </cell>
        </row>
        <row r="525">
          <cell r="A525" t="str">
            <v>S512009</v>
          </cell>
        </row>
        <row r="525">
          <cell r="C525" t="str">
            <v>天津克威迩机械设备有限公司</v>
          </cell>
        </row>
        <row r="525">
          <cell r="E525" t="str">
            <v>CNY</v>
          </cell>
        </row>
        <row r="525">
          <cell r="G525">
            <v>0</v>
          </cell>
          <cell r="H525">
            <v>0</v>
          </cell>
        </row>
        <row r="525">
          <cell r="J525">
            <v>0</v>
          </cell>
        </row>
        <row r="525">
          <cell r="L525">
            <v>0</v>
          </cell>
          <cell r="M525">
            <v>0</v>
          </cell>
          <cell r="N525" t="str">
            <v>应付</v>
          </cell>
          <cell r="O525" t="str">
            <v>元</v>
          </cell>
          <cell r="P525" t="str">
            <v>应付0元</v>
          </cell>
        </row>
        <row r="526">
          <cell r="A526" t="str">
            <v>S512010</v>
          </cell>
        </row>
        <row r="526">
          <cell r="C526" t="str">
            <v>天津市恒卓科技有限公司</v>
          </cell>
        </row>
        <row r="526">
          <cell r="E526" t="str">
            <v>CNY</v>
          </cell>
        </row>
        <row r="526">
          <cell r="G526">
            <v>0</v>
          </cell>
          <cell r="H526">
            <v>0</v>
          </cell>
        </row>
        <row r="526">
          <cell r="J526">
            <v>0</v>
          </cell>
        </row>
        <row r="526">
          <cell r="L526">
            <v>0</v>
          </cell>
          <cell r="M526">
            <v>0</v>
          </cell>
          <cell r="N526" t="str">
            <v>应付</v>
          </cell>
          <cell r="O526" t="str">
            <v>元</v>
          </cell>
          <cell r="P526" t="str">
            <v>应付0元</v>
          </cell>
        </row>
        <row r="527">
          <cell r="A527" t="str">
            <v>S512011</v>
          </cell>
        </row>
        <row r="527">
          <cell r="C527" t="str">
            <v>天津市启光科技有限公司</v>
          </cell>
        </row>
        <row r="527">
          <cell r="E527" t="str">
            <v>CNY</v>
          </cell>
        </row>
        <row r="527">
          <cell r="G527">
            <v>0</v>
          </cell>
          <cell r="H527">
            <v>0</v>
          </cell>
        </row>
        <row r="527">
          <cell r="J527">
            <v>0</v>
          </cell>
        </row>
        <row r="527">
          <cell r="L527">
            <v>0</v>
          </cell>
          <cell r="M527">
            <v>0</v>
          </cell>
          <cell r="N527" t="str">
            <v>应付</v>
          </cell>
          <cell r="O527" t="str">
            <v>元</v>
          </cell>
          <cell r="P527" t="str">
            <v>应付0元</v>
          </cell>
        </row>
        <row r="528">
          <cell r="A528" t="str">
            <v>S512012</v>
          </cell>
        </row>
        <row r="528">
          <cell r="C528" t="str">
            <v>天津市科特迪科技发展有限公司</v>
          </cell>
        </row>
        <row r="528">
          <cell r="E528" t="str">
            <v>CNY</v>
          </cell>
        </row>
        <row r="528">
          <cell r="G528">
            <v>0</v>
          </cell>
          <cell r="H528">
            <v>0</v>
          </cell>
        </row>
        <row r="528">
          <cell r="J528">
            <v>0</v>
          </cell>
        </row>
        <row r="528">
          <cell r="L528">
            <v>0</v>
          </cell>
          <cell r="M528">
            <v>0</v>
          </cell>
          <cell r="N528" t="str">
            <v>应付</v>
          </cell>
          <cell r="O528" t="str">
            <v>元</v>
          </cell>
          <cell r="P528" t="str">
            <v>应付0元</v>
          </cell>
        </row>
        <row r="529">
          <cell r="A529" t="str">
            <v>S512013</v>
          </cell>
        </row>
        <row r="529">
          <cell r="C529" t="str">
            <v>兴泽智能装备（天津）有限公司</v>
          </cell>
        </row>
        <row r="529">
          <cell r="E529" t="str">
            <v>CNY</v>
          </cell>
        </row>
        <row r="529">
          <cell r="G529">
            <v>-16950</v>
          </cell>
          <cell r="H529">
            <v>0</v>
          </cell>
        </row>
        <row r="529">
          <cell r="J529">
            <v>0</v>
          </cell>
        </row>
        <row r="529">
          <cell r="L529">
            <v>-16950</v>
          </cell>
          <cell r="M529">
            <v>16950</v>
          </cell>
          <cell r="N529" t="str">
            <v>应付</v>
          </cell>
          <cell r="O529" t="str">
            <v>元</v>
          </cell>
          <cell r="P529" t="str">
            <v>应付16950元</v>
          </cell>
        </row>
        <row r="530">
          <cell r="A530" t="str">
            <v>S512014</v>
          </cell>
        </row>
        <row r="530">
          <cell r="C530" t="str">
            <v>天津市勃辉模具有限公司</v>
          </cell>
        </row>
        <row r="530">
          <cell r="E530" t="str">
            <v>CNY</v>
          </cell>
        </row>
        <row r="530">
          <cell r="G530">
            <v>-59297.22</v>
          </cell>
          <cell r="H530">
            <v>0</v>
          </cell>
        </row>
        <row r="530">
          <cell r="J530">
            <v>0</v>
          </cell>
        </row>
        <row r="530">
          <cell r="L530">
            <v>-59297.22</v>
          </cell>
          <cell r="M530">
            <v>59297.22</v>
          </cell>
          <cell r="N530" t="str">
            <v>应付</v>
          </cell>
          <cell r="O530" t="str">
            <v>元</v>
          </cell>
          <cell r="P530" t="str">
            <v>应付59297.22元</v>
          </cell>
        </row>
        <row r="531">
          <cell r="A531" t="str">
            <v>S512015</v>
          </cell>
        </row>
        <row r="531">
          <cell r="C531" t="str">
            <v>天津市启迪汽车维修有限公司</v>
          </cell>
        </row>
        <row r="531">
          <cell r="E531" t="str">
            <v>CNY</v>
          </cell>
        </row>
        <row r="531">
          <cell r="G531">
            <v>0</v>
          </cell>
          <cell r="H531">
            <v>0</v>
          </cell>
        </row>
        <row r="531">
          <cell r="J531">
            <v>0</v>
          </cell>
        </row>
        <row r="531">
          <cell r="L531">
            <v>0</v>
          </cell>
          <cell r="M531">
            <v>0</v>
          </cell>
          <cell r="N531" t="str">
            <v>应付</v>
          </cell>
          <cell r="O531" t="str">
            <v>元</v>
          </cell>
          <cell r="P531" t="str">
            <v>应付0元</v>
          </cell>
        </row>
        <row r="532">
          <cell r="A532" t="str">
            <v>S512016</v>
          </cell>
        </row>
        <row r="532">
          <cell r="C532" t="str">
            <v>同道精英（天津）信息技术有限公司</v>
          </cell>
        </row>
        <row r="532">
          <cell r="E532" t="str">
            <v>CNY</v>
          </cell>
        </row>
        <row r="532">
          <cell r="G532">
            <v>0</v>
          </cell>
          <cell r="H532">
            <v>0</v>
          </cell>
        </row>
        <row r="532">
          <cell r="J532">
            <v>0</v>
          </cell>
        </row>
        <row r="532">
          <cell r="L532">
            <v>0</v>
          </cell>
          <cell r="M532">
            <v>0</v>
          </cell>
          <cell r="N532" t="str">
            <v>应付</v>
          </cell>
          <cell r="O532" t="str">
            <v>元</v>
          </cell>
          <cell r="P532" t="str">
            <v>应付0元</v>
          </cell>
        </row>
        <row r="533">
          <cell r="A533" t="str">
            <v>S512017</v>
          </cell>
        </row>
        <row r="533">
          <cell r="C533" t="str">
            <v>天津开山金属模具科技有限公司</v>
          </cell>
        </row>
        <row r="533">
          <cell r="E533" t="str">
            <v>CNY</v>
          </cell>
        </row>
        <row r="533">
          <cell r="G533">
            <v>-91547.4</v>
          </cell>
          <cell r="H533">
            <v>0</v>
          </cell>
        </row>
        <row r="533">
          <cell r="J533">
            <v>0</v>
          </cell>
        </row>
        <row r="533">
          <cell r="L533">
            <v>-91547.4</v>
          </cell>
          <cell r="M533">
            <v>91547.4</v>
          </cell>
          <cell r="N533" t="str">
            <v>应付</v>
          </cell>
          <cell r="O533" t="str">
            <v>元</v>
          </cell>
          <cell r="P533" t="str">
            <v>应付91547.4元</v>
          </cell>
        </row>
        <row r="534">
          <cell r="A534" t="str">
            <v>S512018</v>
          </cell>
        </row>
        <row r="534">
          <cell r="C534" t="str">
            <v>兴宏盛汽车配件（天津）有限公司</v>
          </cell>
        </row>
        <row r="534">
          <cell r="E534" t="str">
            <v>CNY</v>
          </cell>
        </row>
        <row r="534">
          <cell r="G534">
            <v>0</v>
          </cell>
          <cell r="H534">
            <v>0</v>
          </cell>
        </row>
        <row r="534">
          <cell r="J534">
            <v>0</v>
          </cell>
        </row>
        <row r="534">
          <cell r="L534">
            <v>0</v>
          </cell>
          <cell r="M534">
            <v>0</v>
          </cell>
          <cell r="N534" t="str">
            <v>应付</v>
          </cell>
          <cell r="O534" t="str">
            <v>元</v>
          </cell>
          <cell r="P534" t="str">
            <v>应付0元</v>
          </cell>
        </row>
        <row r="535">
          <cell r="A535" t="str">
            <v>S512019</v>
          </cell>
        </row>
        <row r="535">
          <cell r="C535" t="str">
            <v>中汽研汽车检验中心（天津）有限公司</v>
          </cell>
        </row>
        <row r="535">
          <cell r="E535" t="str">
            <v>CNY</v>
          </cell>
        </row>
        <row r="535">
          <cell r="G535">
            <v>0</v>
          </cell>
          <cell r="H535">
            <v>0</v>
          </cell>
        </row>
        <row r="535">
          <cell r="J535">
            <v>0</v>
          </cell>
        </row>
        <row r="535">
          <cell r="L535">
            <v>0</v>
          </cell>
          <cell r="M535">
            <v>0</v>
          </cell>
          <cell r="N535" t="str">
            <v>应付</v>
          </cell>
          <cell r="O535" t="str">
            <v>元</v>
          </cell>
          <cell r="P535" t="str">
            <v>应付0元</v>
          </cell>
        </row>
        <row r="536">
          <cell r="A536" t="str">
            <v>S512020</v>
          </cell>
        </row>
        <row r="536">
          <cell r="C536" t="str">
            <v>天津中骏机械技术有限公司</v>
          </cell>
        </row>
        <row r="536">
          <cell r="E536" t="str">
            <v>CNY</v>
          </cell>
        </row>
        <row r="536">
          <cell r="G536">
            <v>0</v>
          </cell>
          <cell r="H536">
            <v>0</v>
          </cell>
        </row>
        <row r="536">
          <cell r="J536">
            <v>0</v>
          </cell>
        </row>
        <row r="536">
          <cell r="L536">
            <v>0</v>
          </cell>
          <cell r="M536">
            <v>0</v>
          </cell>
          <cell r="N536" t="str">
            <v>应付</v>
          </cell>
          <cell r="O536" t="str">
            <v>元</v>
          </cell>
          <cell r="P536" t="str">
            <v>应付0元</v>
          </cell>
        </row>
        <row r="537">
          <cell r="A537" t="str">
            <v>S512023</v>
          </cell>
        </row>
        <row r="537">
          <cell r="C537" t="str">
            <v>天津铭晟商贸有限公司</v>
          </cell>
        </row>
        <row r="537">
          <cell r="E537" t="str">
            <v>CNY</v>
          </cell>
        </row>
        <row r="537">
          <cell r="G537">
            <v>0</v>
          </cell>
          <cell r="H537">
            <v>0</v>
          </cell>
        </row>
        <row r="537">
          <cell r="J537">
            <v>0</v>
          </cell>
        </row>
        <row r="537">
          <cell r="L537">
            <v>0</v>
          </cell>
          <cell r="M537">
            <v>0</v>
          </cell>
          <cell r="N537" t="str">
            <v>应付</v>
          </cell>
          <cell r="O537" t="str">
            <v>元</v>
          </cell>
          <cell r="P537" t="str">
            <v>应付0元</v>
          </cell>
        </row>
        <row r="538">
          <cell r="A538" t="str">
            <v>S512024</v>
          </cell>
        </row>
        <row r="538">
          <cell r="C538" t="str">
            <v>布柯玛储能器（天津）有限公司</v>
          </cell>
        </row>
        <row r="538">
          <cell r="E538" t="str">
            <v>CNY</v>
          </cell>
        </row>
        <row r="538">
          <cell r="G538">
            <v>0</v>
          </cell>
          <cell r="H538">
            <v>0</v>
          </cell>
        </row>
        <row r="538">
          <cell r="J538">
            <v>0</v>
          </cell>
        </row>
        <row r="538">
          <cell r="L538">
            <v>0</v>
          </cell>
          <cell r="M538">
            <v>0</v>
          </cell>
          <cell r="N538" t="str">
            <v>应付</v>
          </cell>
          <cell r="O538" t="str">
            <v>元</v>
          </cell>
          <cell r="P538" t="str">
            <v>应付0元</v>
          </cell>
        </row>
        <row r="539">
          <cell r="A539" t="str">
            <v>S512025</v>
          </cell>
        </row>
        <row r="539">
          <cell r="C539" t="str">
            <v>天津英特瑞机电设备贸易有限公司</v>
          </cell>
        </row>
        <row r="539">
          <cell r="E539" t="str">
            <v>CNY</v>
          </cell>
        </row>
        <row r="539">
          <cell r="G539">
            <v>0</v>
          </cell>
          <cell r="H539">
            <v>0</v>
          </cell>
        </row>
        <row r="539">
          <cell r="J539">
            <v>0</v>
          </cell>
        </row>
        <row r="539">
          <cell r="L539">
            <v>0</v>
          </cell>
          <cell r="M539">
            <v>0</v>
          </cell>
          <cell r="N539" t="str">
            <v>应付</v>
          </cell>
          <cell r="O539" t="str">
            <v>元</v>
          </cell>
          <cell r="P539" t="str">
            <v>应付0元</v>
          </cell>
        </row>
        <row r="540">
          <cell r="A540" t="str">
            <v>S512027</v>
          </cell>
        </row>
        <row r="540">
          <cell r="C540" t="str">
            <v>天津芳雅机电科技有限公司</v>
          </cell>
        </row>
        <row r="540">
          <cell r="E540" t="str">
            <v>CNY</v>
          </cell>
        </row>
        <row r="540">
          <cell r="G540">
            <v>-32000</v>
          </cell>
          <cell r="H540">
            <v>0</v>
          </cell>
        </row>
        <row r="540">
          <cell r="J540">
            <v>0</v>
          </cell>
        </row>
        <row r="540">
          <cell r="L540">
            <v>-32000</v>
          </cell>
          <cell r="M540">
            <v>32000</v>
          </cell>
          <cell r="N540" t="str">
            <v>应付</v>
          </cell>
          <cell r="O540" t="str">
            <v>元</v>
          </cell>
          <cell r="P540" t="str">
            <v>应付32000元</v>
          </cell>
        </row>
        <row r="541">
          <cell r="A541" t="str">
            <v>S512028</v>
          </cell>
        </row>
        <row r="541">
          <cell r="C541" t="str">
            <v>天津林宇机械制造有限公司</v>
          </cell>
        </row>
        <row r="541">
          <cell r="E541" t="str">
            <v>CNY</v>
          </cell>
        </row>
        <row r="541">
          <cell r="G541">
            <v>-1750</v>
          </cell>
          <cell r="H541">
            <v>0</v>
          </cell>
        </row>
        <row r="541">
          <cell r="J541">
            <v>8500</v>
          </cell>
        </row>
        <row r="541">
          <cell r="L541">
            <v>-10250</v>
          </cell>
          <cell r="M541">
            <v>10250</v>
          </cell>
          <cell r="N541" t="str">
            <v>应付</v>
          </cell>
          <cell r="O541" t="str">
            <v>元</v>
          </cell>
          <cell r="P541" t="str">
            <v>应付10250元</v>
          </cell>
        </row>
        <row r="542">
          <cell r="A542" t="str">
            <v>S512030</v>
          </cell>
        </row>
        <row r="542">
          <cell r="C542" t="str">
            <v>天津德润达金属材料销售有限公司</v>
          </cell>
        </row>
        <row r="542">
          <cell r="E542" t="str">
            <v>CNY</v>
          </cell>
        </row>
        <row r="542">
          <cell r="G542">
            <v>-759746.68</v>
          </cell>
          <cell r="H542">
            <v>30000</v>
          </cell>
        </row>
        <row r="542">
          <cell r="J542">
            <v>0</v>
          </cell>
        </row>
        <row r="542">
          <cell r="L542">
            <v>-729746.68</v>
          </cell>
          <cell r="M542">
            <v>729746.68</v>
          </cell>
          <cell r="N542" t="str">
            <v>应付</v>
          </cell>
          <cell r="O542" t="str">
            <v>元</v>
          </cell>
          <cell r="P542" t="str">
            <v>应付729746.68元</v>
          </cell>
        </row>
        <row r="543">
          <cell r="A543" t="str">
            <v>S512031</v>
          </cell>
        </row>
        <row r="543">
          <cell r="C543" t="str">
            <v>天津合心亿商贸有限公司</v>
          </cell>
        </row>
        <row r="543">
          <cell r="E543" t="str">
            <v>CNY</v>
          </cell>
        </row>
        <row r="543">
          <cell r="G543">
            <v>0</v>
          </cell>
          <cell r="H543">
            <v>0</v>
          </cell>
        </row>
        <row r="543">
          <cell r="J543">
            <v>0</v>
          </cell>
        </row>
        <row r="543">
          <cell r="L543">
            <v>0</v>
          </cell>
          <cell r="M543">
            <v>0</v>
          </cell>
          <cell r="N543" t="str">
            <v>应付</v>
          </cell>
          <cell r="O543" t="str">
            <v>元</v>
          </cell>
          <cell r="P543" t="str">
            <v>应付0元</v>
          </cell>
        </row>
        <row r="544">
          <cell r="A544" t="str">
            <v>S512032</v>
          </cell>
        </row>
        <row r="544">
          <cell r="C544" t="str">
            <v>苏勃检测（天津）有限公司</v>
          </cell>
        </row>
        <row r="544">
          <cell r="E544" t="str">
            <v>CNY</v>
          </cell>
        </row>
        <row r="544">
          <cell r="G544">
            <v>0</v>
          </cell>
          <cell r="H544">
            <v>0</v>
          </cell>
        </row>
        <row r="544">
          <cell r="J544">
            <v>0</v>
          </cell>
        </row>
        <row r="544">
          <cell r="L544">
            <v>0</v>
          </cell>
          <cell r="M544">
            <v>0</v>
          </cell>
          <cell r="N544" t="str">
            <v>应付</v>
          </cell>
          <cell r="O544" t="str">
            <v>元</v>
          </cell>
          <cell r="P544" t="str">
            <v>应付0元</v>
          </cell>
        </row>
        <row r="545">
          <cell r="A545" t="str">
            <v>S512035</v>
          </cell>
        </row>
        <row r="545">
          <cell r="C545" t="str">
            <v>联合众企塑料包装制品（天津）有限公司</v>
          </cell>
        </row>
        <row r="545">
          <cell r="E545" t="str">
            <v>CNY</v>
          </cell>
        </row>
        <row r="545">
          <cell r="G545">
            <v>-40308.1</v>
          </cell>
          <cell r="H545">
            <v>0</v>
          </cell>
        </row>
        <row r="545">
          <cell r="J545">
            <v>21343.44</v>
          </cell>
        </row>
        <row r="545">
          <cell r="L545">
            <v>-61651.54</v>
          </cell>
          <cell r="M545">
            <v>61651.54</v>
          </cell>
          <cell r="N545" t="str">
            <v>应付</v>
          </cell>
          <cell r="O545" t="str">
            <v>元</v>
          </cell>
          <cell r="P545" t="str">
            <v>应付61651.54元</v>
          </cell>
        </row>
        <row r="546">
          <cell r="A546" t="str">
            <v>S512036</v>
          </cell>
        </row>
        <row r="546">
          <cell r="C546" t="str">
            <v>天津未来化学有限公司</v>
          </cell>
        </row>
        <row r="546">
          <cell r="E546" t="str">
            <v>CNY</v>
          </cell>
        </row>
        <row r="546">
          <cell r="G546">
            <v>-19500</v>
          </cell>
          <cell r="H546">
            <v>0</v>
          </cell>
        </row>
        <row r="546">
          <cell r="J546">
            <v>0</v>
          </cell>
        </row>
        <row r="546">
          <cell r="L546">
            <v>-19500</v>
          </cell>
          <cell r="M546">
            <v>19500</v>
          </cell>
          <cell r="N546" t="str">
            <v>应付</v>
          </cell>
          <cell r="O546" t="str">
            <v>元</v>
          </cell>
          <cell r="P546" t="str">
            <v>应付19500元</v>
          </cell>
        </row>
        <row r="547">
          <cell r="A547" t="str">
            <v>S512037</v>
          </cell>
        </row>
        <row r="547">
          <cell r="C547" t="str">
            <v>通标标准技术服务（天津）有限公司</v>
          </cell>
        </row>
        <row r="547">
          <cell r="E547" t="str">
            <v>CNY</v>
          </cell>
        </row>
        <row r="547">
          <cell r="G547">
            <v>0</v>
          </cell>
          <cell r="H547">
            <v>0</v>
          </cell>
        </row>
        <row r="547">
          <cell r="J547">
            <v>0</v>
          </cell>
        </row>
        <row r="547">
          <cell r="L547">
            <v>0</v>
          </cell>
          <cell r="M547">
            <v>0</v>
          </cell>
          <cell r="N547" t="str">
            <v>应付</v>
          </cell>
          <cell r="O547" t="str">
            <v>元</v>
          </cell>
          <cell r="P547" t="str">
            <v>应付0元</v>
          </cell>
        </row>
        <row r="548">
          <cell r="A548" t="str">
            <v>S512038</v>
          </cell>
        </row>
        <row r="548">
          <cell r="C548" t="str">
            <v>天津俊泰金属制品有限公司</v>
          </cell>
        </row>
        <row r="548">
          <cell r="E548" t="str">
            <v>CNY</v>
          </cell>
        </row>
        <row r="548">
          <cell r="G548">
            <v>0</v>
          </cell>
          <cell r="H548">
            <v>0</v>
          </cell>
        </row>
        <row r="548">
          <cell r="J548">
            <v>0</v>
          </cell>
        </row>
        <row r="548">
          <cell r="L548">
            <v>0</v>
          </cell>
          <cell r="M548">
            <v>0</v>
          </cell>
          <cell r="N548" t="str">
            <v>应付</v>
          </cell>
          <cell r="O548" t="str">
            <v>元</v>
          </cell>
          <cell r="P548" t="str">
            <v>应付0元</v>
          </cell>
        </row>
        <row r="549">
          <cell r="A549" t="str">
            <v>S512041</v>
          </cell>
        </row>
        <row r="549">
          <cell r="C549" t="str">
            <v>天津瑞胜特模具科技有限公司</v>
          </cell>
        </row>
        <row r="549">
          <cell r="E549" t="str">
            <v>CNY</v>
          </cell>
        </row>
        <row r="549">
          <cell r="G549">
            <v>0</v>
          </cell>
          <cell r="H549">
            <v>58000</v>
          </cell>
        </row>
        <row r="549">
          <cell r="J549">
            <v>58000</v>
          </cell>
        </row>
        <row r="549">
          <cell r="L549">
            <v>0</v>
          </cell>
          <cell r="M549">
            <v>0</v>
          </cell>
          <cell r="N549" t="str">
            <v>应付</v>
          </cell>
          <cell r="O549" t="str">
            <v>元</v>
          </cell>
          <cell r="P549" t="str">
            <v>应付0元</v>
          </cell>
        </row>
        <row r="550">
          <cell r="A550" t="str">
            <v>S512042</v>
          </cell>
        </row>
        <row r="550">
          <cell r="C550" t="str">
            <v>安合力（天津）叉车销售有限公司</v>
          </cell>
        </row>
        <row r="550">
          <cell r="E550" t="str">
            <v>CNY</v>
          </cell>
        </row>
        <row r="550">
          <cell r="G550">
            <v>0</v>
          </cell>
          <cell r="H550">
            <v>8400</v>
          </cell>
        </row>
        <row r="550">
          <cell r="J550">
            <v>30700</v>
          </cell>
        </row>
        <row r="550">
          <cell r="L550">
            <v>-22300</v>
          </cell>
          <cell r="M550">
            <v>22300</v>
          </cell>
          <cell r="N550" t="str">
            <v>应付</v>
          </cell>
          <cell r="O550" t="str">
            <v>元</v>
          </cell>
          <cell r="P550" t="str">
            <v>应付22300元</v>
          </cell>
        </row>
        <row r="551">
          <cell r="A551" t="str">
            <v>S513002</v>
          </cell>
        </row>
        <row r="551">
          <cell r="C551" t="str">
            <v>河北光德精密机械股份有限公司</v>
          </cell>
        </row>
        <row r="551">
          <cell r="E551" t="str">
            <v>CNY</v>
          </cell>
        </row>
        <row r="551">
          <cell r="G551">
            <v>0</v>
          </cell>
          <cell r="H551">
            <v>0</v>
          </cell>
        </row>
        <row r="551">
          <cell r="J551">
            <v>0</v>
          </cell>
        </row>
        <row r="551">
          <cell r="L551">
            <v>0</v>
          </cell>
          <cell r="M551">
            <v>0</v>
          </cell>
          <cell r="N551" t="str">
            <v>应付</v>
          </cell>
          <cell r="O551" t="str">
            <v>元</v>
          </cell>
          <cell r="P551" t="str">
            <v>应付0元</v>
          </cell>
        </row>
        <row r="552">
          <cell r="A552" t="str">
            <v>S513003</v>
          </cell>
        </row>
        <row r="552">
          <cell r="C552" t="str">
            <v>沧州市鑫发缝纫机有限公司</v>
          </cell>
        </row>
        <row r="552">
          <cell r="E552" t="str">
            <v>CNY</v>
          </cell>
        </row>
        <row r="552">
          <cell r="G552">
            <v>-23609</v>
          </cell>
          <cell r="H552">
            <v>0</v>
          </cell>
        </row>
        <row r="552">
          <cell r="J552">
            <v>0</v>
          </cell>
        </row>
        <row r="552">
          <cell r="L552">
            <v>-23609</v>
          </cell>
          <cell r="M552">
            <v>23609</v>
          </cell>
          <cell r="N552" t="str">
            <v>应付</v>
          </cell>
          <cell r="O552" t="str">
            <v>元</v>
          </cell>
          <cell r="P552" t="str">
            <v>应付23609元</v>
          </cell>
        </row>
        <row r="553">
          <cell r="A553" t="str">
            <v>S513004</v>
          </cell>
        </row>
        <row r="553">
          <cell r="C553" t="str">
            <v>任丘市焊材厂</v>
          </cell>
        </row>
        <row r="553">
          <cell r="E553" t="str">
            <v>CNY</v>
          </cell>
        </row>
        <row r="553">
          <cell r="G553">
            <v>-58850</v>
          </cell>
          <cell r="H553">
            <v>0</v>
          </cell>
        </row>
        <row r="553">
          <cell r="J553">
            <v>2240</v>
          </cell>
        </row>
        <row r="553">
          <cell r="L553">
            <v>-61090</v>
          </cell>
          <cell r="M553">
            <v>61090</v>
          </cell>
          <cell r="N553" t="str">
            <v>应付</v>
          </cell>
          <cell r="O553" t="str">
            <v>元</v>
          </cell>
          <cell r="P553" t="str">
            <v>应付61090元</v>
          </cell>
        </row>
        <row r="554">
          <cell r="A554" t="str">
            <v>S513005</v>
          </cell>
        </row>
        <row r="554">
          <cell r="C554" t="str">
            <v>黄骅市通乐贸易有限公司</v>
          </cell>
        </row>
        <row r="554">
          <cell r="E554" t="str">
            <v>CNY</v>
          </cell>
        </row>
        <row r="554">
          <cell r="G554">
            <v>-190530.9</v>
          </cell>
          <cell r="H554">
            <v>0</v>
          </cell>
        </row>
        <row r="554">
          <cell r="J554">
            <v>4096.5</v>
          </cell>
        </row>
        <row r="554">
          <cell r="L554">
            <v>-194627.4</v>
          </cell>
          <cell r="M554">
            <v>194627.4</v>
          </cell>
          <cell r="N554" t="str">
            <v>应付</v>
          </cell>
          <cell r="O554" t="str">
            <v>元</v>
          </cell>
          <cell r="P554" t="str">
            <v>应付194627.4元</v>
          </cell>
        </row>
        <row r="555">
          <cell r="A555" t="str">
            <v>S513006</v>
          </cell>
        </row>
        <row r="555">
          <cell r="C555" t="str">
            <v>黄骅市双得金属制品销售有限公司</v>
          </cell>
        </row>
        <row r="555">
          <cell r="E555" t="str">
            <v>CNY</v>
          </cell>
        </row>
        <row r="555">
          <cell r="G555">
            <v>-493083.37</v>
          </cell>
          <cell r="H555">
            <v>50000</v>
          </cell>
        </row>
        <row r="555">
          <cell r="J555">
            <v>0</v>
          </cell>
        </row>
        <row r="555">
          <cell r="L555">
            <v>-443083.37</v>
          </cell>
          <cell r="M555">
            <v>443083.37</v>
          </cell>
          <cell r="N555" t="str">
            <v>应付</v>
          </cell>
          <cell r="O555" t="str">
            <v>元</v>
          </cell>
          <cell r="P555" t="str">
            <v>应付443083.37元</v>
          </cell>
        </row>
        <row r="556">
          <cell r="A556" t="str">
            <v>S513007</v>
          </cell>
        </row>
        <row r="556">
          <cell r="C556" t="str">
            <v>人民电器集团黄骅销售有限公司</v>
          </cell>
        </row>
        <row r="556">
          <cell r="E556" t="str">
            <v>CNY</v>
          </cell>
        </row>
        <row r="556">
          <cell r="G556">
            <v>-44064.5</v>
          </cell>
          <cell r="H556">
            <v>0</v>
          </cell>
        </row>
        <row r="556">
          <cell r="J556">
            <v>0</v>
          </cell>
        </row>
        <row r="556">
          <cell r="L556">
            <v>-44064.5</v>
          </cell>
          <cell r="M556">
            <v>44064.5</v>
          </cell>
          <cell r="N556" t="str">
            <v>应付</v>
          </cell>
          <cell r="O556" t="str">
            <v>元</v>
          </cell>
          <cell r="P556" t="str">
            <v>应付44064.5元</v>
          </cell>
        </row>
        <row r="557">
          <cell r="A557" t="str">
            <v>S513008</v>
          </cell>
        </row>
        <row r="557">
          <cell r="C557" t="str">
            <v>黄骅市三江商贸有限公司</v>
          </cell>
        </row>
        <row r="557">
          <cell r="E557" t="str">
            <v>CNY</v>
          </cell>
        </row>
        <row r="557">
          <cell r="G557">
            <v>-17370.5</v>
          </cell>
          <cell r="H557">
            <v>0</v>
          </cell>
        </row>
        <row r="557">
          <cell r="J557">
            <v>0</v>
          </cell>
        </row>
        <row r="557">
          <cell r="L557">
            <v>-17370.5</v>
          </cell>
          <cell r="M557">
            <v>17370.5</v>
          </cell>
          <cell r="N557" t="str">
            <v>应付</v>
          </cell>
          <cell r="O557" t="str">
            <v>元</v>
          </cell>
          <cell r="P557" t="str">
            <v>应付17370.5元</v>
          </cell>
        </row>
        <row r="558">
          <cell r="A558" t="str">
            <v>S513009</v>
          </cell>
        </row>
        <row r="558">
          <cell r="C558" t="str">
            <v>黄骅市科友汇商贸有限公司</v>
          </cell>
        </row>
        <row r="558">
          <cell r="E558" t="str">
            <v>CNY</v>
          </cell>
        </row>
        <row r="558">
          <cell r="G558">
            <v>0</v>
          </cell>
          <cell r="H558">
            <v>0</v>
          </cell>
        </row>
        <row r="558">
          <cell r="J558">
            <v>0</v>
          </cell>
        </row>
        <row r="558">
          <cell r="L558">
            <v>0</v>
          </cell>
          <cell r="M558">
            <v>0</v>
          </cell>
          <cell r="N558" t="str">
            <v>应付</v>
          </cell>
          <cell r="O558" t="str">
            <v>元</v>
          </cell>
          <cell r="P558" t="str">
            <v>应付0元</v>
          </cell>
        </row>
        <row r="559">
          <cell r="A559" t="str">
            <v>S513011</v>
          </cell>
        </row>
        <row r="559">
          <cell r="C559" t="str">
            <v>黄骅市宏信五金机电经营部</v>
          </cell>
        </row>
        <row r="559">
          <cell r="E559" t="str">
            <v>CNY</v>
          </cell>
        </row>
        <row r="559">
          <cell r="G559">
            <v>-45759.95</v>
          </cell>
          <cell r="H559">
            <v>0</v>
          </cell>
        </row>
        <row r="559">
          <cell r="J559">
            <v>29555</v>
          </cell>
        </row>
        <row r="559">
          <cell r="L559">
            <v>-75314.95</v>
          </cell>
          <cell r="M559">
            <v>75314.95</v>
          </cell>
          <cell r="N559" t="str">
            <v>应付</v>
          </cell>
          <cell r="O559" t="str">
            <v>元</v>
          </cell>
          <cell r="P559" t="str">
            <v>应付75314.95元</v>
          </cell>
        </row>
        <row r="560">
          <cell r="A560" t="str">
            <v>S513012</v>
          </cell>
        </row>
        <row r="560">
          <cell r="C560" t="str">
            <v>黄骅市建华液压配件销售服务中心</v>
          </cell>
        </row>
        <row r="560">
          <cell r="E560" t="str">
            <v>CNY</v>
          </cell>
        </row>
        <row r="560">
          <cell r="G560">
            <v>0</v>
          </cell>
          <cell r="H560">
            <v>0</v>
          </cell>
        </row>
        <row r="560">
          <cell r="J560">
            <v>11207</v>
          </cell>
        </row>
        <row r="560">
          <cell r="L560">
            <v>-11207</v>
          </cell>
          <cell r="M560">
            <v>11207</v>
          </cell>
          <cell r="N560" t="str">
            <v>应付</v>
          </cell>
          <cell r="O560" t="str">
            <v>元</v>
          </cell>
          <cell r="P560" t="str">
            <v>应付11207元</v>
          </cell>
        </row>
        <row r="561">
          <cell r="A561" t="str">
            <v>S513013</v>
          </cell>
        </row>
        <row r="561">
          <cell r="C561" t="str">
            <v>黄骅市龙腾五金机电门市部</v>
          </cell>
        </row>
        <row r="561">
          <cell r="E561" t="str">
            <v>CNY</v>
          </cell>
        </row>
        <row r="561">
          <cell r="G561">
            <v>3.63797880709171e-12</v>
          </cell>
          <cell r="H561">
            <v>0</v>
          </cell>
        </row>
        <row r="561">
          <cell r="J561">
            <v>0</v>
          </cell>
        </row>
        <row r="561">
          <cell r="L561">
            <v>3.63797880709171e-12</v>
          </cell>
          <cell r="M561">
            <v>-3.63797880709171e-12</v>
          </cell>
          <cell r="N561" t="str">
            <v>应付</v>
          </cell>
          <cell r="O561" t="str">
            <v>元</v>
          </cell>
          <cell r="P561" t="str">
            <v>应付-3.63797880709171E-12元</v>
          </cell>
        </row>
        <row r="562">
          <cell r="A562" t="str">
            <v>S513014</v>
          </cell>
        </row>
        <row r="562">
          <cell r="C562" t="str">
            <v>邓景亮</v>
          </cell>
        </row>
        <row r="562">
          <cell r="E562" t="str">
            <v>CNY</v>
          </cell>
        </row>
        <row r="562">
          <cell r="G562">
            <v>-4538159.59</v>
          </cell>
          <cell r="H562">
            <v>204000</v>
          </cell>
        </row>
        <row r="562">
          <cell r="J562">
            <v>181203.18</v>
          </cell>
        </row>
        <row r="562">
          <cell r="L562">
            <v>-4515362.77</v>
          </cell>
          <cell r="M562">
            <v>4515362.77</v>
          </cell>
          <cell r="N562" t="str">
            <v>应付</v>
          </cell>
          <cell r="O562" t="str">
            <v>元</v>
          </cell>
          <cell r="P562" t="str">
            <v>应付4515362.77元</v>
          </cell>
        </row>
        <row r="563">
          <cell r="A563" t="str">
            <v>S513015</v>
          </cell>
        </row>
        <row r="563">
          <cell r="C563" t="str">
            <v>马志云</v>
          </cell>
        </row>
        <row r="563">
          <cell r="E563" t="str">
            <v>CNY</v>
          </cell>
        </row>
        <row r="563">
          <cell r="G563">
            <v>-1163</v>
          </cell>
          <cell r="H563">
            <v>0</v>
          </cell>
        </row>
        <row r="563">
          <cell r="J563">
            <v>0</v>
          </cell>
        </row>
        <row r="563">
          <cell r="L563">
            <v>-1163</v>
          </cell>
          <cell r="M563">
            <v>1163</v>
          </cell>
          <cell r="N563" t="str">
            <v>应付</v>
          </cell>
          <cell r="O563" t="str">
            <v>元</v>
          </cell>
          <cell r="P563" t="str">
            <v>应付1163元</v>
          </cell>
        </row>
        <row r="564">
          <cell r="A564" t="str">
            <v>S513016</v>
          </cell>
        </row>
        <row r="564">
          <cell r="C564" t="str">
            <v>黄骅市辉煌建筑队</v>
          </cell>
        </row>
        <row r="564">
          <cell r="E564" t="str">
            <v>CNY</v>
          </cell>
        </row>
        <row r="564">
          <cell r="G564">
            <v>-241757.3</v>
          </cell>
          <cell r="H564">
            <v>30000</v>
          </cell>
        </row>
        <row r="564">
          <cell r="J564">
            <v>0</v>
          </cell>
        </row>
        <row r="564">
          <cell r="L564">
            <v>-211757.3</v>
          </cell>
          <cell r="M564">
            <v>211757.3</v>
          </cell>
          <cell r="N564" t="str">
            <v>应付</v>
          </cell>
          <cell r="O564" t="str">
            <v>元</v>
          </cell>
          <cell r="P564" t="str">
            <v>应付211757.3元</v>
          </cell>
        </row>
        <row r="565">
          <cell r="A565" t="str">
            <v>S513017</v>
          </cell>
        </row>
        <row r="565">
          <cell r="C565" t="str">
            <v>黄骅市三姐五金经销部</v>
          </cell>
        </row>
        <row r="565">
          <cell r="E565" t="str">
            <v>CNY</v>
          </cell>
        </row>
        <row r="565">
          <cell r="G565">
            <v>0</v>
          </cell>
          <cell r="H565">
            <v>0</v>
          </cell>
        </row>
        <row r="565">
          <cell r="J565">
            <v>0</v>
          </cell>
        </row>
        <row r="565">
          <cell r="L565">
            <v>0</v>
          </cell>
          <cell r="M565">
            <v>0</v>
          </cell>
          <cell r="N565" t="str">
            <v>应付</v>
          </cell>
          <cell r="O565" t="str">
            <v>元</v>
          </cell>
          <cell r="P565" t="str">
            <v>应付0元</v>
          </cell>
        </row>
        <row r="566">
          <cell r="A566" t="str">
            <v>S513018</v>
          </cell>
        </row>
        <row r="566">
          <cell r="C566" t="str">
            <v>河北双力起重机械有限公司</v>
          </cell>
        </row>
        <row r="566">
          <cell r="E566" t="str">
            <v>CNY</v>
          </cell>
        </row>
        <row r="566">
          <cell r="G566">
            <v>-11050</v>
          </cell>
          <cell r="H566">
            <v>0</v>
          </cell>
        </row>
        <row r="566">
          <cell r="J566">
            <v>0</v>
          </cell>
        </row>
        <row r="566">
          <cell r="L566">
            <v>-11050</v>
          </cell>
          <cell r="M566">
            <v>11050</v>
          </cell>
          <cell r="N566" t="str">
            <v>应付</v>
          </cell>
          <cell r="O566" t="str">
            <v>元</v>
          </cell>
          <cell r="P566" t="str">
            <v>应付11050元</v>
          </cell>
        </row>
        <row r="567">
          <cell r="A567" t="str">
            <v>S513019</v>
          </cell>
        </row>
        <row r="567">
          <cell r="C567" t="str">
            <v>沧州其源盛环保设备有限公司</v>
          </cell>
        </row>
        <row r="567">
          <cell r="E567" t="str">
            <v>CNY</v>
          </cell>
        </row>
        <row r="567">
          <cell r="G567">
            <v>2.91038304567337e-11</v>
          </cell>
          <cell r="H567">
            <v>0</v>
          </cell>
        </row>
        <row r="567">
          <cell r="J567">
            <v>0</v>
          </cell>
        </row>
        <row r="567">
          <cell r="L567">
            <v>2.91038304567337e-11</v>
          </cell>
          <cell r="M567">
            <v>-2.91038304567337e-11</v>
          </cell>
          <cell r="N567" t="str">
            <v>应付</v>
          </cell>
          <cell r="O567" t="str">
            <v>元</v>
          </cell>
          <cell r="P567" t="str">
            <v>应付-2.91038304567337E-11元</v>
          </cell>
        </row>
        <row r="568">
          <cell r="A568" t="str">
            <v>S513020</v>
          </cell>
        </row>
        <row r="568">
          <cell r="C568" t="str">
            <v>黄骅市鸿基盛业地面工程有限公司</v>
          </cell>
        </row>
        <row r="568">
          <cell r="E568" t="str">
            <v>CNY</v>
          </cell>
        </row>
        <row r="568">
          <cell r="G568">
            <v>-9178.84</v>
          </cell>
          <cell r="H568">
            <v>0</v>
          </cell>
        </row>
        <row r="568">
          <cell r="J568">
            <v>0</v>
          </cell>
        </row>
        <row r="568">
          <cell r="L568">
            <v>-9178.84</v>
          </cell>
          <cell r="M568">
            <v>9178.84</v>
          </cell>
          <cell r="N568" t="str">
            <v>应付</v>
          </cell>
          <cell r="O568" t="str">
            <v>元</v>
          </cell>
          <cell r="P568" t="str">
            <v>应付9178.84元</v>
          </cell>
        </row>
        <row r="569">
          <cell r="A569" t="str">
            <v>S513021</v>
          </cell>
        </row>
        <row r="569">
          <cell r="C569" t="str">
            <v>沧州众智鑫成人力资源服务有限公司</v>
          </cell>
        </row>
        <row r="569">
          <cell r="E569" t="str">
            <v>CNY</v>
          </cell>
        </row>
        <row r="569">
          <cell r="G569">
            <v>-40914.4100000001</v>
          </cell>
          <cell r="H569">
            <v>52233.62</v>
          </cell>
        </row>
        <row r="569">
          <cell r="J569">
            <v>11319.21</v>
          </cell>
        </row>
        <row r="569">
          <cell r="L569">
            <v>-1.45519152283669e-10</v>
          </cell>
          <cell r="M569">
            <v>1.45519152283669e-10</v>
          </cell>
          <cell r="N569" t="str">
            <v>应付</v>
          </cell>
          <cell r="O569" t="str">
            <v>元</v>
          </cell>
          <cell r="P569" t="str">
            <v>应付1.45519152283669E-10元</v>
          </cell>
        </row>
        <row r="570">
          <cell r="A570" t="str">
            <v>S513023</v>
          </cell>
        </row>
        <row r="570">
          <cell r="C570" t="str">
            <v>河北碧云建筑劳务分包有限公司</v>
          </cell>
        </row>
        <row r="570">
          <cell r="E570" t="str">
            <v>CNY</v>
          </cell>
        </row>
        <row r="570">
          <cell r="G570">
            <v>0</v>
          </cell>
          <cell r="H570">
            <v>0</v>
          </cell>
        </row>
        <row r="570">
          <cell r="J570">
            <v>0</v>
          </cell>
        </row>
        <row r="570">
          <cell r="L570">
            <v>0</v>
          </cell>
          <cell r="M570">
            <v>0</v>
          </cell>
          <cell r="N570" t="str">
            <v>应付</v>
          </cell>
          <cell r="O570" t="str">
            <v>元</v>
          </cell>
          <cell r="P570" t="str">
            <v>应付0元</v>
          </cell>
        </row>
        <row r="571">
          <cell r="A571" t="str">
            <v>S513024</v>
          </cell>
        </row>
        <row r="571">
          <cell r="C571" t="str">
            <v>黄骅市玉才运输队</v>
          </cell>
        </row>
        <row r="571">
          <cell r="E571" t="str">
            <v>CNY</v>
          </cell>
        </row>
        <row r="571">
          <cell r="G571">
            <v>-3200</v>
          </cell>
          <cell r="H571">
            <v>0</v>
          </cell>
        </row>
        <row r="571">
          <cell r="J571">
            <v>0</v>
          </cell>
        </row>
        <row r="571">
          <cell r="L571">
            <v>-3200</v>
          </cell>
          <cell r="M571">
            <v>3200</v>
          </cell>
          <cell r="N571" t="str">
            <v>应付</v>
          </cell>
          <cell r="O571" t="str">
            <v>元</v>
          </cell>
          <cell r="P571" t="str">
            <v>应付3200元</v>
          </cell>
        </row>
        <row r="572">
          <cell r="A572" t="str">
            <v>S513025</v>
          </cell>
        </row>
        <row r="572">
          <cell r="C572" t="str">
            <v>邓括</v>
          </cell>
        </row>
        <row r="572">
          <cell r="E572" t="str">
            <v>CNY</v>
          </cell>
        </row>
        <row r="572">
          <cell r="G572">
            <v>-426</v>
          </cell>
          <cell r="H572">
            <v>0</v>
          </cell>
        </row>
        <row r="572">
          <cell r="J572">
            <v>0</v>
          </cell>
        </row>
        <row r="572">
          <cell r="L572">
            <v>-426</v>
          </cell>
          <cell r="M572">
            <v>426</v>
          </cell>
          <cell r="N572" t="str">
            <v>应付</v>
          </cell>
          <cell r="O572" t="str">
            <v>元</v>
          </cell>
          <cell r="P572" t="str">
            <v>应付426元</v>
          </cell>
        </row>
        <row r="573">
          <cell r="A573" t="str">
            <v>S513026</v>
          </cell>
        </row>
        <row r="573">
          <cell r="C573" t="str">
            <v>廊坊恒工环保科技有限责任公司</v>
          </cell>
        </row>
        <row r="573">
          <cell r="E573" t="str">
            <v>CNY</v>
          </cell>
        </row>
        <row r="573">
          <cell r="G573">
            <v>-2450</v>
          </cell>
          <cell r="H573">
            <v>0</v>
          </cell>
        </row>
        <row r="573">
          <cell r="J573">
            <v>0</v>
          </cell>
        </row>
        <row r="573">
          <cell r="L573">
            <v>-2450</v>
          </cell>
          <cell r="M573">
            <v>2450</v>
          </cell>
          <cell r="N573" t="str">
            <v>应付</v>
          </cell>
          <cell r="O573" t="str">
            <v>元</v>
          </cell>
          <cell r="P573" t="str">
            <v>应付2450元</v>
          </cell>
        </row>
        <row r="574">
          <cell r="A574" t="str">
            <v>S513027</v>
          </cell>
        </row>
        <row r="574">
          <cell r="C574" t="str">
            <v>黄骅市洪昌运输队</v>
          </cell>
        </row>
        <row r="574">
          <cell r="E574" t="str">
            <v>CNY</v>
          </cell>
        </row>
        <row r="574">
          <cell r="G574">
            <v>0</v>
          </cell>
          <cell r="H574">
            <v>0</v>
          </cell>
        </row>
        <row r="574">
          <cell r="J574">
            <v>0</v>
          </cell>
        </row>
        <row r="574">
          <cell r="L574">
            <v>0</v>
          </cell>
          <cell r="M574">
            <v>0</v>
          </cell>
          <cell r="N574" t="str">
            <v>应付</v>
          </cell>
          <cell r="O574" t="str">
            <v>元</v>
          </cell>
          <cell r="P574" t="str">
            <v>应付0元</v>
          </cell>
        </row>
        <row r="575">
          <cell r="A575" t="str">
            <v>S513028</v>
          </cell>
        </row>
        <row r="575">
          <cell r="C575" t="str">
            <v>河北帅先电子科技有限公司</v>
          </cell>
        </row>
        <row r="575">
          <cell r="E575" t="str">
            <v>CNY</v>
          </cell>
        </row>
        <row r="575">
          <cell r="G575">
            <v>-3000</v>
          </cell>
          <cell r="H575">
            <v>0</v>
          </cell>
        </row>
        <row r="575">
          <cell r="J575">
            <v>0</v>
          </cell>
        </row>
        <row r="575">
          <cell r="L575">
            <v>-3000</v>
          </cell>
          <cell r="M575">
            <v>3000</v>
          </cell>
          <cell r="N575" t="str">
            <v>应付</v>
          </cell>
          <cell r="O575" t="str">
            <v>元</v>
          </cell>
          <cell r="P575" t="str">
            <v>应付3000元</v>
          </cell>
        </row>
        <row r="576">
          <cell r="A576" t="str">
            <v>S513029</v>
          </cell>
        </row>
        <row r="576">
          <cell r="C576" t="str">
            <v>黄骅信誉楼百货集团有限公司黄骅信誉楼商厦</v>
          </cell>
        </row>
        <row r="576">
          <cell r="E576" t="str">
            <v>CNY</v>
          </cell>
        </row>
        <row r="576">
          <cell r="G576">
            <v>0</v>
          </cell>
          <cell r="H576">
            <v>0</v>
          </cell>
        </row>
        <row r="576">
          <cell r="J576">
            <v>0</v>
          </cell>
        </row>
        <row r="576">
          <cell r="L576">
            <v>0</v>
          </cell>
          <cell r="M576">
            <v>0</v>
          </cell>
          <cell r="N576" t="str">
            <v>应付</v>
          </cell>
          <cell r="O576" t="str">
            <v>元</v>
          </cell>
          <cell r="P576" t="str">
            <v>应付0元</v>
          </cell>
        </row>
        <row r="577">
          <cell r="A577" t="str">
            <v>S513030</v>
          </cell>
        </row>
        <row r="577">
          <cell r="C577" t="str">
            <v>中国石油化工股份有限公司河北沧州石油分公司</v>
          </cell>
        </row>
        <row r="577">
          <cell r="E577" t="str">
            <v>CNY</v>
          </cell>
        </row>
        <row r="577">
          <cell r="G577">
            <v>0</v>
          </cell>
          <cell r="H577">
            <v>2.68</v>
          </cell>
        </row>
        <row r="577">
          <cell r="J577">
            <v>2.68</v>
          </cell>
        </row>
        <row r="577">
          <cell r="L577">
            <v>0</v>
          </cell>
          <cell r="M577">
            <v>0</v>
          </cell>
          <cell r="N577" t="str">
            <v>应付</v>
          </cell>
          <cell r="O577" t="str">
            <v>元</v>
          </cell>
          <cell r="P577" t="str">
            <v>应付0元</v>
          </cell>
        </row>
        <row r="578">
          <cell r="A578" t="str">
            <v>S513031</v>
          </cell>
        </row>
        <row r="578">
          <cell r="C578" t="str">
            <v>沧州市徐锻机床销售有限公司</v>
          </cell>
        </row>
        <row r="578">
          <cell r="E578" t="str">
            <v>CNY</v>
          </cell>
        </row>
        <row r="578">
          <cell r="G578">
            <v>0</v>
          </cell>
          <cell r="H578">
            <v>0</v>
          </cell>
        </row>
        <row r="578">
          <cell r="J578">
            <v>0</v>
          </cell>
        </row>
        <row r="578">
          <cell r="L578">
            <v>0</v>
          </cell>
          <cell r="M578">
            <v>0</v>
          </cell>
          <cell r="N578" t="str">
            <v>应付</v>
          </cell>
          <cell r="O578" t="str">
            <v>元</v>
          </cell>
          <cell r="P578" t="str">
            <v>应付0元</v>
          </cell>
        </row>
        <row r="579">
          <cell r="A579" t="str">
            <v>S513034</v>
          </cell>
        </row>
        <row r="579">
          <cell r="C579" t="str">
            <v>中国移动通信集团河北有限公司沧州分公司</v>
          </cell>
        </row>
        <row r="579">
          <cell r="E579" t="str">
            <v>CNY</v>
          </cell>
        </row>
        <row r="579">
          <cell r="G579">
            <v>2424</v>
          </cell>
          <cell r="H579">
            <v>2305</v>
          </cell>
        </row>
        <row r="579">
          <cell r="J579">
            <v>2305</v>
          </cell>
        </row>
        <row r="579">
          <cell r="L579">
            <v>2424</v>
          </cell>
          <cell r="M579">
            <v>-2424</v>
          </cell>
          <cell r="N579" t="str">
            <v>预付</v>
          </cell>
          <cell r="O579" t="str">
            <v>元</v>
          </cell>
          <cell r="P579" t="str">
            <v>预付-2424元</v>
          </cell>
        </row>
        <row r="580">
          <cell r="A580" t="str">
            <v>S513035</v>
          </cell>
        </row>
        <row r="580">
          <cell r="C580" t="str">
            <v>沧州冀环威立雅环境服务有限公司</v>
          </cell>
        </row>
        <row r="580">
          <cell r="E580" t="str">
            <v>CNY</v>
          </cell>
        </row>
        <row r="580">
          <cell r="G580">
            <v>0</v>
          </cell>
          <cell r="H580">
            <v>0</v>
          </cell>
        </row>
        <row r="580">
          <cell r="J580">
            <v>0</v>
          </cell>
        </row>
        <row r="580">
          <cell r="L580">
            <v>0</v>
          </cell>
          <cell r="M580">
            <v>0</v>
          </cell>
          <cell r="N580" t="str">
            <v>应付</v>
          </cell>
          <cell r="O580" t="str">
            <v>元</v>
          </cell>
          <cell r="P580" t="str">
            <v>应付0元</v>
          </cell>
        </row>
        <row r="581">
          <cell r="A581" t="str">
            <v>S513036</v>
          </cell>
        </row>
        <row r="581">
          <cell r="C581" t="str">
            <v>沧州昊大燃化工程有限公司</v>
          </cell>
        </row>
        <row r="581">
          <cell r="E581" t="str">
            <v>CNY</v>
          </cell>
        </row>
        <row r="581">
          <cell r="G581">
            <v>-20800</v>
          </cell>
          <cell r="H581">
            <v>0</v>
          </cell>
        </row>
        <row r="581">
          <cell r="J581">
            <v>0</v>
          </cell>
        </row>
        <row r="581">
          <cell r="L581">
            <v>-20800</v>
          </cell>
          <cell r="M581">
            <v>20800</v>
          </cell>
          <cell r="N581" t="str">
            <v>应付</v>
          </cell>
          <cell r="O581" t="str">
            <v>元</v>
          </cell>
          <cell r="P581" t="str">
            <v>应付20800元</v>
          </cell>
        </row>
        <row r="582">
          <cell r="A582" t="str">
            <v>S513037</v>
          </cell>
        </row>
        <row r="582">
          <cell r="C582" t="str">
            <v>沧州金桥环保科技发展有限公司</v>
          </cell>
        </row>
        <row r="582">
          <cell r="E582" t="str">
            <v>CNY</v>
          </cell>
        </row>
        <row r="582">
          <cell r="G582">
            <v>0</v>
          </cell>
          <cell r="H582">
            <v>0</v>
          </cell>
        </row>
        <row r="582">
          <cell r="J582">
            <v>0</v>
          </cell>
        </row>
        <row r="582">
          <cell r="L582">
            <v>0</v>
          </cell>
          <cell r="M582">
            <v>0</v>
          </cell>
          <cell r="N582" t="str">
            <v>应付</v>
          </cell>
          <cell r="O582" t="str">
            <v>元</v>
          </cell>
          <cell r="P582" t="str">
            <v>应付0元</v>
          </cell>
        </row>
        <row r="583">
          <cell r="A583" t="str">
            <v>S513038</v>
          </cell>
        </row>
        <row r="583">
          <cell r="C583" t="str">
            <v>中国联合网络通信有限公司沧州市分公司</v>
          </cell>
        </row>
        <row r="583">
          <cell r="E583" t="str">
            <v>CNY</v>
          </cell>
        </row>
        <row r="583">
          <cell r="G583">
            <v>0</v>
          </cell>
          <cell r="H583">
            <v>0</v>
          </cell>
        </row>
        <row r="583">
          <cell r="J583">
            <v>0</v>
          </cell>
        </row>
        <row r="583">
          <cell r="L583">
            <v>0</v>
          </cell>
          <cell r="M583">
            <v>0</v>
          </cell>
          <cell r="N583" t="str">
            <v>应付</v>
          </cell>
          <cell r="O583" t="str">
            <v>元</v>
          </cell>
          <cell r="P583" t="str">
            <v>应付0元</v>
          </cell>
        </row>
        <row r="584">
          <cell r="A584" t="str">
            <v>S513043</v>
          </cell>
        </row>
        <row r="584">
          <cell r="C584" t="str">
            <v>河北清旭科技服务有限公司</v>
          </cell>
        </row>
        <row r="584">
          <cell r="E584" t="str">
            <v>CNY</v>
          </cell>
        </row>
        <row r="584">
          <cell r="G584">
            <v>0</v>
          </cell>
          <cell r="H584">
            <v>0</v>
          </cell>
        </row>
        <row r="584">
          <cell r="J584">
            <v>0</v>
          </cell>
        </row>
        <row r="584">
          <cell r="L584">
            <v>0</v>
          </cell>
          <cell r="M584">
            <v>0</v>
          </cell>
          <cell r="N584" t="str">
            <v>应付</v>
          </cell>
          <cell r="O584" t="str">
            <v>元</v>
          </cell>
          <cell r="P584" t="str">
            <v>应付0元</v>
          </cell>
        </row>
        <row r="585">
          <cell r="A585" t="str">
            <v>S513045</v>
          </cell>
        </row>
        <row r="585">
          <cell r="C585" t="str">
            <v>河北渤海远达环境检测技术服务有限公司</v>
          </cell>
        </row>
        <row r="585">
          <cell r="E585" t="str">
            <v>CNY</v>
          </cell>
        </row>
        <row r="585">
          <cell r="G585">
            <v>0</v>
          </cell>
          <cell r="H585">
            <v>0</v>
          </cell>
        </row>
        <row r="585">
          <cell r="J585">
            <v>0</v>
          </cell>
        </row>
        <row r="585">
          <cell r="L585">
            <v>0</v>
          </cell>
          <cell r="M585">
            <v>0</v>
          </cell>
          <cell r="N585" t="str">
            <v>应付</v>
          </cell>
          <cell r="O585" t="str">
            <v>元</v>
          </cell>
          <cell r="P585" t="str">
            <v>应付0元</v>
          </cell>
        </row>
        <row r="586">
          <cell r="A586" t="str">
            <v>S513046</v>
          </cell>
        </row>
        <row r="586">
          <cell r="C586" t="str">
            <v>黄骅市嘉轩安装工程有限公司</v>
          </cell>
        </row>
        <row r="586">
          <cell r="E586" t="str">
            <v>CNY</v>
          </cell>
        </row>
        <row r="586">
          <cell r="G586">
            <v>0</v>
          </cell>
          <cell r="H586">
            <v>0</v>
          </cell>
        </row>
        <row r="586">
          <cell r="J586">
            <v>0</v>
          </cell>
        </row>
        <row r="586">
          <cell r="L586">
            <v>0</v>
          </cell>
          <cell r="M586">
            <v>0</v>
          </cell>
          <cell r="N586" t="str">
            <v>应付</v>
          </cell>
          <cell r="O586" t="str">
            <v>元</v>
          </cell>
          <cell r="P586" t="str">
            <v>应付0元</v>
          </cell>
        </row>
        <row r="587">
          <cell r="A587" t="str">
            <v>S513047</v>
          </cell>
        </row>
        <row r="587">
          <cell r="C587" t="str">
            <v>黄骅市宝丽洁家政有限公司</v>
          </cell>
        </row>
        <row r="587">
          <cell r="E587" t="str">
            <v>CNY</v>
          </cell>
        </row>
        <row r="587">
          <cell r="G587">
            <v>0</v>
          </cell>
          <cell r="H587">
            <v>0</v>
          </cell>
        </row>
        <row r="587">
          <cell r="J587">
            <v>0</v>
          </cell>
        </row>
        <row r="587">
          <cell r="L587">
            <v>0</v>
          </cell>
          <cell r="M587">
            <v>0</v>
          </cell>
          <cell r="N587" t="str">
            <v>应付</v>
          </cell>
          <cell r="O587" t="str">
            <v>元</v>
          </cell>
          <cell r="P587" t="str">
            <v>应付0元</v>
          </cell>
        </row>
        <row r="588">
          <cell r="A588" t="str">
            <v>S513049</v>
          </cell>
        </row>
        <row r="588">
          <cell r="C588" t="str">
            <v>黄骅市悠然园林绿化工程有限公司</v>
          </cell>
        </row>
        <row r="588">
          <cell r="E588" t="str">
            <v>CNY</v>
          </cell>
        </row>
        <row r="588">
          <cell r="G588">
            <v>-10976</v>
          </cell>
          <cell r="H588">
            <v>0</v>
          </cell>
        </row>
        <row r="588">
          <cell r="J588">
            <v>0</v>
          </cell>
        </row>
        <row r="588">
          <cell r="L588">
            <v>-10976</v>
          </cell>
          <cell r="M588">
            <v>10976</v>
          </cell>
          <cell r="N588" t="str">
            <v>应付</v>
          </cell>
          <cell r="O588" t="str">
            <v>元</v>
          </cell>
          <cell r="P588" t="str">
            <v>应付10976元</v>
          </cell>
        </row>
        <row r="589">
          <cell r="A589" t="str">
            <v>S513050</v>
          </cell>
        </row>
        <row r="589">
          <cell r="C589" t="str">
            <v>河北信一净美物业服务有限公司</v>
          </cell>
        </row>
        <row r="589">
          <cell r="E589" t="str">
            <v>CNY</v>
          </cell>
        </row>
        <row r="589">
          <cell r="G589">
            <v>-10367</v>
          </cell>
          <cell r="H589">
            <v>10367</v>
          </cell>
        </row>
        <row r="589">
          <cell r="J589">
            <v>9763</v>
          </cell>
        </row>
        <row r="589">
          <cell r="L589">
            <v>-9763</v>
          </cell>
          <cell r="M589">
            <v>9763</v>
          </cell>
          <cell r="N589" t="str">
            <v>应付</v>
          </cell>
          <cell r="O589" t="str">
            <v>元</v>
          </cell>
          <cell r="P589" t="str">
            <v>应付9763元</v>
          </cell>
        </row>
        <row r="590">
          <cell r="A590" t="str">
            <v>S513051</v>
          </cell>
        </row>
        <row r="590">
          <cell r="C590" t="str">
            <v>唐山璟胜自动化科技有限公司</v>
          </cell>
        </row>
        <row r="590">
          <cell r="E590" t="str">
            <v>CNY</v>
          </cell>
        </row>
        <row r="590">
          <cell r="G590">
            <v>0</v>
          </cell>
          <cell r="H590">
            <v>0</v>
          </cell>
        </row>
        <row r="590">
          <cell r="J590">
            <v>0</v>
          </cell>
        </row>
        <row r="590">
          <cell r="L590">
            <v>0</v>
          </cell>
          <cell r="M590">
            <v>0</v>
          </cell>
          <cell r="N590" t="str">
            <v>应付</v>
          </cell>
          <cell r="O590" t="str">
            <v>元</v>
          </cell>
          <cell r="P590" t="str">
            <v>应付0元</v>
          </cell>
        </row>
        <row r="591">
          <cell r="A591" t="str">
            <v>S513052</v>
          </cell>
        </row>
        <row r="591">
          <cell r="C591" t="str">
            <v>黄骅新智环保技术有限公司</v>
          </cell>
        </row>
        <row r="591">
          <cell r="E591" t="str">
            <v>CNY</v>
          </cell>
        </row>
        <row r="591">
          <cell r="G591">
            <v>0</v>
          </cell>
          <cell r="H591">
            <v>0</v>
          </cell>
        </row>
        <row r="591">
          <cell r="J591">
            <v>0</v>
          </cell>
        </row>
        <row r="591">
          <cell r="L591">
            <v>0</v>
          </cell>
          <cell r="M591">
            <v>0</v>
          </cell>
          <cell r="N591" t="str">
            <v>应付</v>
          </cell>
          <cell r="O591" t="str">
            <v>元</v>
          </cell>
          <cell r="P591" t="str">
            <v>应付0元</v>
          </cell>
        </row>
        <row r="592">
          <cell r="A592" t="str">
            <v>S513054</v>
          </cell>
        </row>
        <row r="592">
          <cell r="C592" t="str">
            <v>黄骅市金盾保安服务有限公司</v>
          </cell>
        </row>
        <row r="592">
          <cell r="E592" t="str">
            <v>CNY</v>
          </cell>
        </row>
        <row r="592">
          <cell r="G592">
            <v>-12500</v>
          </cell>
          <cell r="H592">
            <v>12500</v>
          </cell>
        </row>
        <row r="592">
          <cell r="J592">
            <v>12500</v>
          </cell>
        </row>
        <row r="592">
          <cell r="L592">
            <v>-12500</v>
          </cell>
          <cell r="M592">
            <v>12500</v>
          </cell>
          <cell r="N592" t="str">
            <v>应付</v>
          </cell>
          <cell r="O592" t="str">
            <v>元</v>
          </cell>
          <cell r="P592" t="str">
            <v>应付12500元</v>
          </cell>
        </row>
        <row r="593">
          <cell r="A593" t="str">
            <v>S513063</v>
          </cell>
        </row>
        <row r="593">
          <cell r="C593" t="str">
            <v>石家庄松樾机械设备销售有限公司</v>
          </cell>
        </row>
        <row r="593">
          <cell r="E593" t="str">
            <v>CNY</v>
          </cell>
        </row>
        <row r="593">
          <cell r="G593">
            <v>0</v>
          </cell>
          <cell r="H593">
            <v>81200</v>
          </cell>
        </row>
        <row r="593">
          <cell r="J593">
            <v>81200</v>
          </cell>
        </row>
        <row r="593">
          <cell r="L593">
            <v>0</v>
          </cell>
          <cell r="M593">
            <v>0</v>
          </cell>
          <cell r="N593" t="str">
            <v>应付</v>
          </cell>
          <cell r="O593" t="str">
            <v>元</v>
          </cell>
          <cell r="P593" t="str">
            <v>应付0元</v>
          </cell>
        </row>
        <row r="594">
          <cell r="A594" t="str">
            <v>S513065</v>
          </cell>
        </row>
        <row r="594">
          <cell r="C594" t="str">
            <v>长翔自动化设备(廊坊)有限责任公司</v>
          </cell>
        </row>
        <row r="594">
          <cell r="E594" t="str">
            <v>CNY</v>
          </cell>
        </row>
        <row r="594">
          <cell r="G594">
            <v>0</v>
          </cell>
          <cell r="H594">
            <v>0</v>
          </cell>
        </row>
        <row r="594">
          <cell r="J594">
            <v>0</v>
          </cell>
        </row>
        <row r="594">
          <cell r="L594">
            <v>0</v>
          </cell>
          <cell r="M594">
            <v>0</v>
          </cell>
          <cell r="N594" t="str">
            <v>应付</v>
          </cell>
          <cell r="O594" t="str">
            <v>元</v>
          </cell>
          <cell r="P594" t="str">
            <v>应付0元</v>
          </cell>
        </row>
        <row r="595">
          <cell r="A595" t="str">
            <v>S513066</v>
          </cell>
        </row>
        <row r="595">
          <cell r="C595" t="str">
            <v>荣昌一次性供应商</v>
          </cell>
        </row>
        <row r="595">
          <cell r="E595" t="str">
            <v>CNY</v>
          </cell>
        </row>
        <row r="595">
          <cell r="G595">
            <v>-215008.44</v>
          </cell>
          <cell r="H595">
            <v>0</v>
          </cell>
        </row>
        <row r="595">
          <cell r="J595">
            <v>0</v>
          </cell>
        </row>
        <row r="595">
          <cell r="L595">
            <v>-215008.44</v>
          </cell>
          <cell r="M595">
            <v>215008.44</v>
          </cell>
          <cell r="N595" t="str">
            <v>应付</v>
          </cell>
          <cell r="O595" t="str">
            <v>元</v>
          </cell>
          <cell r="P595" t="str">
            <v>应付215008.44元</v>
          </cell>
        </row>
        <row r="596">
          <cell r="A596" t="str">
            <v>S513078</v>
          </cell>
        </row>
        <row r="596">
          <cell r="C596" t="str">
            <v>石家庄海运帆机电设备有限公司</v>
          </cell>
        </row>
        <row r="596">
          <cell r="E596" t="str">
            <v>CNY</v>
          </cell>
        </row>
        <row r="596">
          <cell r="G596">
            <v>0</v>
          </cell>
          <cell r="H596">
            <v>0</v>
          </cell>
        </row>
        <row r="596">
          <cell r="J596">
            <v>0</v>
          </cell>
        </row>
        <row r="596">
          <cell r="L596">
            <v>0</v>
          </cell>
          <cell r="M596">
            <v>0</v>
          </cell>
          <cell r="N596" t="str">
            <v>应付</v>
          </cell>
          <cell r="O596" t="str">
            <v>元</v>
          </cell>
          <cell r="P596" t="str">
            <v>应付0元</v>
          </cell>
        </row>
        <row r="597">
          <cell r="A597" t="str">
            <v>S513079</v>
          </cell>
        </row>
        <row r="597">
          <cell r="C597" t="str">
            <v>泊头市兴东高温油泵制造有限责任公司</v>
          </cell>
        </row>
        <row r="597">
          <cell r="E597" t="str">
            <v>CNY</v>
          </cell>
        </row>
        <row r="597">
          <cell r="G597">
            <v>0</v>
          </cell>
          <cell r="H597">
            <v>0</v>
          </cell>
        </row>
        <row r="597">
          <cell r="J597">
            <v>0</v>
          </cell>
        </row>
        <row r="597">
          <cell r="L597">
            <v>0</v>
          </cell>
          <cell r="M597">
            <v>0</v>
          </cell>
          <cell r="N597" t="str">
            <v>应付</v>
          </cell>
          <cell r="O597" t="str">
            <v>元</v>
          </cell>
          <cell r="P597" t="str">
            <v>应付0元</v>
          </cell>
        </row>
        <row r="598">
          <cell r="A598" t="str">
            <v>S513080</v>
          </cell>
        </row>
        <row r="598">
          <cell r="C598" t="str">
            <v>霸州市宏达五金塑料制品厂</v>
          </cell>
        </row>
        <row r="598">
          <cell r="E598" t="str">
            <v>CNY</v>
          </cell>
        </row>
        <row r="598">
          <cell r="G598">
            <v>0</v>
          </cell>
          <cell r="H598">
            <v>0</v>
          </cell>
        </row>
        <row r="598">
          <cell r="J598">
            <v>0</v>
          </cell>
        </row>
        <row r="598">
          <cell r="L598">
            <v>0</v>
          </cell>
          <cell r="M598">
            <v>0</v>
          </cell>
          <cell r="N598" t="str">
            <v>应付</v>
          </cell>
          <cell r="O598" t="str">
            <v>元</v>
          </cell>
          <cell r="P598" t="str">
            <v>应付0元</v>
          </cell>
        </row>
        <row r="599">
          <cell r="A599" t="str">
            <v>S513081</v>
          </cell>
        </row>
        <row r="599">
          <cell r="C599" t="str">
            <v>石家庄跨越物流有限公司</v>
          </cell>
        </row>
        <row r="599">
          <cell r="E599" t="str">
            <v>CNY</v>
          </cell>
        </row>
        <row r="599">
          <cell r="G599">
            <v>0</v>
          </cell>
          <cell r="H599">
            <v>0</v>
          </cell>
        </row>
        <row r="599">
          <cell r="J599">
            <v>0</v>
          </cell>
        </row>
        <row r="599">
          <cell r="L599">
            <v>0</v>
          </cell>
          <cell r="M599">
            <v>0</v>
          </cell>
          <cell r="N599" t="str">
            <v>应付</v>
          </cell>
          <cell r="O599" t="str">
            <v>元</v>
          </cell>
          <cell r="P599" t="str">
            <v>应付0元</v>
          </cell>
        </row>
        <row r="600">
          <cell r="A600" t="str">
            <v>S513084</v>
          </cell>
        </row>
        <row r="600">
          <cell r="C600" t="str">
            <v>张家口新亚汽车维修服务有限公司</v>
          </cell>
        </row>
        <row r="600">
          <cell r="E600" t="str">
            <v>CNY</v>
          </cell>
        </row>
        <row r="600">
          <cell r="G600">
            <v>0</v>
          </cell>
          <cell r="H600">
            <v>0</v>
          </cell>
        </row>
        <row r="600">
          <cell r="J600">
            <v>0</v>
          </cell>
        </row>
        <row r="600">
          <cell r="L600">
            <v>0</v>
          </cell>
          <cell r="M600">
            <v>0</v>
          </cell>
          <cell r="N600" t="str">
            <v>应付</v>
          </cell>
          <cell r="O600" t="str">
            <v>元</v>
          </cell>
          <cell r="P600" t="str">
            <v>应付0元</v>
          </cell>
        </row>
        <row r="601">
          <cell r="A601" t="str">
            <v>S513087</v>
          </cell>
        </row>
        <row r="601">
          <cell r="C601" t="str">
            <v>高邑俊杰汽车销售服务有限公司</v>
          </cell>
        </row>
        <row r="601">
          <cell r="E601" t="str">
            <v>CNY</v>
          </cell>
        </row>
        <row r="601">
          <cell r="G601">
            <v>0</v>
          </cell>
          <cell r="H601">
            <v>0</v>
          </cell>
        </row>
        <row r="601">
          <cell r="J601">
            <v>0</v>
          </cell>
        </row>
        <row r="601">
          <cell r="L601">
            <v>0</v>
          </cell>
          <cell r="M601">
            <v>0</v>
          </cell>
          <cell r="N601" t="str">
            <v>应付</v>
          </cell>
          <cell r="O601" t="str">
            <v>元</v>
          </cell>
          <cell r="P601" t="str">
            <v>应付0元</v>
          </cell>
        </row>
        <row r="602">
          <cell r="A602" t="str">
            <v>S513088</v>
          </cell>
        </row>
        <row r="602">
          <cell r="C602" t="str">
            <v>邢台上联汽车销售有限公司</v>
          </cell>
        </row>
        <row r="602">
          <cell r="E602" t="str">
            <v>CNY</v>
          </cell>
        </row>
        <row r="602">
          <cell r="G602">
            <v>0</v>
          </cell>
          <cell r="H602">
            <v>0</v>
          </cell>
        </row>
        <row r="602">
          <cell r="J602">
            <v>0</v>
          </cell>
        </row>
        <row r="602">
          <cell r="L602">
            <v>0</v>
          </cell>
          <cell r="M602">
            <v>0</v>
          </cell>
          <cell r="N602" t="str">
            <v>应付</v>
          </cell>
          <cell r="O602" t="str">
            <v>元</v>
          </cell>
          <cell r="P602" t="str">
            <v>应付0元</v>
          </cell>
        </row>
        <row r="603">
          <cell r="A603" t="str">
            <v>S513091</v>
          </cell>
        </row>
        <row r="603">
          <cell r="C603" t="str">
            <v>行唐县鑫辉汽车维修有限公司</v>
          </cell>
        </row>
        <row r="603">
          <cell r="E603" t="str">
            <v>CNY</v>
          </cell>
        </row>
        <row r="603">
          <cell r="G603">
            <v>0</v>
          </cell>
          <cell r="H603">
            <v>0</v>
          </cell>
        </row>
        <row r="603">
          <cell r="J603">
            <v>0</v>
          </cell>
        </row>
        <row r="603">
          <cell r="L603">
            <v>0</v>
          </cell>
          <cell r="M603">
            <v>0</v>
          </cell>
          <cell r="N603" t="str">
            <v>应付</v>
          </cell>
          <cell r="O603" t="str">
            <v>元</v>
          </cell>
          <cell r="P603" t="str">
            <v>应付0元</v>
          </cell>
        </row>
        <row r="604">
          <cell r="A604" t="str">
            <v>S513092</v>
          </cell>
        </row>
        <row r="604">
          <cell r="C604" t="str">
            <v>张家口圣屹汽车销售服务有限公司</v>
          </cell>
        </row>
        <row r="604">
          <cell r="E604" t="str">
            <v>CNY</v>
          </cell>
        </row>
        <row r="604">
          <cell r="G604">
            <v>0</v>
          </cell>
          <cell r="H604">
            <v>0</v>
          </cell>
        </row>
        <row r="604">
          <cell r="J604">
            <v>0</v>
          </cell>
        </row>
        <row r="604">
          <cell r="L604">
            <v>0</v>
          </cell>
          <cell r="M604">
            <v>0</v>
          </cell>
          <cell r="N604" t="str">
            <v>应付</v>
          </cell>
          <cell r="O604" t="str">
            <v>元</v>
          </cell>
          <cell r="P604" t="str">
            <v>应付0元</v>
          </cell>
        </row>
        <row r="605">
          <cell r="A605" t="str">
            <v>S513094</v>
          </cell>
        </row>
        <row r="605">
          <cell r="C605" t="str">
            <v>临城县富强汽车维修服务有限公司</v>
          </cell>
        </row>
        <row r="605">
          <cell r="E605" t="str">
            <v>CNY</v>
          </cell>
        </row>
        <row r="605">
          <cell r="G605">
            <v>0</v>
          </cell>
          <cell r="H605">
            <v>0</v>
          </cell>
        </row>
        <row r="605">
          <cell r="J605">
            <v>0</v>
          </cell>
        </row>
        <row r="605">
          <cell r="L605">
            <v>0</v>
          </cell>
          <cell r="M605">
            <v>0</v>
          </cell>
          <cell r="N605" t="str">
            <v>应付</v>
          </cell>
          <cell r="O605" t="str">
            <v>元</v>
          </cell>
          <cell r="P605" t="str">
            <v>应付0元</v>
          </cell>
        </row>
        <row r="606">
          <cell r="A606" t="str">
            <v>S513096</v>
          </cell>
        </row>
        <row r="606">
          <cell r="C606" t="str">
            <v>遵化市双益汽车修理厂</v>
          </cell>
        </row>
        <row r="606">
          <cell r="E606" t="str">
            <v>CNY</v>
          </cell>
        </row>
        <row r="606">
          <cell r="G606">
            <v>0</v>
          </cell>
          <cell r="H606">
            <v>0</v>
          </cell>
        </row>
        <row r="606">
          <cell r="J606">
            <v>0</v>
          </cell>
        </row>
        <row r="606">
          <cell r="L606">
            <v>0</v>
          </cell>
          <cell r="M606">
            <v>0</v>
          </cell>
          <cell r="N606" t="str">
            <v>应付</v>
          </cell>
          <cell r="O606" t="str">
            <v>元</v>
          </cell>
          <cell r="P606" t="str">
            <v>应付0元</v>
          </cell>
        </row>
        <row r="607">
          <cell r="A607" t="str">
            <v>S513097</v>
          </cell>
        </row>
        <row r="607">
          <cell r="C607" t="str">
            <v>乐亭县剑锋汽车维修服务有限公司</v>
          </cell>
        </row>
        <row r="607">
          <cell r="E607" t="str">
            <v>CNY</v>
          </cell>
        </row>
        <row r="607">
          <cell r="G607">
            <v>0</v>
          </cell>
          <cell r="H607">
            <v>0</v>
          </cell>
        </row>
        <row r="607">
          <cell r="J607">
            <v>0</v>
          </cell>
        </row>
        <row r="607">
          <cell r="L607">
            <v>0</v>
          </cell>
          <cell r="M607">
            <v>0</v>
          </cell>
          <cell r="N607" t="str">
            <v>应付</v>
          </cell>
          <cell r="O607" t="str">
            <v>元</v>
          </cell>
          <cell r="P607" t="str">
            <v>应付0元</v>
          </cell>
        </row>
        <row r="608">
          <cell r="A608" t="str">
            <v>S513099</v>
          </cell>
        </row>
        <row r="608">
          <cell r="C608" t="str">
            <v>涉县昌鑫汽车销售服务有限公司</v>
          </cell>
        </row>
        <row r="608">
          <cell r="E608" t="str">
            <v>CNY</v>
          </cell>
        </row>
        <row r="608">
          <cell r="G608">
            <v>0</v>
          </cell>
          <cell r="H608">
            <v>0</v>
          </cell>
        </row>
        <row r="608">
          <cell r="J608">
            <v>0</v>
          </cell>
        </row>
        <row r="608">
          <cell r="L608">
            <v>0</v>
          </cell>
          <cell r="M608">
            <v>0</v>
          </cell>
          <cell r="N608" t="str">
            <v>应付</v>
          </cell>
          <cell r="O608" t="str">
            <v>元</v>
          </cell>
          <cell r="P608" t="str">
            <v>应付0元</v>
          </cell>
        </row>
        <row r="609">
          <cell r="A609" t="str">
            <v>S513100</v>
          </cell>
        </row>
        <row r="609">
          <cell r="C609" t="str">
            <v>保定中汇汽车贸易有限公司</v>
          </cell>
        </row>
        <row r="609">
          <cell r="E609" t="str">
            <v>CNY</v>
          </cell>
        </row>
        <row r="609">
          <cell r="G609">
            <v>0</v>
          </cell>
          <cell r="H609">
            <v>0</v>
          </cell>
        </row>
        <row r="609">
          <cell r="J609">
            <v>0</v>
          </cell>
        </row>
        <row r="609">
          <cell r="L609">
            <v>0</v>
          </cell>
          <cell r="M609">
            <v>0</v>
          </cell>
          <cell r="N609" t="str">
            <v>应付</v>
          </cell>
          <cell r="O609" t="str">
            <v>元</v>
          </cell>
          <cell r="P609" t="str">
            <v>应付0元</v>
          </cell>
        </row>
        <row r="610">
          <cell r="A610" t="str">
            <v>S513101</v>
          </cell>
        </row>
        <row r="610">
          <cell r="C610" t="str">
            <v>河北创伟物贸有限公司</v>
          </cell>
        </row>
        <row r="610">
          <cell r="E610" t="str">
            <v>CNY</v>
          </cell>
        </row>
        <row r="610">
          <cell r="G610">
            <v>0</v>
          </cell>
          <cell r="H610">
            <v>0</v>
          </cell>
        </row>
        <row r="610">
          <cell r="J610">
            <v>0</v>
          </cell>
        </row>
        <row r="610">
          <cell r="L610">
            <v>0</v>
          </cell>
          <cell r="M610">
            <v>0</v>
          </cell>
          <cell r="N610" t="str">
            <v>应付</v>
          </cell>
          <cell r="O610" t="str">
            <v>元</v>
          </cell>
          <cell r="P610" t="str">
            <v>应付0元</v>
          </cell>
        </row>
        <row r="611">
          <cell r="A611" t="str">
            <v>S513102</v>
          </cell>
        </row>
        <row r="611">
          <cell r="C611" t="str">
            <v>秦皇岛安聚信汽车维修有限公司</v>
          </cell>
        </row>
        <row r="611">
          <cell r="E611" t="str">
            <v>CNY</v>
          </cell>
        </row>
        <row r="611">
          <cell r="G611">
            <v>0</v>
          </cell>
          <cell r="H611">
            <v>0</v>
          </cell>
        </row>
        <row r="611">
          <cell r="J611">
            <v>0</v>
          </cell>
        </row>
        <row r="611">
          <cell r="L611">
            <v>0</v>
          </cell>
          <cell r="M611">
            <v>0</v>
          </cell>
          <cell r="N611" t="str">
            <v>应付</v>
          </cell>
          <cell r="O611" t="str">
            <v>元</v>
          </cell>
          <cell r="P611" t="str">
            <v>应付0元</v>
          </cell>
        </row>
        <row r="612">
          <cell r="A612" t="str">
            <v>S513103</v>
          </cell>
        </row>
        <row r="612">
          <cell r="C612" t="str">
            <v>邢台市鼎力恒汽车销售有限公司</v>
          </cell>
        </row>
        <row r="612">
          <cell r="E612" t="str">
            <v>CNY</v>
          </cell>
        </row>
        <row r="612">
          <cell r="G612">
            <v>0</v>
          </cell>
          <cell r="H612">
            <v>0</v>
          </cell>
        </row>
        <row r="612">
          <cell r="J612">
            <v>0</v>
          </cell>
        </row>
        <row r="612">
          <cell r="L612">
            <v>0</v>
          </cell>
          <cell r="M612">
            <v>0</v>
          </cell>
          <cell r="N612" t="str">
            <v>应付</v>
          </cell>
          <cell r="O612" t="str">
            <v>元</v>
          </cell>
          <cell r="P612" t="str">
            <v>应付0元</v>
          </cell>
        </row>
        <row r="613">
          <cell r="A613" t="str">
            <v>S513105</v>
          </cell>
        </row>
        <row r="613">
          <cell r="C613" t="str">
            <v>昌黎县驰丰汽车销售有限公司</v>
          </cell>
        </row>
        <row r="613">
          <cell r="E613" t="str">
            <v>CNY</v>
          </cell>
        </row>
        <row r="613">
          <cell r="G613">
            <v>0</v>
          </cell>
          <cell r="H613">
            <v>0</v>
          </cell>
        </row>
        <row r="613">
          <cell r="J613">
            <v>0</v>
          </cell>
        </row>
        <row r="613">
          <cell r="L613">
            <v>0</v>
          </cell>
          <cell r="M613">
            <v>0</v>
          </cell>
          <cell r="N613" t="str">
            <v>应付</v>
          </cell>
          <cell r="O613" t="str">
            <v>元</v>
          </cell>
          <cell r="P613" t="str">
            <v>应付0元</v>
          </cell>
        </row>
        <row r="614">
          <cell r="A614" t="str">
            <v>S513106</v>
          </cell>
        </row>
        <row r="614">
          <cell r="C614" t="str">
            <v>玉田县利华汽车修理厂</v>
          </cell>
        </row>
        <row r="614">
          <cell r="E614" t="str">
            <v>CNY</v>
          </cell>
        </row>
        <row r="614">
          <cell r="G614">
            <v>0</v>
          </cell>
          <cell r="H614">
            <v>0</v>
          </cell>
        </row>
        <row r="614">
          <cell r="J614">
            <v>0</v>
          </cell>
        </row>
        <row r="614">
          <cell r="L614">
            <v>0</v>
          </cell>
          <cell r="M614">
            <v>0</v>
          </cell>
          <cell r="N614" t="str">
            <v>应付</v>
          </cell>
          <cell r="O614" t="str">
            <v>元</v>
          </cell>
          <cell r="P614" t="str">
            <v>应付0元</v>
          </cell>
        </row>
        <row r="615">
          <cell r="A615" t="str">
            <v>S513107</v>
          </cell>
        </row>
        <row r="615">
          <cell r="C615" t="str">
            <v>秦皇岛市重汽汽车配件有限公司汽车维护厂</v>
          </cell>
        </row>
        <row r="615">
          <cell r="E615" t="str">
            <v>CNY</v>
          </cell>
        </row>
        <row r="615">
          <cell r="G615">
            <v>0</v>
          </cell>
          <cell r="H615">
            <v>0</v>
          </cell>
        </row>
        <row r="615">
          <cell r="J615">
            <v>0</v>
          </cell>
        </row>
        <row r="615">
          <cell r="L615">
            <v>0</v>
          </cell>
          <cell r="M615">
            <v>0</v>
          </cell>
          <cell r="N615" t="str">
            <v>应付</v>
          </cell>
          <cell r="O615" t="str">
            <v>元</v>
          </cell>
          <cell r="P615" t="str">
            <v>应付0元</v>
          </cell>
        </row>
        <row r="616">
          <cell r="A616" t="str">
            <v>S513108</v>
          </cell>
        </row>
        <row r="616">
          <cell r="C616" t="str">
            <v>河北德邦物流有限公司</v>
          </cell>
        </row>
        <row r="616">
          <cell r="E616" t="str">
            <v>CNY</v>
          </cell>
        </row>
        <row r="616">
          <cell r="G616">
            <v>0</v>
          </cell>
          <cell r="H616">
            <v>18140</v>
          </cell>
        </row>
        <row r="616">
          <cell r="J616">
            <v>25984</v>
          </cell>
        </row>
        <row r="616">
          <cell r="L616">
            <v>-7844</v>
          </cell>
          <cell r="M616">
            <v>7844</v>
          </cell>
          <cell r="N616" t="str">
            <v>应付</v>
          </cell>
          <cell r="O616" t="str">
            <v>元</v>
          </cell>
          <cell r="P616" t="str">
            <v>应付7844元</v>
          </cell>
        </row>
        <row r="617">
          <cell r="A617" t="str">
            <v>S513109</v>
          </cell>
        </row>
        <row r="617">
          <cell r="C617" t="str">
            <v>沙河市博泰汽车销售有限公司</v>
          </cell>
        </row>
        <row r="617">
          <cell r="E617" t="str">
            <v>CNY</v>
          </cell>
        </row>
        <row r="617">
          <cell r="G617">
            <v>0</v>
          </cell>
          <cell r="H617">
            <v>0</v>
          </cell>
        </row>
        <row r="617">
          <cell r="J617">
            <v>0</v>
          </cell>
        </row>
        <row r="617">
          <cell r="L617">
            <v>0</v>
          </cell>
          <cell r="M617">
            <v>0</v>
          </cell>
          <cell r="N617" t="str">
            <v>应付</v>
          </cell>
          <cell r="O617" t="str">
            <v>元</v>
          </cell>
          <cell r="P617" t="str">
            <v>应付0元</v>
          </cell>
        </row>
        <row r="618">
          <cell r="A618" t="str">
            <v>S513110</v>
          </cell>
        </row>
        <row r="618">
          <cell r="C618" t="str">
            <v>曲阳县润杨汽车贸易有限公司</v>
          </cell>
        </row>
        <row r="618">
          <cell r="E618" t="str">
            <v>CNY</v>
          </cell>
        </row>
        <row r="618">
          <cell r="G618">
            <v>0</v>
          </cell>
          <cell r="H618">
            <v>0</v>
          </cell>
        </row>
        <row r="618">
          <cell r="J618">
            <v>0</v>
          </cell>
        </row>
        <row r="618">
          <cell r="L618">
            <v>0</v>
          </cell>
          <cell r="M618">
            <v>0</v>
          </cell>
          <cell r="N618" t="str">
            <v>应付</v>
          </cell>
          <cell r="O618" t="str">
            <v>元</v>
          </cell>
          <cell r="P618" t="str">
            <v>应付0元</v>
          </cell>
        </row>
        <row r="619">
          <cell r="A619" t="str">
            <v>S513111</v>
          </cell>
        </row>
        <row r="619">
          <cell r="C619" t="str">
            <v>黄骅市博涵商贸有限公司</v>
          </cell>
        </row>
        <row r="619">
          <cell r="E619" t="str">
            <v>CNY</v>
          </cell>
        </row>
        <row r="619">
          <cell r="G619">
            <v>0</v>
          </cell>
          <cell r="H619">
            <v>0</v>
          </cell>
        </row>
        <row r="619">
          <cell r="J619">
            <v>0</v>
          </cell>
        </row>
        <row r="619">
          <cell r="L619">
            <v>0</v>
          </cell>
          <cell r="M619">
            <v>0</v>
          </cell>
          <cell r="N619" t="str">
            <v>应付</v>
          </cell>
          <cell r="O619" t="str">
            <v>元</v>
          </cell>
          <cell r="P619" t="str">
            <v>应付0元</v>
          </cell>
        </row>
        <row r="620">
          <cell r="A620" t="str">
            <v>S513112</v>
          </cell>
        </row>
        <row r="620">
          <cell r="C620" t="str">
            <v>唐山市丰南区昱安汽车销售服务有限公司</v>
          </cell>
        </row>
        <row r="620">
          <cell r="E620" t="str">
            <v>CNY</v>
          </cell>
        </row>
        <row r="620">
          <cell r="G620">
            <v>0</v>
          </cell>
          <cell r="H620">
            <v>0</v>
          </cell>
        </row>
        <row r="620">
          <cell r="J620">
            <v>0</v>
          </cell>
        </row>
        <row r="620">
          <cell r="L620">
            <v>0</v>
          </cell>
          <cell r="M620">
            <v>0</v>
          </cell>
          <cell r="N620" t="str">
            <v>应付</v>
          </cell>
          <cell r="O620" t="str">
            <v>元</v>
          </cell>
          <cell r="P620" t="str">
            <v>应付0元</v>
          </cell>
        </row>
        <row r="621">
          <cell r="A621" t="str">
            <v>S513113</v>
          </cell>
        </row>
        <row r="621">
          <cell r="C621" t="str">
            <v>沧州智联人力资源服务有限公司</v>
          </cell>
        </row>
        <row r="621">
          <cell r="E621" t="str">
            <v>CNY</v>
          </cell>
        </row>
        <row r="621">
          <cell r="G621">
            <v>0</v>
          </cell>
          <cell r="H621">
            <v>0</v>
          </cell>
        </row>
        <row r="621">
          <cell r="J621">
            <v>0</v>
          </cell>
        </row>
        <row r="621">
          <cell r="L621">
            <v>0</v>
          </cell>
          <cell r="M621">
            <v>0</v>
          </cell>
          <cell r="N621" t="str">
            <v>应付</v>
          </cell>
          <cell r="O621" t="str">
            <v>元</v>
          </cell>
          <cell r="P621" t="str">
            <v>应付0元</v>
          </cell>
        </row>
        <row r="622">
          <cell r="A622" t="str">
            <v>S513114</v>
          </cell>
        </row>
        <row r="622">
          <cell r="C622" t="str">
            <v>黄骅市未来信息技术有限公司</v>
          </cell>
        </row>
        <row r="622">
          <cell r="E622" t="str">
            <v>CNY</v>
          </cell>
        </row>
        <row r="622">
          <cell r="G622">
            <v>0</v>
          </cell>
          <cell r="H622">
            <v>0</v>
          </cell>
        </row>
        <row r="622">
          <cell r="J622">
            <v>0</v>
          </cell>
        </row>
        <row r="622">
          <cell r="L622">
            <v>0</v>
          </cell>
          <cell r="M622">
            <v>0</v>
          </cell>
          <cell r="N622" t="str">
            <v>应付</v>
          </cell>
          <cell r="O622" t="str">
            <v>元</v>
          </cell>
          <cell r="P622" t="str">
            <v>应付0元</v>
          </cell>
        </row>
        <row r="623">
          <cell r="A623" t="str">
            <v>S513115</v>
          </cell>
        </row>
        <row r="623">
          <cell r="C623" t="str">
            <v>黄骅市博元农业科技有限公司</v>
          </cell>
        </row>
        <row r="623">
          <cell r="E623" t="str">
            <v>CNY</v>
          </cell>
        </row>
        <row r="623">
          <cell r="G623">
            <v>0</v>
          </cell>
          <cell r="H623">
            <v>0</v>
          </cell>
        </row>
        <row r="623">
          <cell r="J623">
            <v>0</v>
          </cell>
        </row>
        <row r="623">
          <cell r="L623">
            <v>0</v>
          </cell>
          <cell r="M623">
            <v>0</v>
          </cell>
          <cell r="N623" t="str">
            <v>应付</v>
          </cell>
          <cell r="O623" t="str">
            <v>元</v>
          </cell>
          <cell r="P623" t="str">
            <v>应付0元</v>
          </cell>
        </row>
        <row r="624">
          <cell r="A624" t="str">
            <v>S513116</v>
          </cell>
        </row>
        <row r="624">
          <cell r="C624" t="str">
            <v>黄骅市渤海路理想照像服务部</v>
          </cell>
        </row>
        <row r="624">
          <cell r="E624" t="str">
            <v>CNY</v>
          </cell>
        </row>
        <row r="624">
          <cell r="G624">
            <v>0</v>
          </cell>
          <cell r="H624">
            <v>0</v>
          </cell>
        </row>
        <row r="624">
          <cell r="J624">
            <v>0</v>
          </cell>
        </row>
        <row r="624">
          <cell r="L624">
            <v>0</v>
          </cell>
          <cell r="M624">
            <v>0</v>
          </cell>
          <cell r="N624" t="str">
            <v>应付</v>
          </cell>
          <cell r="O624" t="str">
            <v>元</v>
          </cell>
          <cell r="P624" t="str">
            <v>应付0元</v>
          </cell>
        </row>
        <row r="625">
          <cell r="A625" t="str">
            <v>S513117</v>
          </cell>
        </row>
        <row r="625">
          <cell r="C625" t="str">
            <v>黄骅市永立家具店</v>
          </cell>
        </row>
        <row r="625">
          <cell r="E625" t="str">
            <v>CNY</v>
          </cell>
        </row>
        <row r="625">
          <cell r="G625">
            <v>0</v>
          </cell>
          <cell r="H625">
            <v>0</v>
          </cell>
        </row>
        <row r="625">
          <cell r="J625">
            <v>0</v>
          </cell>
        </row>
        <row r="625">
          <cell r="L625">
            <v>0</v>
          </cell>
          <cell r="M625">
            <v>0</v>
          </cell>
          <cell r="N625" t="str">
            <v>应付</v>
          </cell>
          <cell r="O625" t="str">
            <v>元</v>
          </cell>
          <cell r="P625" t="str">
            <v>应付0元</v>
          </cell>
        </row>
        <row r="626">
          <cell r="A626" t="str">
            <v>S513118</v>
          </cell>
        </row>
        <row r="626">
          <cell r="C626" t="str">
            <v>衡水鑫磊劳务派遣有限公司</v>
          </cell>
        </row>
        <row r="626">
          <cell r="E626" t="str">
            <v>CNY</v>
          </cell>
        </row>
        <row r="626">
          <cell r="G626">
            <v>0</v>
          </cell>
          <cell r="H626">
            <v>0</v>
          </cell>
        </row>
        <row r="626">
          <cell r="J626">
            <v>0</v>
          </cell>
        </row>
        <row r="626">
          <cell r="L626">
            <v>0</v>
          </cell>
          <cell r="M626">
            <v>0</v>
          </cell>
          <cell r="N626" t="str">
            <v>应付</v>
          </cell>
          <cell r="O626" t="str">
            <v>元</v>
          </cell>
          <cell r="P626" t="str">
            <v>应付0元</v>
          </cell>
        </row>
        <row r="627">
          <cell r="A627" t="str">
            <v>S513119</v>
          </cell>
        </row>
        <row r="627">
          <cell r="C627" t="str">
            <v>黄骅市英强装卸搬运队</v>
          </cell>
        </row>
        <row r="627">
          <cell r="E627" t="str">
            <v>CNY</v>
          </cell>
        </row>
        <row r="627">
          <cell r="G627">
            <v>0</v>
          </cell>
          <cell r="H627">
            <v>0</v>
          </cell>
        </row>
        <row r="627">
          <cell r="J627">
            <v>0</v>
          </cell>
        </row>
        <row r="627">
          <cell r="L627">
            <v>0</v>
          </cell>
          <cell r="M627">
            <v>0</v>
          </cell>
          <cell r="N627" t="str">
            <v>应付</v>
          </cell>
          <cell r="O627" t="str">
            <v>元</v>
          </cell>
          <cell r="P627" t="str">
            <v>应付0元</v>
          </cell>
        </row>
        <row r="628">
          <cell r="A628" t="str">
            <v>S513120</v>
          </cell>
        </row>
        <row r="628">
          <cell r="C628" t="str">
            <v>黄骅市大强商贸有限公司</v>
          </cell>
        </row>
        <row r="628">
          <cell r="E628" t="str">
            <v>CNY</v>
          </cell>
        </row>
        <row r="628">
          <cell r="G628">
            <v>0</v>
          </cell>
          <cell r="H628">
            <v>0</v>
          </cell>
        </row>
        <row r="628">
          <cell r="J628">
            <v>0</v>
          </cell>
        </row>
        <row r="628">
          <cell r="L628">
            <v>0</v>
          </cell>
          <cell r="M628">
            <v>0</v>
          </cell>
          <cell r="N628" t="str">
            <v>应付</v>
          </cell>
          <cell r="O628" t="str">
            <v>元</v>
          </cell>
          <cell r="P628" t="str">
            <v>应付0元</v>
          </cell>
        </row>
        <row r="629">
          <cell r="A629" t="str">
            <v>S513121</v>
          </cell>
        </row>
        <row r="629">
          <cell r="C629" t="str">
            <v>黄骅市宏顺模具厂</v>
          </cell>
        </row>
        <row r="629">
          <cell r="E629" t="str">
            <v>CNY</v>
          </cell>
        </row>
        <row r="629">
          <cell r="G629">
            <v>-1420</v>
          </cell>
          <cell r="H629">
            <v>0</v>
          </cell>
        </row>
        <row r="629">
          <cell r="J629">
            <v>32906</v>
          </cell>
        </row>
        <row r="629">
          <cell r="L629">
            <v>-34326</v>
          </cell>
          <cell r="M629">
            <v>34326</v>
          </cell>
          <cell r="N629" t="str">
            <v>应付</v>
          </cell>
          <cell r="O629" t="str">
            <v>元</v>
          </cell>
          <cell r="P629" t="str">
            <v>应付34326元</v>
          </cell>
        </row>
        <row r="630">
          <cell r="A630" t="str">
            <v>S513122</v>
          </cell>
        </row>
        <row r="630">
          <cell r="C630" t="str">
            <v>河北顺丰速运有限公司沧州分公司</v>
          </cell>
        </row>
        <row r="630">
          <cell r="E630" t="str">
            <v>CNY</v>
          </cell>
        </row>
        <row r="630">
          <cell r="G630">
            <v>0</v>
          </cell>
          <cell r="H630">
            <v>1779.15</v>
          </cell>
        </row>
        <row r="630">
          <cell r="J630">
            <v>1779.15</v>
          </cell>
        </row>
        <row r="630">
          <cell r="L630">
            <v>0</v>
          </cell>
          <cell r="M630">
            <v>0</v>
          </cell>
          <cell r="N630" t="str">
            <v>应付</v>
          </cell>
          <cell r="O630" t="str">
            <v>元</v>
          </cell>
          <cell r="P630" t="str">
            <v>应付0元</v>
          </cell>
        </row>
        <row r="631">
          <cell r="A631" t="str">
            <v>S513123</v>
          </cell>
        </row>
        <row r="631">
          <cell r="C631" t="str">
            <v>黄骅市奇润运输队</v>
          </cell>
        </row>
        <row r="631">
          <cell r="E631" t="str">
            <v>CNY</v>
          </cell>
        </row>
        <row r="631">
          <cell r="G631">
            <v>0</v>
          </cell>
          <cell r="H631">
            <v>0</v>
          </cell>
        </row>
        <row r="631">
          <cell r="J631">
            <v>0</v>
          </cell>
        </row>
        <row r="631">
          <cell r="L631">
            <v>0</v>
          </cell>
          <cell r="M631">
            <v>0</v>
          </cell>
          <cell r="N631" t="str">
            <v>应付</v>
          </cell>
          <cell r="O631" t="str">
            <v>元</v>
          </cell>
          <cell r="P631" t="str">
            <v>应付0元</v>
          </cell>
        </row>
        <row r="632">
          <cell r="A632" t="str">
            <v>S513124</v>
          </cell>
        </row>
        <row r="632">
          <cell r="C632" t="str">
            <v>河北凯昌祥汽车销售服务有限公司</v>
          </cell>
        </row>
        <row r="632">
          <cell r="E632" t="str">
            <v>CNY</v>
          </cell>
        </row>
        <row r="632">
          <cell r="G632">
            <v>0</v>
          </cell>
          <cell r="H632">
            <v>0</v>
          </cell>
        </row>
        <row r="632">
          <cell r="J632">
            <v>0</v>
          </cell>
        </row>
        <row r="632">
          <cell r="L632">
            <v>0</v>
          </cell>
          <cell r="M632">
            <v>0</v>
          </cell>
          <cell r="N632" t="str">
            <v>应付</v>
          </cell>
          <cell r="O632" t="str">
            <v>元</v>
          </cell>
          <cell r="P632" t="str">
            <v>应付0元</v>
          </cell>
        </row>
        <row r="633">
          <cell r="A633" t="str">
            <v>S513125</v>
          </cell>
        </row>
        <row r="633">
          <cell r="C633" t="str">
            <v>黄骅市壹本文化传媒有限公司</v>
          </cell>
        </row>
        <row r="633">
          <cell r="E633" t="str">
            <v>CNY</v>
          </cell>
        </row>
        <row r="633">
          <cell r="G633">
            <v>0</v>
          </cell>
          <cell r="H633">
            <v>0</v>
          </cell>
        </row>
        <row r="633">
          <cell r="J633">
            <v>0</v>
          </cell>
        </row>
        <row r="633">
          <cell r="L633">
            <v>0</v>
          </cell>
          <cell r="M633">
            <v>0</v>
          </cell>
          <cell r="N633" t="str">
            <v>应付</v>
          </cell>
          <cell r="O633" t="str">
            <v>元</v>
          </cell>
          <cell r="P633" t="str">
            <v>应付0元</v>
          </cell>
        </row>
        <row r="634">
          <cell r="A634" t="str">
            <v>S513126</v>
          </cell>
        </row>
        <row r="634">
          <cell r="C634" t="str">
            <v>河北荣华吉运汽车销售服务有限公司</v>
          </cell>
        </row>
        <row r="634">
          <cell r="E634" t="str">
            <v>CNY</v>
          </cell>
        </row>
        <row r="634">
          <cell r="G634">
            <v>0</v>
          </cell>
          <cell r="H634">
            <v>0</v>
          </cell>
        </row>
        <row r="634">
          <cell r="J634">
            <v>0</v>
          </cell>
        </row>
        <row r="634">
          <cell r="L634">
            <v>0</v>
          </cell>
          <cell r="M634">
            <v>0</v>
          </cell>
          <cell r="N634" t="str">
            <v>应付</v>
          </cell>
          <cell r="O634" t="str">
            <v>元</v>
          </cell>
          <cell r="P634" t="str">
            <v>应付0元</v>
          </cell>
        </row>
        <row r="635">
          <cell r="A635" t="str">
            <v>S513127</v>
          </cell>
        </row>
        <row r="635">
          <cell r="C635" t="str">
            <v>馆陶县广丰汽车贸易有限公司</v>
          </cell>
        </row>
        <row r="635">
          <cell r="E635" t="str">
            <v>CNY</v>
          </cell>
        </row>
        <row r="635">
          <cell r="G635">
            <v>0</v>
          </cell>
          <cell r="H635">
            <v>0</v>
          </cell>
        </row>
        <row r="635">
          <cell r="J635">
            <v>0</v>
          </cell>
        </row>
        <row r="635">
          <cell r="L635">
            <v>0</v>
          </cell>
          <cell r="M635">
            <v>0</v>
          </cell>
          <cell r="N635" t="str">
            <v>应付</v>
          </cell>
          <cell r="O635" t="str">
            <v>元</v>
          </cell>
          <cell r="P635" t="str">
            <v>应付0元</v>
          </cell>
        </row>
        <row r="636">
          <cell r="A636" t="str">
            <v>S513128</v>
          </cell>
        </row>
        <row r="636">
          <cell r="C636" t="str">
            <v>黄骅市兴骏汽车维修门市部</v>
          </cell>
        </row>
        <row r="636">
          <cell r="E636" t="str">
            <v>CNY</v>
          </cell>
        </row>
        <row r="636">
          <cell r="G636">
            <v>0</v>
          </cell>
          <cell r="H636">
            <v>0</v>
          </cell>
        </row>
        <row r="636">
          <cell r="J636">
            <v>0</v>
          </cell>
        </row>
        <row r="636">
          <cell r="L636">
            <v>0</v>
          </cell>
          <cell r="M636">
            <v>0</v>
          </cell>
          <cell r="N636" t="str">
            <v>应付</v>
          </cell>
          <cell r="O636" t="str">
            <v>元</v>
          </cell>
          <cell r="P636" t="str">
            <v>应付0元</v>
          </cell>
        </row>
        <row r="637">
          <cell r="A637" t="str">
            <v>S513129</v>
          </cell>
        </row>
        <row r="637">
          <cell r="C637" t="str">
            <v>唐山纳硕汽车销售有限公司</v>
          </cell>
        </row>
        <row r="637">
          <cell r="E637" t="str">
            <v>CNY</v>
          </cell>
        </row>
        <row r="637">
          <cell r="G637">
            <v>0</v>
          </cell>
          <cell r="H637">
            <v>0</v>
          </cell>
        </row>
        <row r="637">
          <cell r="J637">
            <v>0</v>
          </cell>
        </row>
        <row r="637">
          <cell r="L637">
            <v>0</v>
          </cell>
          <cell r="M637">
            <v>0</v>
          </cell>
          <cell r="N637" t="str">
            <v>应付</v>
          </cell>
          <cell r="O637" t="str">
            <v>元</v>
          </cell>
          <cell r="P637" t="str">
            <v>应付0元</v>
          </cell>
        </row>
        <row r="638">
          <cell r="A638" t="str">
            <v>S513130</v>
          </cell>
        </row>
        <row r="638">
          <cell r="C638" t="str">
            <v>邢台锦通达机动车维修有限公司</v>
          </cell>
        </row>
        <row r="638">
          <cell r="E638" t="str">
            <v>CNY</v>
          </cell>
        </row>
        <row r="638">
          <cell r="G638">
            <v>0</v>
          </cell>
          <cell r="H638">
            <v>0</v>
          </cell>
        </row>
        <row r="638">
          <cell r="J638">
            <v>0</v>
          </cell>
        </row>
        <row r="638">
          <cell r="L638">
            <v>0</v>
          </cell>
          <cell r="M638">
            <v>0</v>
          </cell>
          <cell r="N638" t="str">
            <v>应付</v>
          </cell>
          <cell r="O638" t="str">
            <v>元</v>
          </cell>
          <cell r="P638" t="str">
            <v>应付0元</v>
          </cell>
        </row>
        <row r="639">
          <cell r="A639" t="str">
            <v>S513131</v>
          </cell>
        </row>
        <row r="639">
          <cell r="C639" t="str">
            <v>邯郸市博曼凯旋汽车维修服务有限公司</v>
          </cell>
        </row>
        <row r="639">
          <cell r="E639" t="str">
            <v>CNY</v>
          </cell>
        </row>
        <row r="639">
          <cell r="G639">
            <v>0</v>
          </cell>
          <cell r="H639">
            <v>0</v>
          </cell>
        </row>
        <row r="639">
          <cell r="J639">
            <v>0</v>
          </cell>
        </row>
        <row r="639">
          <cell r="L639">
            <v>0</v>
          </cell>
          <cell r="M639">
            <v>0</v>
          </cell>
          <cell r="N639" t="str">
            <v>应付</v>
          </cell>
          <cell r="O639" t="str">
            <v>元</v>
          </cell>
          <cell r="P639" t="str">
            <v>应付0元</v>
          </cell>
        </row>
        <row r="640">
          <cell r="A640" t="str">
            <v>S513132</v>
          </cell>
        </row>
        <row r="640">
          <cell r="C640" t="str">
            <v>临城县志云汽车维修服务有限公司</v>
          </cell>
        </row>
        <row r="640">
          <cell r="E640" t="str">
            <v>CNY</v>
          </cell>
        </row>
        <row r="640">
          <cell r="G640">
            <v>0</v>
          </cell>
          <cell r="H640">
            <v>0</v>
          </cell>
        </row>
        <row r="640">
          <cell r="J640">
            <v>0</v>
          </cell>
        </row>
        <row r="640">
          <cell r="L640">
            <v>0</v>
          </cell>
          <cell r="M640">
            <v>0</v>
          </cell>
          <cell r="N640" t="str">
            <v>应付</v>
          </cell>
          <cell r="O640" t="str">
            <v>元</v>
          </cell>
          <cell r="P640" t="str">
            <v>应付0元</v>
          </cell>
        </row>
        <row r="641">
          <cell r="A641" t="str">
            <v>S513133</v>
          </cell>
        </row>
        <row r="641">
          <cell r="C641" t="str">
            <v>邯郸市永年区现方汽车修理厂</v>
          </cell>
        </row>
        <row r="641">
          <cell r="E641" t="str">
            <v>CNY</v>
          </cell>
        </row>
        <row r="641">
          <cell r="G641">
            <v>0</v>
          </cell>
          <cell r="H641">
            <v>0</v>
          </cell>
        </row>
        <row r="641">
          <cell r="J641">
            <v>0</v>
          </cell>
        </row>
        <row r="641">
          <cell r="L641">
            <v>0</v>
          </cell>
          <cell r="M641">
            <v>0</v>
          </cell>
          <cell r="N641" t="str">
            <v>应付</v>
          </cell>
          <cell r="O641" t="str">
            <v>元</v>
          </cell>
          <cell r="P641" t="str">
            <v>应付0元</v>
          </cell>
        </row>
        <row r="642">
          <cell r="A642" t="str">
            <v>S513134</v>
          </cell>
        </row>
        <row r="642">
          <cell r="C642" t="str">
            <v>黄骅市东风仪器仪表经销处</v>
          </cell>
        </row>
        <row r="642">
          <cell r="E642" t="str">
            <v>CNY</v>
          </cell>
        </row>
        <row r="642">
          <cell r="G642">
            <v>0</v>
          </cell>
          <cell r="H642">
            <v>0</v>
          </cell>
        </row>
        <row r="642">
          <cell r="J642">
            <v>0</v>
          </cell>
        </row>
        <row r="642">
          <cell r="L642">
            <v>0</v>
          </cell>
          <cell r="M642">
            <v>0</v>
          </cell>
          <cell r="N642" t="str">
            <v>应付</v>
          </cell>
          <cell r="O642" t="str">
            <v>元</v>
          </cell>
          <cell r="P642" t="str">
            <v>应付0元</v>
          </cell>
        </row>
        <row r="643">
          <cell r="A643" t="str">
            <v>S513135</v>
          </cell>
        </row>
        <row r="643">
          <cell r="C643" t="str">
            <v>黄骅市骅隆面业有限公司</v>
          </cell>
        </row>
        <row r="643">
          <cell r="E643" t="str">
            <v>CNY</v>
          </cell>
        </row>
        <row r="643">
          <cell r="G643">
            <v>0</v>
          </cell>
          <cell r="H643">
            <v>0</v>
          </cell>
        </row>
        <row r="643">
          <cell r="J643">
            <v>0</v>
          </cell>
        </row>
        <row r="643">
          <cell r="L643">
            <v>0</v>
          </cell>
          <cell r="M643">
            <v>0</v>
          </cell>
          <cell r="N643" t="str">
            <v>应付</v>
          </cell>
          <cell r="O643" t="str">
            <v>元</v>
          </cell>
          <cell r="P643" t="str">
            <v>应付0元</v>
          </cell>
        </row>
        <row r="644">
          <cell r="A644" t="str">
            <v>S513136</v>
          </cell>
        </row>
        <row r="644">
          <cell r="C644" t="str">
            <v>河北新林坡孵化器股份有限公司</v>
          </cell>
        </row>
        <row r="644">
          <cell r="E644" t="str">
            <v>CNY</v>
          </cell>
        </row>
        <row r="644">
          <cell r="G644">
            <v>0</v>
          </cell>
          <cell r="H644">
            <v>0</v>
          </cell>
        </row>
        <row r="644">
          <cell r="J644">
            <v>0</v>
          </cell>
        </row>
        <row r="644">
          <cell r="L644">
            <v>0</v>
          </cell>
          <cell r="M644">
            <v>0</v>
          </cell>
          <cell r="N644" t="str">
            <v>应付</v>
          </cell>
          <cell r="O644" t="str">
            <v>元</v>
          </cell>
          <cell r="P644" t="str">
            <v>应付0元</v>
          </cell>
        </row>
        <row r="645">
          <cell r="A645" t="str">
            <v>S513137</v>
          </cell>
        </row>
        <row r="645">
          <cell r="C645" t="str">
            <v>黄骅市盛隆消防器材经销部</v>
          </cell>
        </row>
        <row r="645">
          <cell r="E645" t="str">
            <v>CNY</v>
          </cell>
        </row>
        <row r="645">
          <cell r="G645">
            <v>0</v>
          </cell>
          <cell r="H645">
            <v>0</v>
          </cell>
        </row>
        <row r="645">
          <cell r="J645">
            <v>0</v>
          </cell>
        </row>
        <row r="645">
          <cell r="L645">
            <v>0</v>
          </cell>
          <cell r="M645">
            <v>0</v>
          </cell>
          <cell r="N645" t="str">
            <v>应付</v>
          </cell>
          <cell r="O645" t="str">
            <v>元</v>
          </cell>
          <cell r="P645" t="str">
            <v>应付0元</v>
          </cell>
        </row>
        <row r="646">
          <cell r="A646" t="str">
            <v>S513138</v>
          </cell>
        </row>
        <row r="646">
          <cell r="C646" t="str">
            <v>河北众淳环境检测技术有限公司</v>
          </cell>
        </row>
        <row r="646">
          <cell r="E646" t="str">
            <v>CNY</v>
          </cell>
        </row>
        <row r="646">
          <cell r="G646">
            <v>0</v>
          </cell>
          <cell r="H646">
            <v>0</v>
          </cell>
        </row>
        <row r="646">
          <cell r="J646">
            <v>0</v>
          </cell>
        </row>
        <row r="646">
          <cell r="L646">
            <v>0</v>
          </cell>
          <cell r="M646">
            <v>0</v>
          </cell>
          <cell r="N646" t="str">
            <v>应付</v>
          </cell>
          <cell r="O646" t="str">
            <v>元</v>
          </cell>
          <cell r="P646" t="str">
            <v>应付0元</v>
          </cell>
        </row>
        <row r="647">
          <cell r="A647" t="str">
            <v>S513139</v>
          </cell>
        </row>
        <row r="647">
          <cell r="C647" t="str">
            <v>河北美杭电梯安装有限公司</v>
          </cell>
        </row>
        <row r="647">
          <cell r="E647" t="str">
            <v>CNY</v>
          </cell>
        </row>
        <row r="647">
          <cell r="G647">
            <v>0</v>
          </cell>
          <cell r="H647">
            <v>0</v>
          </cell>
        </row>
        <row r="647">
          <cell r="J647">
            <v>0</v>
          </cell>
        </row>
        <row r="647">
          <cell r="L647">
            <v>0</v>
          </cell>
          <cell r="M647">
            <v>0</v>
          </cell>
          <cell r="N647" t="str">
            <v>应付</v>
          </cell>
          <cell r="O647" t="str">
            <v>元</v>
          </cell>
          <cell r="P647" t="str">
            <v>应付0元</v>
          </cell>
        </row>
        <row r="648">
          <cell r="A648" t="str">
            <v>S513140</v>
          </cell>
        </row>
        <row r="648">
          <cell r="C648" t="str">
            <v>黄骅市祥海废品回收有限公司</v>
          </cell>
        </row>
        <row r="648">
          <cell r="E648" t="str">
            <v>CNY</v>
          </cell>
        </row>
        <row r="648">
          <cell r="G648">
            <v>0</v>
          </cell>
          <cell r="H648">
            <v>0</v>
          </cell>
        </row>
        <row r="648">
          <cell r="J648">
            <v>0</v>
          </cell>
        </row>
        <row r="648">
          <cell r="L648">
            <v>0</v>
          </cell>
          <cell r="M648">
            <v>0</v>
          </cell>
          <cell r="N648" t="str">
            <v>应付</v>
          </cell>
          <cell r="O648" t="str">
            <v>元</v>
          </cell>
          <cell r="P648" t="str">
            <v>应付0元</v>
          </cell>
        </row>
        <row r="649">
          <cell r="A649" t="str">
            <v>S513141</v>
          </cell>
        </row>
        <row r="649">
          <cell r="C649" t="str">
            <v>黄骅市众泰模具厂</v>
          </cell>
        </row>
        <row r="649">
          <cell r="E649" t="str">
            <v>CNY</v>
          </cell>
        </row>
        <row r="649">
          <cell r="G649">
            <v>0</v>
          </cell>
          <cell r="H649">
            <v>0</v>
          </cell>
        </row>
        <row r="649">
          <cell r="J649">
            <v>0</v>
          </cell>
        </row>
        <row r="649">
          <cell r="L649">
            <v>0</v>
          </cell>
          <cell r="M649">
            <v>0</v>
          </cell>
          <cell r="N649" t="str">
            <v>应付</v>
          </cell>
          <cell r="O649" t="str">
            <v>元</v>
          </cell>
          <cell r="P649" t="str">
            <v>应付0元</v>
          </cell>
        </row>
        <row r="650">
          <cell r="A650" t="str">
            <v>S513142</v>
          </cell>
        </row>
        <row r="650">
          <cell r="C650" t="str">
            <v>黄骅市双骏模具有限公司</v>
          </cell>
        </row>
        <row r="650">
          <cell r="E650" t="str">
            <v>CNY</v>
          </cell>
        </row>
        <row r="650">
          <cell r="G650">
            <v>0</v>
          </cell>
          <cell r="H650">
            <v>0</v>
          </cell>
        </row>
        <row r="650">
          <cell r="J650">
            <v>0</v>
          </cell>
        </row>
        <row r="650">
          <cell r="L650">
            <v>0</v>
          </cell>
          <cell r="M650">
            <v>0</v>
          </cell>
          <cell r="N650" t="str">
            <v>应付</v>
          </cell>
          <cell r="O650" t="str">
            <v>元</v>
          </cell>
          <cell r="P650" t="str">
            <v>应付0元</v>
          </cell>
        </row>
        <row r="651">
          <cell r="A651" t="str">
            <v>S513143</v>
          </cell>
        </row>
        <row r="651">
          <cell r="C651" t="str">
            <v>河北合新力检测技术有限公司</v>
          </cell>
        </row>
        <row r="651">
          <cell r="E651" t="str">
            <v>CNY</v>
          </cell>
        </row>
        <row r="651">
          <cell r="G651">
            <v>0</v>
          </cell>
          <cell r="H651">
            <v>0</v>
          </cell>
        </row>
        <row r="651">
          <cell r="J651">
            <v>0</v>
          </cell>
        </row>
        <row r="651">
          <cell r="L651">
            <v>0</v>
          </cell>
          <cell r="M651">
            <v>0</v>
          </cell>
          <cell r="N651" t="str">
            <v>应付</v>
          </cell>
          <cell r="O651" t="str">
            <v>元</v>
          </cell>
          <cell r="P651" t="str">
            <v>应付0元</v>
          </cell>
        </row>
        <row r="652">
          <cell r="A652" t="str">
            <v>S513144</v>
          </cell>
        </row>
        <row r="652">
          <cell r="C652" t="str">
            <v>黄骅市质量技术监督检验所</v>
          </cell>
        </row>
        <row r="652">
          <cell r="E652" t="str">
            <v>CNY</v>
          </cell>
        </row>
        <row r="652">
          <cell r="G652">
            <v>0</v>
          </cell>
          <cell r="H652">
            <v>0</v>
          </cell>
        </row>
        <row r="652">
          <cell r="J652">
            <v>0</v>
          </cell>
        </row>
        <row r="652">
          <cell r="L652">
            <v>0</v>
          </cell>
          <cell r="M652">
            <v>0</v>
          </cell>
          <cell r="N652" t="str">
            <v>应付</v>
          </cell>
          <cell r="O652" t="str">
            <v>元</v>
          </cell>
          <cell r="P652" t="str">
            <v>应付0元</v>
          </cell>
        </row>
        <row r="653">
          <cell r="A653" t="str">
            <v>S513145</v>
          </cell>
        </row>
        <row r="653">
          <cell r="C653" t="str">
            <v>黄骅市宏东电脑经销部</v>
          </cell>
        </row>
        <row r="653">
          <cell r="E653" t="str">
            <v>CNY</v>
          </cell>
        </row>
        <row r="653">
          <cell r="G653">
            <v>-1700</v>
          </cell>
          <cell r="H653">
            <v>0</v>
          </cell>
        </row>
        <row r="653">
          <cell r="J653">
            <v>0</v>
          </cell>
        </row>
        <row r="653">
          <cell r="L653">
            <v>-1700</v>
          </cell>
          <cell r="M653">
            <v>1700</v>
          </cell>
          <cell r="N653" t="str">
            <v>应付</v>
          </cell>
          <cell r="O653" t="str">
            <v>元</v>
          </cell>
          <cell r="P653" t="str">
            <v>应付1700元</v>
          </cell>
        </row>
        <row r="654">
          <cell r="A654" t="str">
            <v>S513146</v>
          </cell>
        </row>
        <row r="654">
          <cell r="C654" t="str">
            <v>黄骅市腾双五金门市部</v>
          </cell>
        </row>
        <row r="654">
          <cell r="E654" t="str">
            <v>CNY</v>
          </cell>
        </row>
        <row r="654">
          <cell r="G654">
            <v>-8891.87999999995</v>
          </cell>
          <cell r="H654">
            <v>2750.47</v>
          </cell>
        </row>
        <row r="654">
          <cell r="J654">
            <v>25504.14</v>
          </cell>
        </row>
        <row r="654">
          <cell r="L654">
            <v>-31645.5499999999</v>
          </cell>
          <cell r="M654">
            <v>31645.5499999999</v>
          </cell>
          <cell r="N654" t="str">
            <v>应付</v>
          </cell>
          <cell r="O654" t="str">
            <v>元</v>
          </cell>
          <cell r="P654" t="str">
            <v>应付31645.5499999999元</v>
          </cell>
        </row>
        <row r="655">
          <cell r="A655" t="str">
            <v>S513147</v>
          </cell>
        </row>
        <row r="655">
          <cell r="C655" t="str">
            <v>东光县金辰机械设备有限公司</v>
          </cell>
        </row>
        <row r="655">
          <cell r="E655" t="str">
            <v>CNY</v>
          </cell>
        </row>
        <row r="655">
          <cell r="G655">
            <v>0</v>
          </cell>
          <cell r="H655">
            <v>0</v>
          </cell>
        </row>
        <row r="655">
          <cell r="J655">
            <v>0</v>
          </cell>
        </row>
        <row r="655">
          <cell r="L655">
            <v>0</v>
          </cell>
          <cell r="M655">
            <v>0</v>
          </cell>
          <cell r="N655" t="str">
            <v>应付</v>
          </cell>
          <cell r="O655" t="str">
            <v>元</v>
          </cell>
          <cell r="P655" t="str">
            <v>应付0元</v>
          </cell>
        </row>
        <row r="656">
          <cell r="A656" t="str">
            <v>S513148</v>
          </cell>
        </row>
        <row r="656">
          <cell r="C656" t="str">
            <v>泊头市新峰模具有限公司</v>
          </cell>
        </row>
        <row r="656">
          <cell r="E656" t="str">
            <v>CNY</v>
          </cell>
        </row>
        <row r="656">
          <cell r="G656">
            <v>-97692</v>
          </cell>
          <cell r="H656">
            <v>0</v>
          </cell>
        </row>
        <row r="656">
          <cell r="J656">
            <v>0</v>
          </cell>
        </row>
        <row r="656">
          <cell r="L656">
            <v>-97692</v>
          </cell>
          <cell r="M656">
            <v>97692</v>
          </cell>
          <cell r="N656" t="str">
            <v>应付</v>
          </cell>
          <cell r="O656" t="str">
            <v>元</v>
          </cell>
          <cell r="P656" t="str">
            <v>应付97692元</v>
          </cell>
        </row>
        <row r="657">
          <cell r="A657" t="str">
            <v>S513149</v>
          </cell>
        </row>
        <row r="657">
          <cell r="C657" t="str">
            <v>黄骅市旭鑫模具制造有限公司</v>
          </cell>
        </row>
        <row r="657">
          <cell r="E657" t="str">
            <v>CNY</v>
          </cell>
        </row>
        <row r="657">
          <cell r="G657">
            <v>-82560</v>
          </cell>
          <cell r="H657">
            <v>0</v>
          </cell>
        </row>
        <row r="657">
          <cell r="J657">
            <v>0</v>
          </cell>
        </row>
        <row r="657">
          <cell r="L657">
            <v>-82560</v>
          </cell>
          <cell r="M657">
            <v>82560</v>
          </cell>
          <cell r="N657" t="str">
            <v>应付</v>
          </cell>
          <cell r="O657" t="str">
            <v>元</v>
          </cell>
          <cell r="P657" t="str">
            <v>应付82560元</v>
          </cell>
        </row>
        <row r="658">
          <cell r="A658" t="str">
            <v>S513150</v>
          </cell>
        </row>
        <row r="658">
          <cell r="C658" t="str">
            <v>沧州森德奥机械制造有限公司</v>
          </cell>
        </row>
        <row r="658">
          <cell r="E658" t="str">
            <v>CNY</v>
          </cell>
        </row>
        <row r="658">
          <cell r="G658">
            <v>-13740</v>
          </cell>
          <cell r="H658">
            <v>0</v>
          </cell>
        </row>
        <row r="658">
          <cell r="J658">
            <v>0</v>
          </cell>
        </row>
        <row r="658">
          <cell r="L658">
            <v>-13740</v>
          </cell>
          <cell r="M658">
            <v>13740</v>
          </cell>
          <cell r="N658" t="str">
            <v>应付</v>
          </cell>
          <cell r="O658" t="str">
            <v>元</v>
          </cell>
          <cell r="P658" t="str">
            <v>应付13740元</v>
          </cell>
        </row>
        <row r="659">
          <cell r="A659" t="str">
            <v>S513151</v>
          </cell>
        </row>
        <row r="659">
          <cell r="C659" t="str">
            <v>沧州啸宇模具科技有限公司</v>
          </cell>
        </row>
        <row r="659">
          <cell r="E659" t="str">
            <v>CNY</v>
          </cell>
        </row>
        <row r="659">
          <cell r="G659">
            <v>-155100</v>
          </cell>
          <cell r="H659">
            <v>20000</v>
          </cell>
        </row>
        <row r="659">
          <cell r="J659">
            <v>0</v>
          </cell>
        </row>
        <row r="659">
          <cell r="L659">
            <v>-135100</v>
          </cell>
          <cell r="M659">
            <v>135100</v>
          </cell>
          <cell r="N659" t="str">
            <v>应付</v>
          </cell>
          <cell r="O659" t="str">
            <v>元</v>
          </cell>
          <cell r="P659" t="str">
            <v>应付135100元</v>
          </cell>
        </row>
        <row r="660">
          <cell r="A660" t="str">
            <v>S513152</v>
          </cell>
        </row>
        <row r="660">
          <cell r="C660" t="str">
            <v>黄骅市源宏模具厂</v>
          </cell>
        </row>
        <row r="660">
          <cell r="E660" t="str">
            <v>CNY</v>
          </cell>
        </row>
        <row r="660">
          <cell r="G660">
            <v>16584.1</v>
          </cell>
          <cell r="H660">
            <v>0</v>
          </cell>
        </row>
        <row r="660">
          <cell r="J660">
            <v>0</v>
          </cell>
        </row>
        <row r="660">
          <cell r="L660">
            <v>16584.1</v>
          </cell>
          <cell r="M660">
            <v>-16584.1</v>
          </cell>
          <cell r="N660" t="str">
            <v>预付</v>
          </cell>
          <cell r="O660" t="str">
            <v>元</v>
          </cell>
          <cell r="P660" t="str">
            <v>预付-16584.1元</v>
          </cell>
        </row>
        <row r="661">
          <cell r="A661" t="str">
            <v>S513153</v>
          </cell>
        </row>
        <row r="661">
          <cell r="C661" t="str">
            <v>黄骅市大海广告用品门市部</v>
          </cell>
        </row>
        <row r="661">
          <cell r="E661" t="str">
            <v>CNY</v>
          </cell>
        </row>
        <row r="661">
          <cell r="G661">
            <v>0</v>
          </cell>
          <cell r="H661">
            <v>0</v>
          </cell>
        </row>
        <row r="661">
          <cell r="J661">
            <v>0</v>
          </cell>
        </row>
        <row r="661">
          <cell r="L661">
            <v>0</v>
          </cell>
          <cell r="M661">
            <v>0</v>
          </cell>
          <cell r="N661" t="str">
            <v>应付</v>
          </cell>
          <cell r="O661" t="str">
            <v>元</v>
          </cell>
          <cell r="P661" t="str">
            <v>应付0元</v>
          </cell>
        </row>
        <row r="662">
          <cell r="A662" t="str">
            <v>S513154</v>
          </cell>
        </row>
        <row r="662">
          <cell r="C662" t="str">
            <v>黄骅市贝海广告部</v>
          </cell>
        </row>
        <row r="662">
          <cell r="E662" t="str">
            <v>CNY</v>
          </cell>
        </row>
        <row r="662">
          <cell r="G662">
            <v>0</v>
          </cell>
          <cell r="H662">
            <v>1336</v>
          </cell>
        </row>
        <row r="662">
          <cell r="J662">
            <v>1336</v>
          </cell>
        </row>
        <row r="662">
          <cell r="L662">
            <v>0</v>
          </cell>
          <cell r="M662">
            <v>0</v>
          </cell>
          <cell r="N662" t="str">
            <v>应付</v>
          </cell>
          <cell r="O662" t="str">
            <v>元</v>
          </cell>
          <cell r="P662" t="str">
            <v>应付0元</v>
          </cell>
        </row>
        <row r="663">
          <cell r="A663" t="str">
            <v>S513155</v>
          </cell>
        </row>
        <row r="663">
          <cell r="C663" t="str">
            <v>黄骅市兴华石油有限责任公司宏坤加油站</v>
          </cell>
        </row>
        <row r="663">
          <cell r="E663" t="str">
            <v>CNY</v>
          </cell>
        </row>
        <row r="663">
          <cell r="G663">
            <v>0</v>
          </cell>
          <cell r="H663">
            <v>0</v>
          </cell>
        </row>
        <row r="663">
          <cell r="J663">
            <v>0</v>
          </cell>
        </row>
        <row r="663">
          <cell r="L663">
            <v>0</v>
          </cell>
          <cell r="M663">
            <v>0</v>
          </cell>
          <cell r="N663" t="str">
            <v>应付</v>
          </cell>
          <cell r="O663" t="str">
            <v>元</v>
          </cell>
          <cell r="P663" t="str">
            <v>应付0元</v>
          </cell>
        </row>
        <row r="664">
          <cell r="A664" t="str">
            <v>S513157</v>
          </cell>
        </row>
        <row r="664">
          <cell r="C664" t="str">
            <v>黄骅市鹏茂钢材贸易有限公司</v>
          </cell>
        </row>
        <row r="664">
          <cell r="E664" t="str">
            <v>CNY</v>
          </cell>
        </row>
        <row r="664">
          <cell r="G664">
            <v>0</v>
          </cell>
          <cell r="H664">
            <v>0</v>
          </cell>
        </row>
        <row r="664">
          <cell r="J664">
            <v>0</v>
          </cell>
        </row>
        <row r="664">
          <cell r="L664">
            <v>0</v>
          </cell>
          <cell r="M664">
            <v>0</v>
          </cell>
          <cell r="N664" t="str">
            <v>应付</v>
          </cell>
          <cell r="O664" t="str">
            <v>元</v>
          </cell>
          <cell r="P664" t="str">
            <v>应付0元</v>
          </cell>
        </row>
        <row r="665">
          <cell r="A665" t="str">
            <v>S513158</v>
          </cell>
        </row>
        <row r="665">
          <cell r="C665" t="str">
            <v>任丘市聚实商贸有限公司</v>
          </cell>
        </row>
        <row r="665">
          <cell r="E665" t="str">
            <v>CNY</v>
          </cell>
        </row>
        <row r="665">
          <cell r="G665">
            <v>0</v>
          </cell>
          <cell r="H665">
            <v>0</v>
          </cell>
        </row>
        <row r="665">
          <cell r="J665">
            <v>0</v>
          </cell>
        </row>
        <row r="665">
          <cell r="L665">
            <v>0</v>
          </cell>
          <cell r="M665">
            <v>0</v>
          </cell>
          <cell r="N665" t="str">
            <v>应付</v>
          </cell>
          <cell r="O665" t="str">
            <v>元</v>
          </cell>
          <cell r="P665" t="str">
            <v>应付0元</v>
          </cell>
        </row>
        <row r="666">
          <cell r="A666" t="str">
            <v>S513160</v>
          </cell>
        </row>
        <row r="666">
          <cell r="C666" t="str">
            <v>黄骅市宏宸汽车配件有限公司</v>
          </cell>
        </row>
        <row r="666">
          <cell r="E666" t="str">
            <v>CNY</v>
          </cell>
        </row>
        <row r="666">
          <cell r="G666">
            <v>-9591.67999999999</v>
          </cell>
          <cell r="H666">
            <v>9591.68</v>
          </cell>
        </row>
        <row r="666">
          <cell r="J666">
            <v>0</v>
          </cell>
        </row>
        <row r="666">
          <cell r="L666">
            <v>7.27595761418343e-12</v>
          </cell>
          <cell r="M666">
            <v>-7.27595761418343e-12</v>
          </cell>
          <cell r="N666" t="str">
            <v>应付</v>
          </cell>
          <cell r="O666" t="str">
            <v>元</v>
          </cell>
          <cell r="P666" t="str">
            <v>应付-7.27595761418343E-12元</v>
          </cell>
        </row>
        <row r="667">
          <cell r="A667" t="str">
            <v>S513161</v>
          </cell>
        </row>
        <row r="667">
          <cell r="C667" t="str">
            <v>黄骅市优农麦品商贸有限公司</v>
          </cell>
        </row>
        <row r="667">
          <cell r="E667" t="str">
            <v>CNY</v>
          </cell>
        </row>
        <row r="667">
          <cell r="G667">
            <v>0</v>
          </cell>
          <cell r="H667">
            <v>0</v>
          </cell>
        </row>
        <row r="667">
          <cell r="J667">
            <v>0</v>
          </cell>
        </row>
        <row r="667">
          <cell r="L667">
            <v>0</v>
          </cell>
          <cell r="M667">
            <v>0</v>
          </cell>
          <cell r="N667" t="str">
            <v>应付</v>
          </cell>
          <cell r="O667" t="str">
            <v>元</v>
          </cell>
          <cell r="P667" t="str">
            <v>应付0元</v>
          </cell>
        </row>
        <row r="668">
          <cell r="A668" t="str">
            <v>S513162</v>
          </cell>
        </row>
        <row r="668">
          <cell r="C668" t="str">
            <v>盐山县捷发包装材料经销处</v>
          </cell>
        </row>
        <row r="668">
          <cell r="E668" t="str">
            <v>CNY</v>
          </cell>
        </row>
        <row r="668">
          <cell r="G668">
            <v>0</v>
          </cell>
          <cell r="H668">
            <v>0</v>
          </cell>
        </row>
        <row r="668">
          <cell r="J668">
            <v>0</v>
          </cell>
        </row>
        <row r="668">
          <cell r="L668">
            <v>0</v>
          </cell>
          <cell r="M668">
            <v>0</v>
          </cell>
          <cell r="N668" t="str">
            <v>应付</v>
          </cell>
          <cell r="O668" t="str">
            <v>元</v>
          </cell>
          <cell r="P668" t="str">
            <v>应付0元</v>
          </cell>
        </row>
        <row r="669">
          <cell r="A669" t="str">
            <v>S513163</v>
          </cell>
        </row>
        <row r="669">
          <cell r="C669" t="str">
            <v>沧州方迈机电设备有限公司</v>
          </cell>
        </row>
        <row r="669">
          <cell r="E669" t="str">
            <v>CNY</v>
          </cell>
        </row>
        <row r="669">
          <cell r="G669">
            <v>0</v>
          </cell>
          <cell r="H669">
            <v>0</v>
          </cell>
        </row>
        <row r="669">
          <cell r="J669">
            <v>0</v>
          </cell>
        </row>
        <row r="669">
          <cell r="L669">
            <v>0</v>
          </cell>
          <cell r="M669">
            <v>0</v>
          </cell>
          <cell r="N669" t="str">
            <v>应付</v>
          </cell>
          <cell r="O669" t="str">
            <v>元</v>
          </cell>
          <cell r="P669" t="str">
            <v>应付0元</v>
          </cell>
        </row>
        <row r="670">
          <cell r="A670" t="str">
            <v>S513164</v>
          </cell>
        </row>
        <row r="670">
          <cell r="C670" t="str">
            <v>沧州圣玺装饰装修工程有限公司</v>
          </cell>
        </row>
        <row r="670">
          <cell r="E670" t="str">
            <v>CNY</v>
          </cell>
        </row>
        <row r="670">
          <cell r="G670">
            <v>-1663.7</v>
          </cell>
          <cell r="H670">
            <v>0</v>
          </cell>
        </row>
        <row r="670">
          <cell r="J670">
            <v>0</v>
          </cell>
        </row>
        <row r="670">
          <cell r="L670">
            <v>-1663.7</v>
          </cell>
          <cell r="M670">
            <v>1663.7</v>
          </cell>
          <cell r="N670" t="str">
            <v>应付</v>
          </cell>
          <cell r="O670" t="str">
            <v>元</v>
          </cell>
          <cell r="P670" t="str">
            <v>应付1663.7元</v>
          </cell>
        </row>
        <row r="671">
          <cell r="A671" t="str">
            <v>S513166</v>
          </cell>
        </row>
        <row r="671">
          <cell r="C671" t="str">
            <v>黄骅市宝麟装饰装修设计中心</v>
          </cell>
        </row>
        <row r="671">
          <cell r="E671" t="str">
            <v>CNY</v>
          </cell>
        </row>
        <row r="671">
          <cell r="G671">
            <v>0</v>
          </cell>
          <cell r="H671">
            <v>0</v>
          </cell>
        </row>
        <row r="671">
          <cell r="J671">
            <v>0</v>
          </cell>
        </row>
        <row r="671">
          <cell r="L671">
            <v>0</v>
          </cell>
          <cell r="M671">
            <v>0</v>
          </cell>
          <cell r="N671" t="str">
            <v>应付</v>
          </cell>
          <cell r="O671" t="str">
            <v>元</v>
          </cell>
          <cell r="P671" t="str">
            <v>应付0元</v>
          </cell>
        </row>
        <row r="672">
          <cell r="A672" t="str">
            <v>S513167</v>
          </cell>
        </row>
        <row r="672">
          <cell r="C672" t="str">
            <v>黄骅市祥盛电机修理部</v>
          </cell>
        </row>
        <row r="672">
          <cell r="E672" t="str">
            <v>CNY</v>
          </cell>
        </row>
        <row r="672">
          <cell r="G672">
            <v>0</v>
          </cell>
          <cell r="H672">
            <v>0</v>
          </cell>
        </row>
        <row r="672">
          <cell r="J672">
            <v>0</v>
          </cell>
        </row>
        <row r="672">
          <cell r="L672">
            <v>0</v>
          </cell>
          <cell r="M672">
            <v>0</v>
          </cell>
          <cell r="N672" t="str">
            <v>应付</v>
          </cell>
          <cell r="O672" t="str">
            <v>元</v>
          </cell>
          <cell r="P672" t="str">
            <v>应付0元</v>
          </cell>
        </row>
        <row r="673">
          <cell r="A673" t="str">
            <v>S513168</v>
          </cell>
        </row>
        <row r="673">
          <cell r="C673" t="str">
            <v>河北嘉雄建筑安装工程有限公司</v>
          </cell>
        </row>
        <row r="673">
          <cell r="E673" t="str">
            <v>CNY</v>
          </cell>
        </row>
        <row r="673">
          <cell r="G673">
            <v>0</v>
          </cell>
          <cell r="H673">
            <v>0</v>
          </cell>
        </row>
        <row r="673">
          <cell r="J673">
            <v>0</v>
          </cell>
        </row>
        <row r="673">
          <cell r="L673">
            <v>0</v>
          </cell>
          <cell r="M673">
            <v>0</v>
          </cell>
          <cell r="N673" t="str">
            <v>应付</v>
          </cell>
          <cell r="O673" t="str">
            <v>元</v>
          </cell>
          <cell r="P673" t="str">
            <v>应付0元</v>
          </cell>
        </row>
        <row r="674">
          <cell r="A674" t="str">
            <v>S513169</v>
          </cell>
        </row>
        <row r="674">
          <cell r="C674" t="str">
            <v>沧州市新华区茂丰电脑耗材销售中心</v>
          </cell>
        </row>
        <row r="674">
          <cell r="E674" t="str">
            <v>CNY</v>
          </cell>
        </row>
        <row r="674">
          <cell r="G674">
            <v>0</v>
          </cell>
          <cell r="H674">
            <v>0</v>
          </cell>
        </row>
        <row r="674">
          <cell r="J674">
            <v>0</v>
          </cell>
        </row>
        <row r="674">
          <cell r="L674">
            <v>0</v>
          </cell>
          <cell r="M674">
            <v>0</v>
          </cell>
          <cell r="N674" t="str">
            <v>应付</v>
          </cell>
          <cell r="O674" t="str">
            <v>元</v>
          </cell>
          <cell r="P674" t="str">
            <v>应付0元</v>
          </cell>
        </row>
        <row r="675">
          <cell r="A675" t="str">
            <v>S513173</v>
          </cell>
        </row>
        <row r="675">
          <cell r="C675" t="str">
            <v>黄骅市奇芸建筑安装工程有限公司</v>
          </cell>
        </row>
        <row r="675">
          <cell r="E675" t="str">
            <v>CNY</v>
          </cell>
        </row>
        <row r="675">
          <cell r="G675">
            <v>0</v>
          </cell>
          <cell r="H675">
            <v>0</v>
          </cell>
        </row>
        <row r="675">
          <cell r="J675">
            <v>0</v>
          </cell>
        </row>
        <row r="675">
          <cell r="L675">
            <v>0</v>
          </cell>
          <cell r="M675">
            <v>0</v>
          </cell>
          <cell r="N675" t="str">
            <v>应付</v>
          </cell>
          <cell r="O675" t="str">
            <v>元</v>
          </cell>
          <cell r="P675" t="str">
            <v>应付0元</v>
          </cell>
        </row>
        <row r="676">
          <cell r="A676" t="str">
            <v>S513174</v>
          </cell>
        </row>
        <row r="676">
          <cell r="C676" t="str">
            <v>黄骅市杭合叉车配件经营部</v>
          </cell>
        </row>
        <row r="676">
          <cell r="E676" t="str">
            <v>CNY</v>
          </cell>
        </row>
        <row r="676">
          <cell r="G676">
            <v>-35240</v>
          </cell>
          <cell r="H676">
            <v>0</v>
          </cell>
        </row>
        <row r="676">
          <cell r="J676">
            <v>0</v>
          </cell>
        </row>
        <row r="676">
          <cell r="L676">
            <v>-35240</v>
          </cell>
          <cell r="M676">
            <v>35240</v>
          </cell>
          <cell r="N676" t="str">
            <v>应付</v>
          </cell>
          <cell r="O676" t="str">
            <v>元</v>
          </cell>
          <cell r="P676" t="str">
            <v>应付35240元</v>
          </cell>
        </row>
        <row r="677">
          <cell r="A677" t="str">
            <v>S513175</v>
          </cell>
        </row>
        <row r="677">
          <cell r="C677" t="str">
            <v>黄骅市峰屹工程机械租赁公司</v>
          </cell>
        </row>
        <row r="677">
          <cell r="E677" t="str">
            <v>CNY</v>
          </cell>
        </row>
        <row r="677">
          <cell r="G677">
            <v>0</v>
          </cell>
          <cell r="H677">
            <v>800</v>
          </cell>
        </row>
        <row r="677">
          <cell r="J677">
            <v>800</v>
          </cell>
        </row>
        <row r="677">
          <cell r="L677">
            <v>0</v>
          </cell>
          <cell r="M677">
            <v>0</v>
          </cell>
          <cell r="N677" t="str">
            <v>应付</v>
          </cell>
          <cell r="O677" t="str">
            <v>元</v>
          </cell>
          <cell r="P677" t="str">
            <v>应付0元</v>
          </cell>
        </row>
        <row r="678">
          <cell r="A678" t="str">
            <v>S513181</v>
          </cell>
        </row>
        <row r="678">
          <cell r="C678" t="str">
            <v>黄骅市晨翔电力工程有限公司</v>
          </cell>
        </row>
        <row r="678">
          <cell r="E678" t="str">
            <v>CNY</v>
          </cell>
        </row>
        <row r="678">
          <cell r="G678">
            <v>0</v>
          </cell>
          <cell r="H678">
            <v>0</v>
          </cell>
        </row>
        <row r="678">
          <cell r="J678">
            <v>0</v>
          </cell>
        </row>
        <row r="678">
          <cell r="L678">
            <v>0</v>
          </cell>
          <cell r="M678">
            <v>0</v>
          </cell>
          <cell r="N678" t="str">
            <v>应付</v>
          </cell>
          <cell r="O678" t="str">
            <v>元</v>
          </cell>
          <cell r="P678" t="str">
            <v>应付0元</v>
          </cell>
        </row>
        <row r="679">
          <cell r="A679" t="str">
            <v>S513182</v>
          </cell>
        </row>
        <row r="679">
          <cell r="C679" t="str">
            <v>沧州渤海新区南大港升宏建筑工程队</v>
          </cell>
        </row>
        <row r="679">
          <cell r="E679" t="str">
            <v>CNY</v>
          </cell>
        </row>
        <row r="679">
          <cell r="G679">
            <v>0</v>
          </cell>
          <cell r="H679">
            <v>0</v>
          </cell>
        </row>
        <row r="679">
          <cell r="J679">
            <v>0</v>
          </cell>
        </row>
        <row r="679">
          <cell r="L679">
            <v>0</v>
          </cell>
          <cell r="M679">
            <v>0</v>
          </cell>
          <cell r="N679" t="str">
            <v>应付</v>
          </cell>
          <cell r="O679" t="str">
            <v>元</v>
          </cell>
          <cell r="P679" t="str">
            <v>应付0元</v>
          </cell>
        </row>
        <row r="680">
          <cell r="A680" t="str">
            <v>S513184</v>
          </cell>
        </row>
        <row r="680">
          <cell r="C680" t="str">
            <v>黄骅市源特市政工程有限公司</v>
          </cell>
        </row>
        <row r="680">
          <cell r="E680" t="str">
            <v>CNY</v>
          </cell>
        </row>
        <row r="680">
          <cell r="G680">
            <v>0</v>
          </cell>
          <cell r="H680">
            <v>0</v>
          </cell>
        </row>
        <row r="680">
          <cell r="J680">
            <v>0</v>
          </cell>
        </row>
        <row r="680">
          <cell r="L680">
            <v>0</v>
          </cell>
          <cell r="M680">
            <v>0</v>
          </cell>
          <cell r="N680" t="str">
            <v>应付</v>
          </cell>
          <cell r="O680" t="str">
            <v>元</v>
          </cell>
          <cell r="P680" t="str">
            <v>应付0元</v>
          </cell>
        </row>
        <row r="681">
          <cell r="A681" t="str">
            <v>S513185</v>
          </cell>
        </row>
        <row r="681">
          <cell r="C681" t="str">
            <v>河北顺和职业卫生技术服务有限公司</v>
          </cell>
        </row>
        <row r="681">
          <cell r="E681" t="str">
            <v>CNY</v>
          </cell>
        </row>
        <row r="681">
          <cell r="G681">
            <v>-5000</v>
          </cell>
          <cell r="H681">
            <v>0</v>
          </cell>
        </row>
        <row r="681">
          <cell r="J681">
            <v>0</v>
          </cell>
        </row>
        <row r="681">
          <cell r="L681">
            <v>-5000</v>
          </cell>
          <cell r="M681">
            <v>5000</v>
          </cell>
          <cell r="N681" t="str">
            <v>应付</v>
          </cell>
          <cell r="O681" t="str">
            <v>元</v>
          </cell>
          <cell r="P681" t="str">
            <v>应付5000元</v>
          </cell>
        </row>
        <row r="682">
          <cell r="A682" t="str">
            <v>S513187</v>
          </cell>
        </row>
        <row r="682">
          <cell r="C682" t="str">
            <v>黄骅市石港路耀斌机械加工厂</v>
          </cell>
        </row>
        <row r="682">
          <cell r="E682" t="str">
            <v>CNY</v>
          </cell>
        </row>
        <row r="682">
          <cell r="G682">
            <v>0</v>
          </cell>
          <cell r="H682">
            <v>0</v>
          </cell>
        </row>
        <row r="682">
          <cell r="J682">
            <v>0</v>
          </cell>
        </row>
        <row r="682">
          <cell r="L682">
            <v>0</v>
          </cell>
          <cell r="M682">
            <v>0</v>
          </cell>
          <cell r="N682" t="str">
            <v>应付</v>
          </cell>
          <cell r="O682" t="str">
            <v>元</v>
          </cell>
          <cell r="P682" t="str">
            <v>应付0元</v>
          </cell>
        </row>
        <row r="683">
          <cell r="A683" t="str">
            <v>S513188</v>
          </cell>
        </row>
        <row r="683">
          <cell r="C683" t="str">
            <v>黄骅市鸿祥物业管理有限公司</v>
          </cell>
        </row>
        <row r="683">
          <cell r="E683" t="str">
            <v>CNY</v>
          </cell>
        </row>
        <row r="683">
          <cell r="G683">
            <v>0</v>
          </cell>
          <cell r="H683">
            <v>0</v>
          </cell>
        </row>
        <row r="683">
          <cell r="J683">
            <v>0</v>
          </cell>
        </row>
        <row r="683">
          <cell r="L683">
            <v>0</v>
          </cell>
          <cell r="M683">
            <v>0</v>
          </cell>
          <cell r="N683" t="str">
            <v>应付</v>
          </cell>
          <cell r="O683" t="str">
            <v>元</v>
          </cell>
          <cell r="P683" t="str">
            <v>应付0元</v>
          </cell>
        </row>
        <row r="684">
          <cell r="A684" t="str">
            <v>S513189</v>
          </cell>
        </row>
        <row r="684">
          <cell r="C684" t="str">
            <v>黄骅市嘉哲电脑经营部</v>
          </cell>
        </row>
        <row r="684">
          <cell r="E684" t="str">
            <v>CNY</v>
          </cell>
        </row>
        <row r="684">
          <cell r="G684">
            <v>0</v>
          </cell>
          <cell r="H684">
            <v>0</v>
          </cell>
        </row>
        <row r="684">
          <cell r="J684">
            <v>0</v>
          </cell>
        </row>
        <row r="684">
          <cell r="L684">
            <v>0</v>
          </cell>
          <cell r="M684">
            <v>0</v>
          </cell>
          <cell r="N684" t="str">
            <v>应付</v>
          </cell>
          <cell r="O684" t="str">
            <v>元</v>
          </cell>
          <cell r="P684" t="str">
            <v>应付0元</v>
          </cell>
        </row>
        <row r="685">
          <cell r="A685" t="str">
            <v>S513190</v>
          </cell>
        </row>
        <row r="685">
          <cell r="C685" t="str">
            <v>沧州直聘通信息技术有限公司</v>
          </cell>
        </row>
        <row r="685">
          <cell r="E685" t="str">
            <v>CNY</v>
          </cell>
        </row>
        <row r="685">
          <cell r="G685">
            <v>0</v>
          </cell>
          <cell r="H685">
            <v>0</v>
          </cell>
        </row>
        <row r="685">
          <cell r="J685">
            <v>0</v>
          </cell>
        </row>
        <row r="685">
          <cell r="L685">
            <v>0</v>
          </cell>
          <cell r="M685">
            <v>0</v>
          </cell>
          <cell r="N685" t="str">
            <v>应付</v>
          </cell>
          <cell r="O685" t="str">
            <v>元</v>
          </cell>
          <cell r="P685" t="str">
            <v>应付0元</v>
          </cell>
        </row>
        <row r="686">
          <cell r="A686" t="str">
            <v>S513191</v>
          </cell>
        </row>
        <row r="686">
          <cell r="C686" t="str">
            <v>黄骅市每搜网络技术有限公司</v>
          </cell>
        </row>
        <row r="686">
          <cell r="E686" t="str">
            <v>CNY</v>
          </cell>
        </row>
        <row r="686">
          <cell r="G686">
            <v>0</v>
          </cell>
          <cell r="H686">
            <v>0</v>
          </cell>
        </row>
        <row r="686">
          <cell r="J686">
            <v>0</v>
          </cell>
        </row>
        <row r="686">
          <cell r="L686">
            <v>0</v>
          </cell>
          <cell r="M686">
            <v>0</v>
          </cell>
          <cell r="N686" t="str">
            <v>应付</v>
          </cell>
          <cell r="O686" t="str">
            <v>元</v>
          </cell>
          <cell r="P686" t="str">
            <v>应付0元</v>
          </cell>
        </row>
        <row r="687">
          <cell r="A687" t="str">
            <v>S513192</v>
          </cell>
        </row>
        <row r="687">
          <cell r="C687" t="str">
            <v>沧州竹禾建筑工程有限公司</v>
          </cell>
        </row>
        <row r="687">
          <cell r="E687" t="str">
            <v>CNY</v>
          </cell>
        </row>
        <row r="687">
          <cell r="G687">
            <v>0</v>
          </cell>
          <cell r="H687">
            <v>0</v>
          </cell>
        </row>
        <row r="687">
          <cell r="J687">
            <v>0</v>
          </cell>
        </row>
        <row r="687">
          <cell r="L687">
            <v>0</v>
          </cell>
          <cell r="M687">
            <v>0</v>
          </cell>
          <cell r="N687" t="str">
            <v>应付</v>
          </cell>
          <cell r="O687" t="str">
            <v>元</v>
          </cell>
          <cell r="P687" t="str">
            <v>应付0元</v>
          </cell>
        </row>
        <row r="688">
          <cell r="A688" t="str">
            <v>S513193</v>
          </cell>
        </row>
        <row r="688">
          <cell r="C688" t="str">
            <v>河北奥乐环保机械制造有限公司</v>
          </cell>
        </row>
        <row r="688">
          <cell r="E688" t="str">
            <v>CNY</v>
          </cell>
        </row>
        <row r="688">
          <cell r="G688">
            <v>0</v>
          </cell>
          <cell r="H688">
            <v>0</v>
          </cell>
        </row>
        <row r="688">
          <cell r="J688">
            <v>0</v>
          </cell>
        </row>
        <row r="688">
          <cell r="L688">
            <v>0</v>
          </cell>
          <cell r="M688">
            <v>0</v>
          </cell>
          <cell r="N688" t="str">
            <v>应付</v>
          </cell>
          <cell r="O688" t="str">
            <v>元</v>
          </cell>
          <cell r="P688" t="str">
            <v>应付0元</v>
          </cell>
        </row>
        <row r="689">
          <cell r="A689" t="str">
            <v>S513194</v>
          </cell>
        </row>
        <row r="689">
          <cell r="C689" t="str">
            <v>黄骅市兴阳机床设备经销处</v>
          </cell>
        </row>
        <row r="689">
          <cell r="E689" t="str">
            <v>CNY</v>
          </cell>
        </row>
        <row r="689">
          <cell r="G689">
            <v>0</v>
          </cell>
          <cell r="H689">
            <v>0</v>
          </cell>
        </row>
        <row r="689">
          <cell r="J689">
            <v>0</v>
          </cell>
        </row>
        <row r="689">
          <cell r="L689">
            <v>0</v>
          </cell>
          <cell r="M689">
            <v>0</v>
          </cell>
          <cell r="N689" t="str">
            <v>应付</v>
          </cell>
          <cell r="O689" t="str">
            <v>元</v>
          </cell>
          <cell r="P689" t="str">
            <v>应付0元</v>
          </cell>
        </row>
        <row r="690">
          <cell r="A690" t="str">
            <v>S513195</v>
          </cell>
        </row>
        <row r="690">
          <cell r="C690" t="str">
            <v>南皮县恩杰五金制造有限公司</v>
          </cell>
        </row>
        <row r="690">
          <cell r="E690" t="str">
            <v>CNY</v>
          </cell>
        </row>
        <row r="690">
          <cell r="G690">
            <v>0</v>
          </cell>
          <cell r="H690">
            <v>0</v>
          </cell>
        </row>
        <row r="690">
          <cell r="J690">
            <v>0</v>
          </cell>
        </row>
        <row r="690">
          <cell r="L690">
            <v>0</v>
          </cell>
          <cell r="M690">
            <v>0</v>
          </cell>
          <cell r="N690" t="str">
            <v>应付</v>
          </cell>
          <cell r="O690" t="str">
            <v>元</v>
          </cell>
          <cell r="P690" t="str">
            <v>应付0元</v>
          </cell>
        </row>
        <row r="691">
          <cell r="A691" t="str">
            <v>S513196</v>
          </cell>
        </row>
        <row r="691">
          <cell r="C691" t="str">
            <v>河北宁昌律师事务所</v>
          </cell>
        </row>
        <row r="691">
          <cell r="E691" t="str">
            <v>CNY</v>
          </cell>
        </row>
        <row r="691">
          <cell r="G691">
            <v>0</v>
          </cell>
          <cell r="H691">
            <v>0</v>
          </cell>
        </row>
        <row r="691">
          <cell r="J691">
            <v>0</v>
          </cell>
        </row>
        <row r="691">
          <cell r="L691">
            <v>0</v>
          </cell>
          <cell r="M691">
            <v>0</v>
          </cell>
          <cell r="N691" t="str">
            <v>应付</v>
          </cell>
          <cell r="O691" t="str">
            <v>元</v>
          </cell>
          <cell r="P691" t="str">
            <v>应付0元</v>
          </cell>
        </row>
        <row r="692">
          <cell r="A692" t="str">
            <v>S513197</v>
          </cell>
        </row>
        <row r="692">
          <cell r="C692" t="str">
            <v>沧州正熙人力资源服务有限公司</v>
          </cell>
        </row>
        <row r="692">
          <cell r="E692" t="str">
            <v>CNY</v>
          </cell>
        </row>
        <row r="692">
          <cell r="G692">
            <v>0</v>
          </cell>
          <cell r="H692">
            <v>0</v>
          </cell>
        </row>
        <row r="692">
          <cell r="J692">
            <v>0</v>
          </cell>
        </row>
        <row r="692">
          <cell r="L692">
            <v>0</v>
          </cell>
          <cell r="M692">
            <v>0</v>
          </cell>
          <cell r="N692" t="str">
            <v>应付</v>
          </cell>
          <cell r="O692" t="str">
            <v>元</v>
          </cell>
          <cell r="P692" t="str">
            <v>应付0元</v>
          </cell>
        </row>
        <row r="693">
          <cell r="A693" t="str">
            <v>S513198</v>
          </cell>
        </row>
        <row r="693">
          <cell r="C693" t="str">
            <v>河北宇通特种胶管有限公司</v>
          </cell>
        </row>
        <row r="693">
          <cell r="E693" t="str">
            <v>CNY</v>
          </cell>
        </row>
        <row r="693">
          <cell r="G693">
            <v>0</v>
          </cell>
          <cell r="H693">
            <v>0</v>
          </cell>
        </row>
        <row r="693">
          <cell r="J693">
            <v>0</v>
          </cell>
        </row>
        <row r="693">
          <cell r="L693">
            <v>0</v>
          </cell>
          <cell r="M693">
            <v>0</v>
          </cell>
          <cell r="N693" t="str">
            <v>应付</v>
          </cell>
          <cell r="O693" t="str">
            <v>元</v>
          </cell>
          <cell r="P693" t="str">
            <v>应付0元</v>
          </cell>
        </row>
        <row r="694">
          <cell r="A694" t="str">
            <v>S513199</v>
          </cell>
        </row>
        <row r="694">
          <cell r="C694" t="str">
            <v>黄骅市翼华工程机械租赁有限公司</v>
          </cell>
        </row>
        <row r="694">
          <cell r="E694" t="str">
            <v>CNY</v>
          </cell>
        </row>
        <row r="694">
          <cell r="G694">
            <v>0</v>
          </cell>
          <cell r="H694">
            <v>0</v>
          </cell>
        </row>
        <row r="694">
          <cell r="J694">
            <v>0</v>
          </cell>
        </row>
        <row r="694">
          <cell r="L694">
            <v>0</v>
          </cell>
          <cell r="M694">
            <v>0</v>
          </cell>
          <cell r="N694" t="str">
            <v>应付</v>
          </cell>
          <cell r="O694" t="str">
            <v>元</v>
          </cell>
          <cell r="P694" t="str">
            <v>应付0元</v>
          </cell>
        </row>
        <row r="695">
          <cell r="A695" t="str">
            <v>S513200</v>
          </cell>
        </row>
        <row r="695">
          <cell r="C695" t="str">
            <v>沧州烽源人力资源服务有限公司</v>
          </cell>
        </row>
        <row r="695">
          <cell r="E695" t="str">
            <v>CNY</v>
          </cell>
        </row>
        <row r="695">
          <cell r="G695">
            <v>-14810.1099999999</v>
          </cell>
          <cell r="H695">
            <v>14810.11</v>
          </cell>
        </row>
        <row r="695">
          <cell r="J695">
            <v>0</v>
          </cell>
        </row>
        <row r="695">
          <cell r="L695">
            <v>1.30967237055302e-10</v>
          </cell>
          <cell r="M695">
            <v>-1.30967237055302e-10</v>
          </cell>
          <cell r="N695" t="str">
            <v>应付</v>
          </cell>
          <cell r="O695" t="str">
            <v>元</v>
          </cell>
          <cell r="P695" t="str">
            <v>应付-1.30967237055302E-10元</v>
          </cell>
        </row>
        <row r="696">
          <cell r="A696" t="str">
            <v>S513202</v>
          </cell>
        </row>
        <row r="696">
          <cell r="C696" t="str">
            <v>中节能（黄骅）环保能源有限公司</v>
          </cell>
        </row>
        <row r="696">
          <cell r="E696" t="str">
            <v>CNY</v>
          </cell>
        </row>
        <row r="696">
          <cell r="G696">
            <v>0</v>
          </cell>
          <cell r="H696">
            <v>0</v>
          </cell>
        </row>
        <row r="696">
          <cell r="J696">
            <v>0</v>
          </cell>
        </row>
        <row r="696">
          <cell r="L696">
            <v>0</v>
          </cell>
          <cell r="M696">
            <v>0</v>
          </cell>
          <cell r="N696" t="str">
            <v>应付</v>
          </cell>
          <cell r="O696" t="str">
            <v>元</v>
          </cell>
          <cell r="P696" t="str">
            <v>应付0元</v>
          </cell>
        </row>
        <row r="697">
          <cell r="A697" t="str">
            <v>S513203</v>
          </cell>
        </row>
        <row r="697">
          <cell r="C697" t="str">
            <v>威县顺航汽车维修有限公司</v>
          </cell>
        </row>
        <row r="697">
          <cell r="E697" t="str">
            <v>CNY</v>
          </cell>
        </row>
        <row r="697">
          <cell r="G697">
            <v>0</v>
          </cell>
          <cell r="H697">
            <v>200</v>
          </cell>
        </row>
        <row r="697">
          <cell r="J697">
            <v>200</v>
          </cell>
        </row>
        <row r="697">
          <cell r="L697">
            <v>0</v>
          </cell>
          <cell r="M697">
            <v>0</v>
          </cell>
          <cell r="N697" t="str">
            <v>应付</v>
          </cell>
          <cell r="O697" t="str">
            <v>元</v>
          </cell>
          <cell r="P697" t="str">
            <v>应付0元</v>
          </cell>
        </row>
        <row r="698">
          <cell r="A698" t="str">
            <v>s513206</v>
          </cell>
        </row>
        <row r="698">
          <cell r="C698" t="str">
            <v>中贵天建（北京）建设集团有限公司黄骅分公司</v>
          </cell>
        </row>
        <row r="698">
          <cell r="E698" t="str">
            <v>CNY</v>
          </cell>
        </row>
        <row r="698">
          <cell r="G698">
            <v>0</v>
          </cell>
          <cell r="H698">
            <v>0</v>
          </cell>
        </row>
        <row r="698">
          <cell r="J698">
            <v>0</v>
          </cell>
        </row>
        <row r="698">
          <cell r="L698">
            <v>0</v>
          </cell>
          <cell r="M698">
            <v>0</v>
          </cell>
          <cell r="N698" t="str">
            <v>应付</v>
          </cell>
          <cell r="O698" t="str">
            <v>元</v>
          </cell>
          <cell r="P698" t="str">
            <v>应付0元</v>
          </cell>
        </row>
        <row r="699">
          <cell r="A699" t="str">
            <v>S513207</v>
          </cell>
        </row>
        <row r="699">
          <cell r="C699" t="str">
            <v>信誉楼百货集团有限公司黄骅信誉楼旗舰店</v>
          </cell>
        </row>
        <row r="699">
          <cell r="E699" t="str">
            <v>CNY</v>
          </cell>
        </row>
        <row r="699">
          <cell r="G699">
            <v>0</v>
          </cell>
          <cell r="H699">
            <v>100000</v>
          </cell>
        </row>
        <row r="699">
          <cell r="J699">
            <v>100000</v>
          </cell>
        </row>
        <row r="699">
          <cell r="L699">
            <v>0</v>
          </cell>
          <cell r="M699">
            <v>0</v>
          </cell>
          <cell r="N699" t="str">
            <v>应付</v>
          </cell>
          <cell r="O699" t="str">
            <v>元</v>
          </cell>
          <cell r="P699" t="str">
            <v>应付0元</v>
          </cell>
        </row>
        <row r="700">
          <cell r="A700" t="str">
            <v>S513208</v>
          </cell>
        </row>
        <row r="700">
          <cell r="C700" t="str">
            <v>廊坊华文机电设备有限公司</v>
          </cell>
        </row>
        <row r="700">
          <cell r="E700" t="str">
            <v>CNY</v>
          </cell>
        </row>
        <row r="700">
          <cell r="G700">
            <v>0</v>
          </cell>
          <cell r="H700">
            <v>0</v>
          </cell>
        </row>
        <row r="700">
          <cell r="J700">
            <v>0</v>
          </cell>
        </row>
        <row r="700">
          <cell r="L700">
            <v>0</v>
          </cell>
          <cell r="M700">
            <v>0</v>
          </cell>
          <cell r="N700" t="str">
            <v>应付</v>
          </cell>
          <cell r="O700" t="str">
            <v>元</v>
          </cell>
          <cell r="P700" t="str">
            <v>应付0元</v>
          </cell>
        </row>
        <row r="701">
          <cell r="A701" t="str">
            <v>S513209</v>
          </cell>
        </row>
        <row r="701">
          <cell r="C701" t="str">
            <v>黄骅市盛腾广告有限公司</v>
          </cell>
        </row>
        <row r="701">
          <cell r="E701" t="str">
            <v>CNY</v>
          </cell>
        </row>
        <row r="701">
          <cell r="G701">
            <v>0</v>
          </cell>
          <cell r="H701">
            <v>0</v>
          </cell>
        </row>
        <row r="701">
          <cell r="J701">
            <v>0</v>
          </cell>
        </row>
        <row r="701">
          <cell r="L701">
            <v>0</v>
          </cell>
          <cell r="M701">
            <v>0</v>
          </cell>
          <cell r="N701" t="str">
            <v>应付</v>
          </cell>
          <cell r="O701" t="str">
            <v>元</v>
          </cell>
          <cell r="P701" t="str">
            <v>应付0元</v>
          </cell>
        </row>
        <row r="702">
          <cell r="A702" t="str">
            <v>S513210</v>
          </cell>
        </row>
        <row r="702">
          <cell r="C702" t="str">
            <v>锦泰财产保险股份有限公司河北分公司</v>
          </cell>
        </row>
        <row r="702">
          <cell r="E702" t="str">
            <v>CNY</v>
          </cell>
        </row>
        <row r="702">
          <cell r="G702">
            <v>0</v>
          </cell>
          <cell r="H702">
            <v>0</v>
          </cell>
        </row>
        <row r="702">
          <cell r="J702">
            <v>0</v>
          </cell>
        </row>
        <row r="702">
          <cell r="L702">
            <v>0</v>
          </cell>
          <cell r="M702">
            <v>0</v>
          </cell>
          <cell r="N702" t="str">
            <v>应付</v>
          </cell>
          <cell r="O702" t="str">
            <v>元</v>
          </cell>
          <cell r="P702" t="str">
            <v>应付0元</v>
          </cell>
        </row>
        <row r="703">
          <cell r="A703" t="str">
            <v>S513214</v>
          </cell>
        </row>
        <row r="703">
          <cell r="C703" t="str">
            <v>黄骅市渤海路绿林园艺工程部</v>
          </cell>
        </row>
        <row r="703">
          <cell r="E703" t="str">
            <v>CNY</v>
          </cell>
        </row>
        <row r="703">
          <cell r="G703">
            <v>-732.5</v>
          </cell>
          <cell r="H703">
            <v>0</v>
          </cell>
        </row>
        <row r="703">
          <cell r="J703">
            <v>0</v>
          </cell>
        </row>
        <row r="703">
          <cell r="L703">
            <v>-732.5</v>
          </cell>
          <cell r="M703">
            <v>732.5</v>
          </cell>
          <cell r="N703" t="str">
            <v>应付</v>
          </cell>
          <cell r="O703" t="str">
            <v>元</v>
          </cell>
          <cell r="P703" t="str">
            <v>应付732.5元</v>
          </cell>
        </row>
        <row r="704">
          <cell r="A704" t="str">
            <v>S513215</v>
          </cell>
        </row>
        <row r="704">
          <cell r="C704" t="str">
            <v>黄骅市金诚模具厂</v>
          </cell>
        </row>
        <row r="704">
          <cell r="E704" t="str">
            <v>CNY</v>
          </cell>
        </row>
        <row r="704">
          <cell r="G704">
            <v>-6950</v>
          </cell>
          <cell r="H704">
            <v>3650</v>
          </cell>
        </row>
        <row r="704">
          <cell r="J704">
            <v>0</v>
          </cell>
        </row>
        <row r="704">
          <cell r="L704">
            <v>-3300</v>
          </cell>
          <cell r="M704">
            <v>3300</v>
          </cell>
          <cell r="N704" t="str">
            <v>应付</v>
          </cell>
          <cell r="O704" t="str">
            <v>元</v>
          </cell>
          <cell r="P704" t="str">
            <v>应付3300元</v>
          </cell>
        </row>
        <row r="705">
          <cell r="A705" t="str">
            <v>S513216</v>
          </cell>
        </row>
        <row r="705">
          <cell r="C705" t="str">
            <v>沧州清波有害生物药治有限公司</v>
          </cell>
        </row>
        <row r="705">
          <cell r="E705" t="str">
            <v>CNY</v>
          </cell>
        </row>
        <row r="705">
          <cell r="G705">
            <v>0</v>
          </cell>
          <cell r="H705">
            <v>0</v>
          </cell>
        </row>
        <row r="705">
          <cell r="J705">
            <v>4500</v>
          </cell>
        </row>
        <row r="705">
          <cell r="L705">
            <v>-4500</v>
          </cell>
          <cell r="M705">
            <v>4500</v>
          </cell>
          <cell r="N705" t="str">
            <v>应付</v>
          </cell>
          <cell r="O705" t="str">
            <v>元</v>
          </cell>
          <cell r="P705" t="str">
            <v>应付4500元</v>
          </cell>
        </row>
        <row r="706">
          <cell r="A706" t="str">
            <v>S513221</v>
          </cell>
        </row>
        <row r="706">
          <cell r="C706" t="str">
            <v>沧州骏臣金属材料销售有限公司</v>
          </cell>
        </row>
        <row r="706">
          <cell r="E706" t="str">
            <v>CNY</v>
          </cell>
        </row>
        <row r="706">
          <cell r="G706">
            <v>0</v>
          </cell>
          <cell r="H706">
            <v>0</v>
          </cell>
        </row>
        <row r="706">
          <cell r="J706">
            <v>0</v>
          </cell>
        </row>
        <row r="706">
          <cell r="L706">
            <v>0</v>
          </cell>
          <cell r="M706">
            <v>0</v>
          </cell>
          <cell r="N706" t="str">
            <v>应付</v>
          </cell>
          <cell r="O706" t="str">
            <v>元</v>
          </cell>
          <cell r="P706" t="str">
            <v>应付0元</v>
          </cell>
        </row>
        <row r="707">
          <cell r="A707" t="str">
            <v>S513222</v>
          </cell>
        </row>
        <row r="707">
          <cell r="C707" t="str">
            <v>沧州君泰包装制品有限公司 </v>
          </cell>
        </row>
        <row r="707">
          <cell r="E707" t="str">
            <v>CNY</v>
          </cell>
        </row>
        <row r="707">
          <cell r="G707">
            <v>-122012.91</v>
          </cell>
          <cell r="H707">
            <v>20000</v>
          </cell>
        </row>
        <row r="707">
          <cell r="J707">
            <v>0</v>
          </cell>
        </row>
        <row r="707">
          <cell r="L707">
            <v>-102012.91</v>
          </cell>
          <cell r="M707">
            <v>102012.91</v>
          </cell>
          <cell r="N707" t="str">
            <v>应付</v>
          </cell>
          <cell r="O707" t="str">
            <v>元</v>
          </cell>
          <cell r="P707" t="str">
            <v>应付102012.91元</v>
          </cell>
        </row>
        <row r="708">
          <cell r="A708" t="str">
            <v>S513224</v>
          </cell>
        </row>
        <row r="708">
          <cell r="C708" t="str">
            <v>阳光财产保险股份有限公司石家庄中心支公司</v>
          </cell>
        </row>
        <row r="708">
          <cell r="E708" t="str">
            <v>CNY</v>
          </cell>
        </row>
        <row r="708">
          <cell r="G708">
            <v>0</v>
          </cell>
          <cell r="H708">
            <v>0</v>
          </cell>
        </row>
        <row r="708">
          <cell r="J708">
            <v>0</v>
          </cell>
        </row>
        <row r="708">
          <cell r="L708">
            <v>0</v>
          </cell>
          <cell r="M708">
            <v>0</v>
          </cell>
          <cell r="N708" t="str">
            <v>应付</v>
          </cell>
          <cell r="O708" t="str">
            <v>元</v>
          </cell>
          <cell r="P708" t="str">
            <v>应付0元</v>
          </cell>
        </row>
        <row r="709">
          <cell r="A709" t="str">
            <v>S513225</v>
          </cell>
        </row>
        <row r="709">
          <cell r="C709" t="str">
            <v>黄骅市锦绣制衣部</v>
          </cell>
        </row>
        <row r="709">
          <cell r="E709" t="str">
            <v>CNY</v>
          </cell>
        </row>
        <row r="709">
          <cell r="G709">
            <v>0</v>
          </cell>
          <cell r="H709">
            <v>0</v>
          </cell>
        </row>
        <row r="709">
          <cell r="J709">
            <v>0</v>
          </cell>
        </row>
        <row r="709">
          <cell r="L709">
            <v>0</v>
          </cell>
          <cell r="M709">
            <v>0</v>
          </cell>
          <cell r="N709" t="str">
            <v>应付</v>
          </cell>
          <cell r="O709" t="str">
            <v>元</v>
          </cell>
          <cell r="P709" t="str">
            <v>应付0元</v>
          </cell>
        </row>
        <row r="710">
          <cell r="A710" t="str">
            <v>S513226</v>
          </cell>
        </row>
        <row r="710">
          <cell r="C710" t="str">
            <v>黄骅市沧鑫商贸有限公司</v>
          </cell>
        </row>
        <row r="710">
          <cell r="E710" t="str">
            <v>CNY</v>
          </cell>
        </row>
        <row r="710">
          <cell r="G710">
            <v>0</v>
          </cell>
          <cell r="H710">
            <v>0</v>
          </cell>
        </row>
        <row r="710">
          <cell r="J710">
            <v>0</v>
          </cell>
        </row>
        <row r="710">
          <cell r="L710">
            <v>0</v>
          </cell>
          <cell r="M710">
            <v>0</v>
          </cell>
          <cell r="N710" t="str">
            <v>应付</v>
          </cell>
          <cell r="O710" t="str">
            <v>元</v>
          </cell>
          <cell r="P710" t="str">
            <v>应付0元</v>
          </cell>
        </row>
        <row r="711">
          <cell r="A711" t="str">
            <v>S513228</v>
          </cell>
        </row>
        <row r="711">
          <cell r="C711" t="str">
            <v>河北省特种设备监督检验研究院沧州分院</v>
          </cell>
        </row>
        <row r="711">
          <cell r="E711" t="str">
            <v>CNY</v>
          </cell>
        </row>
        <row r="711">
          <cell r="G711">
            <v>0</v>
          </cell>
          <cell r="H711">
            <v>0</v>
          </cell>
        </row>
        <row r="711">
          <cell r="J711">
            <v>0</v>
          </cell>
        </row>
        <row r="711">
          <cell r="L711">
            <v>0</v>
          </cell>
          <cell r="M711">
            <v>0</v>
          </cell>
          <cell r="N711" t="str">
            <v>应付</v>
          </cell>
          <cell r="O711" t="str">
            <v>元</v>
          </cell>
          <cell r="P711" t="str">
            <v>应付0元</v>
          </cell>
        </row>
        <row r="712">
          <cell r="A712" t="str">
            <v>S513230</v>
          </cell>
        </row>
        <row r="712">
          <cell r="C712" t="str">
            <v>黄骅市点动互娱信息技术有限公司</v>
          </cell>
        </row>
        <row r="712">
          <cell r="E712" t="str">
            <v>CNY</v>
          </cell>
        </row>
        <row r="712">
          <cell r="G712">
            <v>-8987.56</v>
          </cell>
          <cell r="H712">
            <v>17270.68</v>
          </cell>
        </row>
        <row r="712">
          <cell r="J712">
            <v>8283.12</v>
          </cell>
        </row>
        <row r="712">
          <cell r="L712">
            <v>1.81898940354586e-12</v>
          </cell>
          <cell r="M712">
            <v>-1.81898940354586e-12</v>
          </cell>
          <cell r="N712" t="str">
            <v>应付</v>
          </cell>
          <cell r="O712" t="str">
            <v>元</v>
          </cell>
          <cell r="P712" t="str">
            <v>应付-1.81898940354586E-12元</v>
          </cell>
        </row>
        <row r="713">
          <cell r="A713" t="str">
            <v>S513231</v>
          </cell>
        </row>
        <row r="713">
          <cell r="C713" t="str">
            <v>沧州渤海新区欣智恒科技有限公司</v>
          </cell>
        </row>
        <row r="713">
          <cell r="E713" t="str">
            <v>CNY</v>
          </cell>
        </row>
        <row r="713">
          <cell r="G713">
            <v>-800</v>
          </cell>
          <cell r="H713">
            <v>0</v>
          </cell>
        </row>
        <row r="713">
          <cell r="J713">
            <v>0</v>
          </cell>
        </row>
        <row r="713">
          <cell r="L713">
            <v>-800</v>
          </cell>
          <cell r="M713">
            <v>800</v>
          </cell>
          <cell r="N713" t="str">
            <v>应付</v>
          </cell>
          <cell r="O713" t="str">
            <v>元</v>
          </cell>
          <cell r="P713" t="str">
            <v>应付800元</v>
          </cell>
        </row>
        <row r="714">
          <cell r="A714" t="str">
            <v>S513232</v>
          </cell>
        </row>
        <row r="714">
          <cell r="C714" t="str">
            <v>慧迪智联(河北)企业管理咨询有限公司</v>
          </cell>
        </row>
        <row r="714">
          <cell r="E714" t="str">
            <v>CNY</v>
          </cell>
        </row>
        <row r="714">
          <cell r="G714">
            <v>0</v>
          </cell>
          <cell r="H714">
            <v>0</v>
          </cell>
        </row>
        <row r="714">
          <cell r="J714">
            <v>0</v>
          </cell>
        </row>
        <row r="714">
          <cell r="L714">
            <v>0</v>
          </cell>
          <cell r="M714">
            <v>0</v>
          </cell>
          <cell r="N714" t="str">
            <v>应付</v>
          </cell>
          <cell r="O714" t="str">
            <v>元</v>
          </cell>
          <cell r="P714" t="str">
            <v>应付0元</v>
          </cell>
        </row>
        <row r="715">
          <cell r="A715" t="str">
            <v>S513233</v>
          </cell>
        </row>
        <row r="715">
          <cell r="C715" t="str">
            <v>沧州辉骏建筑安装工程有限公司</v>
          </cell>
        </row>
        <row r="715">
          <cell r="E715" t="str">
            <v>CNY</v>
          </cell>
        </row>
        <row r="715">
          <cell r="G715">
            <v>-1095</v>
          </cell>
          <cell r="H715">
            <v>0</v>
          </cell>
        </row>
        <row r="715">
          <cell r="J715">
            <v>0</v>
          </cell>
        </row>
        <row r="715">
          <cell r="L715">
            <v>-1095</v>
          </cell>
          <cell r="M715">
            <v>1095</v>
          </cell>
          <cell r="N715" t="str">
            <v>应付</v>
          </cell>
          <cell r="O715" t="str">
            <v>元</v>
          </cell>
          <cell r="P715" t="str">
            <v>应付1095元</v>
          </cell>
        </row>
        <row r="716">
          <cell r="A716" t="str">
            <v>S513234</v>
          </cell>
        </row>
        <row r="716">
          <cell r="C716" t="str">
            <v>黄骅市渤新环保科技有限公司</v>
          </cell>
        </row>
        <row r="716">
          <cell r="E716" t="str">
            <v>CNY</v>
          </cell>
        </row>
        <row r="716">
          <cell r="G716">
            <v>-35000</v>
          </cell>
          <cell r="H716">
            <v>0</v>
          </cell>
        </row>
        <row r="716">
          <cell r="J716">
            <v>0</v>
          </cell>
        </row>
        <row r="716">
          <cell r="L716">
            <v>-35000</v>
          </cell>
          <cell r="M716">
            <v>35000</v>
          </cell>
          <cell r="N716" t="str">
            <v>应付</v>
          </cell>
          <cell r="O716" t="str">
            <v>元</v>
          </cell>
          <cell r="P716" t="str">
            <v>应付35000元</v>
          </cell>
        </row>
        <row r="717">
          <cell r="A717" t="str">
            <v>S513237</v>
          </cell>
        </row>
        <row r="717">
          <cell r="C717" t="str">
            <v>黄骅市世航模具厂</v>
          </cell>
        </row>
        <row r="717">
          <cell r="E717" t="str">
            <v>CNY</v>
          </cell>
        </row>
        <row r="717">
          <cell r="G717">
            <v>-72830</v>
          </cell>
          <cell r="H717">
            <v>0</v>
          </cell>
        </row>
        <row r="717">
          <cell r="J717">
            <v>0</v>
          </cell>
        </row>
        <row r="717">
          <cell r="L717">
            <v>-72830</v>
          </cell>
          <cell r="M717">
            <v>72830</v>
          </cell>
          <cell r="N717" t="str">
            <v>应付</v>
          </cell>
          <cell r="O717" t="str">
            <v>元</v>
          </cell>
          <cell r="P717" t="str">
            <v>应付72830元</v>
          </cell>
        </row>
        <row r="718">
          <cell r="A718" t="str">
            <v>S513238</v>
          </cell>
        </row>
        <row r="718">
          <cell r="C718" t="str">
            <v>深州市睿盛橡塑制品有限公司</v>
          </cell>
        </row>
        <row r="718">
          <cell r="E718" t="str">
            <v>CNY</v>
          </cell>
        </row>
        <row r="718">
          <cell r="G718">
            <v>-92912.62</v>
          </cell>
          <cell r="H718">
            <v>60000</v>
          </cell>
        </row>
        <row r="718">
          <cell r="J718">
            <v>0</v>
          </cell>
        </row>
        <row r="718">
          <cell r="L718">
            <v>-32912.62</v>
          </cell>
          <cell r="M718">
            <v>32912.62</v>
          </cell>
          <cell r="N718" t="str">
            <v>应付</v>
          </cell>
          <cell r="O718" t="str">
            <v>元</v>
          </cell>
          <cell r="P718" t="str">
            <v>应付32912.62元</v>
          </cell>
        </row>
        <row r="719">
          <cell r="A719" t="str">
            <v>S513240</v>
          </cell>
        </row>
        <row r="719">
          <cell r="C719" t="str">
            <v>沧州大乔工程机械销售有限公司</v>
          </cell>
        </row>
        <row r="719">
          <cell r="E719" t="str">
            <v>CNY</v>
          </cell>
        </row>
        <row r="719">
          <cell r="G719">
            <v>-50000</v>
          </cell>
          <cell r="H719">
            <v>0</v>
          </cell>
        </row>
        <row r="719">
          <cell r="J719">
            <v>0</v>
          </cell>
        </row>
        <row r="719">
          <cell r="L719">
            <v>-50000</v>
          </cell>
          <cell r="M719">
            <v>50000</v>
          </cell>
          <cell r="N719" t="str">
            <v>应付</v>
          </cell>
          <cell r="O719" t="str">
            <v>元</v>
          </cell>
          <cell r="P719" t="str">
            <v>应付50000元</v>
          </cell>
        </row>
        <row r="720">
          <cell r="A720" t="str">
            <v>S513241</v>
          </cell>
        </row>
        <row r="720">
          <cell r="C720" t="str">
            <v>黄骅市新辰环保科技有限公司</v>
          </cell>
        </row>
        <row r="720">
          <cell r="E720" t="str">
            <v>CNY</v>
          </cell>
        </row>
        <row r="720">
          <cell r="G720">
            <v>0</v>
          </cell>
          <cell r="H720">
            <v>0</v>
          </cell>
        </row>
        <row r="720">
          <cell r="J720">
            <v>0</v>
          </cell>
        </row>
        <row r="720">
          <cell r="L720">
            <v>0</v>
          </cell>
          <cell r="M720">
            <v>0</v>
          </cell>
          <cell r="N720" t="str">
            <v>应付</v>
          </cell>
          <cell r="O720" t="str">
            <v>元</v>
          </cell>
          <cell r="P720" t="str">
            <v>应付0元</v>
          </cell>
        </row>
        <row r="721">
          <cell r="A721" t="str">
            <v>S513242</v>
          </cell>
        </row>
        <row r="721">
          <cell r="C721" t="str">
            <v>河北优蓝人力资源服务有限公司</v>
          </cell>
        </row>
        <row r="721">
          <cell r="E721" t="str">
            <v>CNY</v>
          </cell>
        </row>
        <row r="721">
          <cell r="G721">
            <v>0</v>
          </cell>
          <cell r="H721">
            <v>0</v>
          </cell>
        </row>
        <row r="721">
          <cell r="J721">
            <v>0</v>
          </cell>
        </row>
        <row r="721">
          <cell r="L721">
            <v>0</v>
          </cell>
          <cell r="M721">
            <v>0</v>
          </cell>
          <cell r="N721" t="str">
            <v>应付</v>
          </cell>
          <cell r="O721" t="str">
            <v>元</v>
          </cell>
          <cell r="P721" t="str">
            <v>应付0元</v>
          </cell>
        </row>
        <row r="722">
          <cell r="A722" t="str">
            <v>S513243</v>
          </cell>
        </row>
        <row r="722">
          <cell r="C722" t="str">
            <v>唐山京盟汽车模具科技有限公司</v>
          </cell>
        </row>
        <row r="722">
          <cell r="E722" t="str">
            <v>CNY</v>
          </cell>
        </row>
        <row r="722">
          <cell r="G722">
            <v>-54000</v>
          </cell>
          <cell r="H722">
            <v>0</v>
          </cell>
        </row>
        <row r="722">
          <cell r="J722">
            <v>0</v>
          </cell>
        </row>
        <row r="722">
          <cell r="L722">
            <v>-54000</v>
          </cell>
          <cell r="M722">
            <v>54000</v>
          </cell>
          <cell r="N722" t="str">
            <v>应付</v>
          </cell>
          <cell r="O722" t="str">
            <v>元</v>
          </cell>
          <cell r="P722" t="str">
            <v>应付54000元</v>
          </cell>
        </row>
        <row r="723">
          <cell r="A723" t="str">
            <v>S513245</v>
          </cell>
        </row>
        <row r="723">
          <cell r="C723" t="str">
            <v>黄骅市梦森林花卉经营部</v>
          </cell>
        </row>
        <row r="723">
          <cell r="E723" t="str">
            <v>CNY</v>
          </cell>
        </row>
        <row r="723">
          <cell r="G723">
            <v>0</v>
          </cell>
          <cell r="H723">
            <v>0</v>
          </cell>
        </row>
        <row r="723">
          <cell r="J723">
            <v>0</v>
          </cell>
        </row>
        <row r="723">
          <cell r="L723">
            <v>0</v>
          </cell>
          <cell r="M723">
            <v>0</v>
          </cell>
          <cell r="N723" t="str">
            <v>应付</v>
          </cell>
          <cell r="O723" t="str">
            <v>元</v>
          </cell>
          <cell r="P723" t="str">
            <v>应付0元</v>
          </cell>
        </row>
        <row r="724">
          <cell r="A724" t="str">
            <v>S513246</v>
          </cell>
        </row>
        <row r="724">
          <cell r="C724" t="str">
            <v>沧州市家军电器有限公司</v>
          </cell>
        </row>
        <row r="724">
          <cell r="E724" t="str">
            <v>CNY</v>
          </cell>
        </row>
        <row r="724">
          <cell r="G724">
            <v>0</v>
          </cell>
          <cell r="H724">
            <v>0</v>
          </cell>
        </row>
        <row r="724">
          <cell r="J724">
            <v>0</v>
          </cell>
        </row>
        <row r="724">
          <cell r="L724">
            <v>0</v>
          </cell>
          <cell r="M724">
            <v>0</v>
          </cell>
          <cell r="N724" t="str">
            <v>应付</v>
          </cell>
          <cell r="O724" t="str">
            <v>元</v>
          </cell>
          <cell r="P724" t="str">
            <v>应付0元</v>
          </cell>
        </row>
        <row r="725">
          <cell r="A725" t="str">
            <v>S513247</v>
          </cell>
        </row>
        <row r="725">
          <cell r="C725" t="str">
            <v>黄骅市明盛商贸有限公司</v>
          </cell>
        </row>
        <row r="725">
          <cell r="E725" t="str">
            <v>CNY</v>
          </cell>
        </row>
        <row r="725">
          <cell r="G725">
            <v>0</v>
          </cell>
          <cell r="H725">
            <v>0</v>
          </cell>
        </row>
        <row r="725">
          <cell r="J725">
            <v>0</v>
          </cell>
        </row>
        <row r="725">
          <cell r="L725">
            <v>0</v>
          </cell>
          <cell r="M725">
            <v>0</v>
          </cell>
          <cell r="N725" t="str">
            <v>应付</v>
          </cell>
          <cell r="O725" t="str">
            <v>元</v>
          </cell>
          <cell r="P725" t="str">
            <v>应付0元</v>
          </cell>
        </row>
        <row r="726">
          <cell r="A726" t="str">
            <v>S513249</v>
          </cell>
        </row>
        <row r="726">
          <cell r="C726" t="str">
            <v>黄骅市泊鑫模具厂</v>
          </cell>
        </row>
        <row r="726">
          <cell r="E726" t="str">
            <v>CNY</v>
          </cell>
        </row>
        <row r="726">
          <cell r="G726">
            <v>-52772.5</v>
          </cell>
          <cell r="H726">
            <v>0</v>
          </cell>
        </row>
        <row r="726">
          <cell r="J726">
            <v>0</v>
          </cell>
        </row>
        <row r="726">
          <cell r="L726">
            <v>-52772.5</v>
          </cell>
          <cell r="M726">
            <v>52772.5</v>
          </cell>
          <cell r="N726" t="str">
            <v>应付</v>
          </cell>
          <cell r="O726" t="str">
            <v>元</v>
          </cell>
          <cell r="P726" t="str">
            <v>应付52772.5元</v>
          </cell>
        </row>
        <row r="727">
          <cell r="A727" t="str">
            <v>S513250</v>
          </cell>
        </row>
        <row r="727">
          <cell r="C727" t="str">
            <v>黄骅市天海龙五金机电商贸有限公司</v>
          </cell>
        </row>
        <row r="727">
          <cell r="E727" t="str">
            <v>CNY</v>
          </cell>
        </row>
        <row r="727">
          <cell r="G727">
            <v>-61110.56</v>
          </cell>
          <cell r="H727">
            <v>31952.56</v>
          </cell>
        </row>
        <row r="727">
          <cell r="J727">
            <v>0</v>
          </cell>
        </row>
        <row r="727">
          <cell r="L727">
            <v>-29158</v>
          </cell>
          <cell r="M727">
            <v>29158</v>
          </cell>
          <cell r="N727" t="str">
            <v>应付</v>
          </cell>
          <cell r="O727" t="str">
            <v>元</v>
          </cell>
          <cell r="P727" t="str">
            <v>应付29158元</v>
          </cell>
        </row>
        <row r="728">
          <cell r="A728" t="str">
            <v>S513251</v>
          </cell>
        </row>
        <row r="728">
          <cell r="C728" t="str">
            <v>黄骅市四通模具厂</v>
          </cell>
        </row>
        <row r="728">
          <cell r="E728" t="str">
            <v>CNY</v>
          </cell>
        </row>
        <row r="728">
          <cell r="G728">
            <v>-182296</v>
          </cell>
          <cell r="H728">
            <v>0</v>
          </cell>
        </row>
        <row r="728">
          <cell r="J728">
            <v>0</v>
          </cell>
        </row>
        <row r="728">
          <cell r="L728">
            <v>-182296</v>
          </cell>
          <cell r="M728">
            <v>182296</v>
          </cell>
          <cell r="N728" t="str">
            <v>应付</v>
          </cell>
          <cell r="O728" t="str">
            <v>元</v>
          </cell>
          <cell r="P728" t="str">
            <v>应付182296元</v>
          </cell>
        </row>
        <row r="729">
          <cell r="A729" t="str">
            <v>S513252</v>
          </cell>
        </row>
        <row r="729">
          <cell r="C729" t="str">
            <v>黄骅市东骅机电设备销售有限公司</v>
          </cell>
        </row>
        <row r="729">
          <cell r="E729" t="str">
            <v>CNY</v>
          </cell>
        </row>
        <row r="729">
          <cell r="G729">
            <v>-360</v>
          </cell>
          <cell r="H729">
            <v>0</v>
          </cell>
        </row>
        <row r="729">
          <cell r="J729">
            <v>0</v>
          </cell>
        </row>
        <row r="729">
          <cell r="L729">
            <v>-360</v>
          </cell>
          <cell r="M729">
            <v>360</v>
          </cell>
          <cell r="N729" t="str">
            <v>应付</v>
          </cell>
          <cell r="O729" t="str">
            <v>元</v>
          </cell>
          <cell r="P729" t="str">
            <v>应付360元</v>
          </cell>
        </row>
        <row r="730">
          <cell r="A730" t="str">
            <v>S513253</v>
          </cell>
        </row>
        <row r="730">
          <cell r="C730" t="str">
            <v>沧州骅源会计师事务所有限责任公司</v>
          </cell>
        </row>
        <row r="730">
          <cell r="E730" t="str">
            <v>CNY</v>
          </cell>
        </row>
        <row r="730">
          <cell r="G730">
            <v>0</v>
          </cell>
          <cell r="H730">
            <v>0</v>
          </cell>
        </row>
        <row r="730">
          <cell r="J730">
            <v>0</v>
          </cell>
        </row>
        <row r="730">
          <cell r="L730">
            <v>0</v>
          </cell>
          <cell r="M730">
            <v>0</v>
          </cell>
          <cell r="N730" t="str">
            <v>应付</v>
          </cell>
          <cell r="O730" t="str">
            <v>元</v>
          </cell>
          <cell r="P730" t="str">
            <v>应付0元</v>
          </cell>
        </row>
        <row r="731">
          <cell r="A731" t="str">
            <v>S513254</v>
          </cell>
        </row>
        <row r="731">
          <cell r="C731" t="str">
            <v>黄骅市海星网络科技有限公司</v>
          </cell>
        </row>
        <row r="731">
          <cell r="E731" t="str">
            <v>CNY</v>
          </cell>
        </row>
        <row r="731">
          <cell r="G731">
            <v>0</v>
          </cell>
          <cell r="H731">
            <v>15912</v>
          </cell>
        </row>
        <row r="731">
          <cell r="J731">
            <v>15912</v>
          </cell>
        </row>
        <row r="731">
          <cell r="L731">
            <v>0</v>
          </cell>
          <cell r="M731">
            <v>0</v>
          </cell>
          <cell r="N731" t="str">
            <v>应付</v>
          </cell>
          <cell r="O731" t="str">
            <v>元</v>
          </cell>
          <cell r="P731" t="str">
            <v>应付0元</v>
          </cell>
        </row>
        <row r="732">
          <cell r="A732" t="str">
            <v>S513255</v>
          </cell>
        </row>
        <row r="732">
          <cell r="C732" t="str">
            <v>黄骅市展沣建筑工程有限公司</v>
          </cell>
        </row>
        <row r="732">
          <cell r="E732" t="str">
            <v>CNY</v>
          </cell>
        </row>
        <row r="732">
          <cell r="G732">
            <v>-1335</v>
          </cell>
          <cell r="H732">
            <v>0</v>
          </cell>
        </row>
        <row r="732">
          <cell r="J732">
            <v>0</v>
          </cell>
        </row>
        <row r="732">
          <cell r="L732">
            <v>-1335</v>
          </cell>
          <cell r="M732">
            <v>1335</v>
          </cell>
          <cell r="N732" t="str">
            <v>应付</v>
          </cell>
          <cell r="O732" t="str">
            <v>元</v>
          </cell>
          <cell r="P732" t="str">
            <v>应付1335元</v>
          </cell>
        </row>
        <row r="733">
          <cell r="A733" t="str">
            <v>S513258</v>
          </cell>
        </row>
        <row r="733">
          <cell r="C733" t="str">
            <v>韩永辉</v>
          </cell>
        </row>
        <row r="733">
          <cell r="E733" t="str">
            <v>CNY</v>
          </cell>
        </row>
        <row r="733">
          <cell r="G733">
            <v>0</v>
          </cell>
          <cell r="H733">
            <v>0</v>
          </cell>
        </row>
        <row r="733">
          <cell r="J733">
            <v>0</v>
          </cell>
        </row>
        <row r="733">
          <cell r="L733">
            <v>0</v>
          </cell>
          <cell r="M733">
            <v>0</v>
          </cell>
          <cell r="N733" t="str">
            <v>应付</v>
          </cell>
          <cell r="O733" t="str">
            <v>元</v>
          </cell>
          <cell r="P733" t="str">
            <v>应付0元</v>
          </cell>
        </row>
        <row r="734">
          <cell r="A734" t="str">
            <v>S513259</v>
          </cell>
        </row>
        <row r="734">
          <cell r="C734" t="str">
            <v>黄骅市方达泵阀有限公司</v>
          </cell>
        </row>
        <row r="734">
          <cell r="E734" t="str">
            <v>CNY</v>
          </cell>
        </row>
        <row r="734">
          <cell r="G734">
            <v>-2650</v>
          </cell>
          <cell r="H734">
            <v>0</v>
          </cell>
        </row>
        <row r="734">
          <cell r="J734">
            <v>0</v>
          </cell>
        </row>
        <row r="734">
          <cell r="L734">
            <v>-2650</v>
          </cell>
          <cell r="M734">
            <v>2650</v>
          </cell>
          <cell r="N734" t="str">
            <v>应付</v>
          </cell>
          <cell r="O734" t="str">
            <v>元</v>
          </cell>
          <cell r="P734" t="str">
            <v>应付2650元</v>
          </cell>
        </row>
        <row r="735">
          <cell r="A735" t="str">
            <v>S513260</v>
          </cell>
        </row>
        <row r="735">
          <cell r="C735" t="str">
            <v>黄骅市鑫宏祥电器门市部</v>
          </cell>
        </row>
        <row r="735">
          <cell r="E735" t="str">
            <v>CNY</v>
          </cell>
        </row>
        <row r="735">
          <cell r="G735">
            <v>0</v>
          </cell>
          <cell r="H735">
            <v>0</v>
          </cell>
        </row>
        <row r="735">
          <cell r="J735">
            <v>0</v>
          </cell>
        </row>
        <row r="735">
          <cell r="L735">
            <v>0</v>
          </cell>
          <cell r="M735">
            <v>0</v>
          </cell>
          <cell r="N735" t="str">
            <v>应付</v>
          </cell>
          <cell r="O735" t="str">
            <v>元</v>
          </cell>
          <cell r="P735" t="str">
            <v>应付0元</v>
          </cell>
        </row>
        <row r="736">
          <cell r="A736" t="str">
            <v>S513261</v>
          </cell>
        </row>
        <row r="736">
          <cell r="C736" t="str">
            <v>泊头市茁博机械厂</v>
          </cell>
        </row>
        <row r="736">
          <cell r="E736" t="str">
            <v>CNY</v>
          </cell>
        </row>
        <row r="736">
          <cell r="G736">
            <v>0</v>
          </cell>
          <cell r="H736">
            <v>0</v>
          </cell>
        </row>
        <row r="736">
          <cell r="J736">
            <v>0</v>
          </cell>
        </row>
        <row r="736">
          <cell r="L736">
            <v>0</v>
          </cell>
          <cell r="M736">
            <v>0</v>
          </cell>
          <cell r="N736" t="str">
            <v>应付</v>
          </cell>
          <cell r="O736" t="str">
            <v>元</v>
          </cell>
          <cell r="P736" t="str">
            <v>应付0元</v>
          </cell>
        </row>
        <row r="737">
          <cell r="A737" t="str">
            <v>S513262</v>
          </cell>
        </row>
        <row r="737">
          <cell r="C737" t="str">
            <v>黄骅市德宇模具有限公司</v>
          </cell>
        </row>
        <row r="737">
          <cell r="E737" t="str">
            <v>CNY</v>
          </cell>
        </row>
        <row r="737">
          <cell r="G737">
            <v>-15849</v>
          </cell>
          <cell r="H737">
            <v>15849</v>
          </cell>
        </row>
        <row r="737">
          <cell r="J737">
            <v>0</v>
          </cell>
        </row>
        <row r="737">
          <cell r="L737">
            <v>0</v>
          </cell>
          <cell r="M737">
            <v>0</v>
          </cell>
          <cell r="N737" t="str">
            <v>应付</v>
          </cell>
          <cell r="O737" t="str">
            <v>元</v>
          </cell>
          <cell r="P737" t="str">
            <v>应付0元</v>
          </cell>
        </row>
        <row r="738">
          <cell r="A738" t="str">
            <v>S513264</v>
          </cell>
        </row>
        <row r="738">
          <cell r="C738" t="str">
            <v>黄骅市冀中模具厂</v>
          </cell>
        </row>
        <row r="738">
          <cell r="E738" t="str">
            <v>CNY</v>
          </cell>
        </row>
        <row r="738">
          <cell r="G738">
            <v>-32500</v>
          </cell>
          <cell r="H738">
            <v>0</v>
          </cell>
        </row>
        <row r="738">
          <cell r="J738">
            <v>0</v>
          </cell>
        </row>
        <row r="738">
          <cell r="L738">
            <v>-32500</v>
          </cell>
          <cell r="M738">
            <v>32500</v>
          </cell>
          <cell r="N738" t="str">
            <v>应付</v>
          </cell>
          <cell r="O738" t="str">
            <v>元</v>
          </cell>
          <cell r="P738" t="str">
            <v>应付32500元</v>
          </cell>
        </row>
        <row r="739">
          <cell r="A739" t="str">
            <v>S513265</v>
          </cell>
        </row>
        <row r="739">
          <cell r="C739" t="str">
            <v>河北翌浩工程项目管理有限公司</v>
          </cell>
        </row>
        <row r="739">
          <cell r="E739" t="str">
            <v>CNY</v>
          </cell>
        </row>
        <row r="739">
          <cell r="G739">
            <v>-15000</v>
          </cell>
          <cell r="H739">
            <v>15000</v>
          </cell>
        </row>
        <row r="739">
          <cell r="J739">
            <v>0</v>
          </cell>
        </row>
        <row r="739">
          <cell r="L739">
            <v>0</v>
          </cell>
          <cell r="M739">
            <v>0</v>
          </cell>
          <cell r="N739" t="str">
            <v>应付</v>
          </cell>
          <cell r="O739" t="str">
            <v>元</v>
          </cell>
          <cell r="P739" t="str">
            <v>应付0元</v>
          </cell>
        </row>
        <row r="740">
          <cell r="A740" t="str">
            <v>S513266</v>
          </cell>
        </row>
        <row r="740">
          <cell r="C740" t="str">
            <v>黄骅市卓日模具制造厂</v>
          </cell>
        </row>
        <row r="740">
          <cell r="E740" t="str">
            <v>CNY</v>
          </cell>
        </row>
        <row r="740">
          <cell r="G740">
            <v>-4500</v>
          </cell>
          <cell r="H740">
            <v>0</v>
          </cell>
        </row>
        <row r="740">
          <cell r="J740">
            <v>0</v>
          </cell>
        </row>
        <row r="740">
          <cell r="L740">
            <v>-4500</v>
          </cell>
          <cell r="M740">
            <v>4500</v>
          </cell>
          <cell r="N740" t="str">
            <v>应付</v>
          </cell>
          <cell r="O740" t="str">
            <v>元</v>
          </cell>
          <cell r="P740" t="str">
            <v>应付4500元</v>
          </cell>
        </row>
        <row r="741">
          <cell r="A741" t="str">
            <v>S513267</v>
          </cell>
        </row>
        <row r="741">
          <cell r="C741" t="str">
            <v>黄骅市开发区宏利模具加工厂</v>
          </cell>
        </row>
        <row r="741">
          <cell r="E741" t="str">
            <v>CNY</v>
          </cell>
        </row>
        <row r="741">
          <cell r="G741">
            <v>-6800</v>
          </cell>
          <cell r="H741">
            <v>0</v>
          </cell>
        </row>
        <row r="741">
          <cell r="J741">
            <v>0</v>
          </cell>
        </row>
        <row r="741">
          <cell r="L741">
            <v>-6800</v>
          </cell>
          <cell r="M741">
            <v>6800</v>
          </cell>
          <cell r="N741" t="str">
            <v>应付</v>
          </cell>
          <cell r="O741" t="str">
            <v>元</v>
          </cell>
          <cell r="P741" t="str">
            <v>应付6800元</v>
          </cell>
        </row>
        <row r="742">
          <cell r="A742" t="str">
            <v>S513268</v>
          </cell>
        </row>
        <row r="742">
          <cell r="C742" t="str">
            <v>光大永明人寿保险有限公司河北分公司</v>
          </cell>
        </row>
        <row r="742">
          <cell r="E742" t="str">
            <v>CNY</v>
          </cell>
        </row>
        <row r="742">
          <cell r="G742">
            <v>0</v>
          </cell>
          <cell r="H742">
            <v>150022.8</v>
          </cell>
        </row>
        <row r="742">
          <cell r="J742">
            <v>150022.8</v>
          </cell>
        </row>
        <row r="742">
          <cell r="L742">
            <v>0</v>
          </cell>
          <cell r="M742">
            <v>0</v>
          </cell>
          <cell r="N742" t="str">
            <v>应付</v>
          </cell>
          <cell r="O742" t="str">
            <v>元</v>
          </cell>
          <cell r="P742" t="str">
            <v>应付0元</v>
          </cell>
        </row>
        <row r="743">
          <cell r="A743" t="str">
            <v>S514001</v>
          </cell>
        </row>
        <row r="743">
          <cell r="C743" t="str">
            <v>大同高镁科技有限公司</v>
          </cell>
        </row>
        <row r="743">
          <cell r="E743" t="str">
            <v>CNY</v>
          </cell>
        </row>
        <row r="743">
          <cell r="G743">
            <v>0</v>
          </cell>
          <cell r="H743">
            <v>0</v>
          </cell>
        </row>
        <row r="743">
          <cell r="J743">
            <v>0</v>
          </cell>
        </row>
        <row r="743">
          <cell r="L743">
            <v>0</v>
          </cell>
          <cell r="M743">
            <v>0</v>
          </cell>
          <cell r="N743" t="str">
            <v>应付</v>
          </cell>
          <cell r="O743" t="str">
            <v>元</v>
          </cell>
          <cell r="P743" t="str">
            <v>应付0元</v>
          </cell>
        </row>
        <row r="744">
          <cell r="A744" t="str">
            <v>S514002</v>
          </cell>
        </row>
        <row r="744">
          <cell r="C744" t="str">
            <v>曲沃重义汽车服务有限公司</v>
          </cell>
        </row>
        <row r="744">
          <cell r="E744" t="str">
            <v>CNY</v>
          </cell>
        </row>
        <row r="744">
          <cell r="G744">
            <v>0</v>
          </cell>
          <cell r="H744">
            <v>0</v>
          </cell>
        </row>
        <row r="744">
          <cell r="J744">
            <v>0</v>
          </cell>
        </row>
        <row r="744">
          <cell r="L744">
            <v>0</v>
          </cell>
          <cell r="M744">
            <v>0</v>
          </cell>
          <cell r="N744" t="str">
            <v>应付</v>
          </cell>
          <cell r="O744" t="str">
            <v>元</v>
          </cell>
          <cell r="P744" t="str">
            <v>应付0元</v>
          </cell>
        </row>
        <row r="745">
          <cell r="A745" t="str">
            <v>S514004</v>
          </cell>
        </row>
        <row r="745">
          <cell r="C745" t="str">
            <v>五寨县荣泰汽车贸易有限责任公司</v>
          </cell>
        </row>
        <row r="745">
          <cell r="E745" t="str">
            <v>CNY</v>
          </cell>
        </row>
        <row r="745">
          <cell r="G745">
            <v>0</v>
          </cell>
          <cell r="H745">
            <v>0</v>
          </cell>
        </row>
        <row r="745">
          <cell r="J745">
            <v>0</v>
          </cell>
        </row>
        <row r="745">
          <cell r="L745">
            <v>0</v>
          </cell>
          <cell r="M745">
            <v>0</v>
          </cell>
          <cell r="N745" t="str">
            <v>应付</v>
          </cell>
          <cell r="O745" t="str">
            <v>元</v>
          </cell>
          <cell r="P745" t="str">
            <v>应付0元</v>
          </cell>
        </row>
        <row r="746">
          <cell r="A746" t="str">
            <v>S514005</v>
          </cell>
        </row>
        <row r="746">
          <cell r="C746" t="str">
            <v>山西驰鹏汽车销售有限公司</v>
          </cell>
        </row>
        <row r="746">
          <cell r="E746" t="str">
            <v>CNY</v>
          </cell>
        </row>
        <row r="746">
          <cell r="G746">
            <v>0</v>
          </cell>
          <cell r="H746">
            <v>0</v>
          </cell>
        </row>
        <row r="746">
          <cell r="J746">
            <v>0</v>
          </cell>
        </row>
        <row r="746">
          <cell r="L746">
            <v>0</v>
          </cell>
          <cell r="M746">
            <v>0</v>
          </cell>
          <cell r="N746" t="str">
            <v>应付</v>
          </cell>
          <cell r="O746" t="str">
            <v>元</v>
          </cell>
          <cell r="P746" t="str">
            <v>应付0元</v>
          </cell>
        </row>
        <row r="747">
          <cell r="A747" t="str">
            <v>S514007</v>
          </cell>
        </row>
        <row r="747">
          <cell r="C747" t="str">
            <v>五寨县鸿兴汽贸有限责任公司</v>
          </cell>
        </row>
        <row r="747">
          <cell r="E747" t="str">
            <v>CNY</v>
          </cell>
        </row>
        <row r="747">
          <cell r="G747">
            <v>0</v>
          </cell>
          <cell r="H747">
            <v>0</v>
          </cell>
        </row>
        <row r="747">
          <cell r="J747">
            <v>0</v>
          </cell>
        </row>
        <row r="747">
          <cell r="L747">
            <v>0</v>
          </cell>
          <cell r="M747">
            <v>0</v>
          </cell>
          <cell r="N747" t="str">
            <v>应付</v>
          </cell>
          <cell r="O747" t="str">
            <v>元</v>
          </cell>
          <cell r="P747" t="str">
            <v>应付0元</v>
          </cell>
        </row>
        <row r="748">
          <cell r="A748" t="str">
            <v>S514008</v>
          </cell>
        </row>
        <row r="748">
          <cell r="C748" t="str">
            <v>山西忻州东联汽车贸易有限公司</v>
          </cell>
        </row>
        <row r="748">
          <cell r="E748" t="str">
            <v>CNY</v>
          </cell>
        </row>
        <row r="748">
          <cell r="G748">
            <v>0</v>
          </cell>
          <cell r="H748">
            <v>0</v>
          </cell>
        </row>
        <row r="748">
          <cell r="J748">
            <v>0</v>
          </cell>
        </row>
        <row r="748">
          <cell r="L748">
            <v>0</v>
          </cell>
          <cell r="M748">
            <v>0</v>
          </cell>
          <cell r="N748" t="str">
            <v>应付</v>
          </cell>
          <cell r="O748" t="str">
            <v>元</v>
          </cell>
          <cell r="P748" t="str">
            <v>应付0元</v>
          </cell>
        </row>
        <row r="749">
          <cell r="A749" t="str">
            <v>S514010</v>
          </cell>
        </row>
        <row r="749">
          <cell r="C749" t="str">
            <v>山西汇瑞达汽车销售服务有限公司</v>
          </cell>
        </row>
        <row r="749">
          <cell r="E749" t="str">
            <v>CNY</v>
          </cell>
        </row>
        <row r="749">
          <cell r="G749">
            <v>0</v>
          </cell>
          <cell r="H749">
            <v>0</v>
          </cell>
        </row>
        <row r="749">
          <cell r="J749">
            <v>0</v>
          </cell>
        </row>
        <row r="749">
          <cell r="L749">
            <v>0</v>
          </cell>
          <cell r="M749">
            <v>0</v>
          </cell>
          <cell r="N749" t="str">
            <v>应付</v>
          </cell>
          <cell r="O749" t="str">
            <v>元</v>
          </cell>
          <cell r="P749" t="str">
            <v>应付0元</v>
          </cell>
        </row>
        <row r="750">
          <cell r="A750" t="str">
            <v>S514011</v>
          </cell>
        </row>
        <row r="750">
          <cell r="C750" t="str">
            <v>宁武县恒祥汽修厂</v>
          </cell>
        </row>
        <row r="750">
          <cell r="E750" t="str">
            <v>CNY</v>
          </cell>
        </row>
        <row r="750">
          <cell r="G750">
            <v>0</v>
          </cell>
          <cell r="H750">
            <v>0</v>
          </cell>
        </row>
        <row r="750">
          <cell r="J750">
            <v>0</v>
          </cell>
        </row>
        <row r="750">
          <cell r="L750">
            <v>0</v>
          </cell>
          <cell r="M750">
            <v>0</v>
          </cell>
          <cell r="N750" t="str">
            <v>应付</v>
          </cell>
          <cell r="O750" t="str">
            <v>元</v>
          </cell>
          <cell r="P750" t="str">
            <v>应付0元</v>
          </cell>
        </row>
        <row r="751">
          <cell r="A751" t="str">
            <v>S514012</v>
          </cell>
        </row>
        <row r="751">
          <cell r="C751" t="str">
            <v>平遥县鸿茂汽车服务有限公司</v>
          </cell>
        </row>
        <row r="751">
          <cell r="E751" t="str">
            <v>CNY</v>
          </cell>
        </row>
        <row r="751">
          <cell r="G751">
            <v>0</v>
          </cell>
          <cell r="H751">
            <v>0</v>
          </cell>
        </row>
        <row r="751">
          <cell r="J751">
            <v>0</v>
          </cell>
        </row>
        <row r="751">
          <cell r="L751">
            <v>0</v>
          </cell>
          <cell r="M751">
            <v>0</v>
          </cell>
          <cell r="N751" t="str">
            <v>应付</v>
          </cell>
          <cell r="O751" t="str">
            <v>元</v>
          </cell>
          <cell r="P751" t="str">
            <v>应付0元</v>
          </cell>
        </row>
        <row r="752">
          <cell r="A752" t="str">
            <v>S514016</v>
          </cell>
        </row>
        <row r="752">
          <cell r="C752" t="str">
            <v>山西汉邦建发自动化设备有限公司</v>
          </cell>
        </row>
        <row r="752">
          <cell r="E752" t="str">
            <v>CNY</v>
          </cell>
        </row>
        <row r="752">
          <cell r="G752">
            <v>0</v>
          </cell>
          <cell r="H752">
            <v>0</v>
          </cell>
        </row>
        <row r="752">
          <cell r="J752">
            <v>0</v>
          </cell>
        </row>
        <row r="752">
          <cell r="L752">
            <v>0</v>
          </cell>
          <cell r="M752">
            <v>0</v>
          </cell>
          <cell r="N752" t="str">
            <v>应付</v>
          </cell>
          <cell r="O752" t="str">
            <v>元</v>
          </cell>
          <cell r="P752" t="str">
            <v>应付0元</v>
          </cell>
        </row>
        <row r="753">
          <cell r="A753" t="str">
            <v>S515001</v>
          </cell>
        </row>
        <row r="753">
          <cell r="C753" t="str">
            <v>乌海市裕轮商贸有限公司</v>
          </cell>
        </row>
        <row r="753">
          <cell r="E753" t="str">
            <v>CNY</v>
          </cell>
        </row>
        <row r="753">
          <cell r="G753">
            <v>0</v>
          </cell>
          <cell r="H753">
            <v>0</v>
          </cell>
        </row>
        <row r="753">
          <cell r="J753">
            <v>0</v>
          </cell>
        </row>
        <row r="753">
          <cell r="L753">
            <v>0</v>
          </cell>
          <cell r="M753">
            <v>0</v>
          </cell>
          <cell r="N753" t="str">
            <v>应付</v>
          </cell>
          <cell r="O753" t="str">
            <v>元</v>
          </cell>
          <cell r="P753" t="str">
            <v>应付0元</v>
          </cell>
        </row>
        <row r="754">
          <cell r="A754" t="str">
            <v>S515002</v>
          </cell>
        </row>
        <row r="754">
          <cell r="C754" t="str">
            <v>包头市银泰汽车服务有限公司</v>
          </cell>
        </row>
        <row r="754">
          <cell r="E754" t="str">
            <v>CNY</v>
          </cell>
        </row>
        <row r="754">
          <cell r="G754">
            <v>0</v>
          </cell>
          <cell r="H754">
            <v>0</v>
          </cell>
        </row>
        <row r="754">
          <cell r="J754">
            <v>0</v>
          </cell>
        </row>
        <row r="754">
          <cell r="L754">
            <v>0</v>
          </cell>
          <cell r="M754">
            <v>0</v>
          </cell>
          <cell r="N754" t="str">
            <v>应付</v>
          </cell>
          <cell r="O754" t="str">
            <v>元</v>
          </cell>
          <cell r="P754" t="str">
            <v>应付0元</v>
          </cell>
        </row>
        <row r="755">
          <cell r="A755" t="str">
            <v>S515003</v>
          </cell>
        </row>
        <row r="755">
          <cell r="C755" t="str">
            <v>包头市清枫科技有限公司</v>
          </cell>
        </row>
        <row r="755">
          <cell r="E755" t="str">
            <v>CNY</v>
          </cell>
        </row>
        <row r="755">
          <cell r="G755">
            <v>0</v>
          </cell>
          <cell r="H755">
            <v>0</v>
          </cell>
        </row>
        <row r="755">
          <cell r="J755">
            <v>0</v>
          </cell>
        </row>
        <row r="755">
          <cell r="L755">
            <v>0</v>
          </cell>
          <cell r="M755">
            <v>0</v>
          </cell>
          <cell r="N755" t="str">
            <v>应付</v>
          </cell>
          <cell r="O755" t="str">
            <v>元</v>
          </cell>
          <cell r="P755" t="str">
            <v>应付0元</v>
          </cell>
        </row>
        <row r="756">
          <cell r="A756" t="str">
            <v>S521004</v>
          </cell>
        </row>
        <row r="756">
          <cell r="C756" t="str">
            <v>辽阳奥德新重型汽车修配厂</v>
          </cell>
        </row>
        <row r="756">
          <cell r="E756" t="str">
            <v>CNY</v>
          </cell>
        </row>
        <row r="756">
          <cell r="G756">
            <v>0</v>
          </cell>
          <cell r="H756">
            <v>0</v>
          </cell>
        </row>
        <row r="756">
          <cell r="J756">
            <v>0</v>
          </cell>
        </row>
        <row r="756">
          <cell r="L756">
            <v>0</v>
          </cell>
          <cell r="M756">
            <v>0</v>
          </cell>
          <cell r="N756" t="str">
            <v>应付</v>
          </cell>
          <cell r="O756" t="str">
            <v>元</v>
          </cell>
          <cell r="P756" t="str">
            <v>应付0元</v>
          </cell>
        </row>
        <row r="757">
          <cell r="A757" t="str">
            <v>S521005</v>
          </cell>
        </row>
        <row r="757">
          <cell r="C757" t="str">
            <v>盘锦圣翔汽车销售服务有限公司</v>
          </cell>
        </row>
        <row r="757">
          <cell r="E757" t="str">
            <v>CNY</v>
          </cell>
        </row>
        <row r="757">
          <cell r="G757">
            <v>0</v>
          </cell>
          <cell r="H757">
            <v>0</v>
          </cell>
        </row>
        <row r="757">
          <cell r="J757">
            <v>0</v>
          </cell>
        </row>
        <row r="757">
          <cell r="L757">
            <v>0</v>
          </cell>
          <cell r="M757">
            <v>0</v>
          </cell>
          <cell r="N757" t="str">
            <v>应付</v>
          </cell>
          <cell r="O757" t="str">
            <v>元</v>
          </cell>
          <cell r="P757" t="str">
            <v>应付0元</v>
          </cell>
        </row>
        <row r="758">
          <cell r="A758" t="str">
            <v>S521007</v>
          </cell>
        </row>
        <row r="758">
          <cell r="C758" t="str">
            <v>鞍山沈动重工有限公司</v>
          </cell>
        </row>
        <row r="758">
          <cell r="E758" t="str">
            <v>CNY</v>
          </cell>
        </row>
        <row r="758">
          <cell r="G758">
            <v>0</v>
          </cell>
          <cell r="H758">
            <v>0</v>
          </cell>
        </row>
        <row r="758">
          <cell r="J758">
            <v>0</v>
          </cell>
        </row>
        <row r="758">
          <cell r="L758">
            <v>0</v>
          </cell>
          <cell r="M758">
            <v>0</v>
          </cell>
          <cell r="N758" t="str">
            <v>应付</v>
          </cell>
          <cell r="O758" t="str">
            <v>元</v>
          </cell>
          <cell r="P758" t="str">
            <v>应付0元</v>
          </cell>
        </row>
        <row r="759">
          <cell r="A759" t="str">
            <v>S521008</v>
          </cell>
        </row>
        <row r="759">
          <cell r="C759" t="str">
            <v>辽宁动力能源装备集团有限公司</v>
          </cell>
        </row>
        <row r="759">
          <cell r="E759" t="str">
            <v>CNY</v>
          </cell>
        </row>
        <row r="759">
          <cell r="G759">
            <v>0</v>
          </cell>
          <cell r="H759">
            <v>0</v>
          </cell>
        </row>
        <row r="759">
          <cell r="J759">
            <v>0</v>
          </cell>
        </row>
        <row r="759">
          <cell r="L759">
            <v>0</v>
          </cell>
          <cell r="M759">
            <v>0</v>
          </cell>
          <cell r="N759" t="str">
            <v>应付</v>
          </cell>
          <cell r="O759" t="str">
            <v>元</v>
          </cell>
          <cell r="P759" t="str">
            <v>应付0元</v>
          </cell>
        </row>
        <row r="760">
          <cell r="A760" t="str">
            <v>S521009</v>
          </cell>
        </row>
        <row r="760">
          <cell r="C760" t="str">
            <v>辽宁星朋科技实业有限公司</v>
          </cell>
        </row>
        <row r="760">
          <cell r="E760" t="str">
            <v>CNY</v>
          </cell>
        </row>
        <row r="760">
          <cell r="G760">
            <v>0</v>
          </cell>
          <cell r="H760">
            <v>0</v>
          </cell>
        </row>
        <row r="760">
          <cell r="J760">
            <v>0</v>
          </cell>
        </row>
        <row r="760">
          <cell r="L760">
            <v>0</v>
          </cell>
          <cell r="M760">
            <v>0</v>
          </cell>
          <cell r="N760" t="str">
            <v>应付</v>
          </cell>
          <cell r="O760" t="str">
            <v>元</v>
          </cell>
          <cell r="P760" t="str">
            <v>应付0元</v>
          </cell>
        </row>
        <row r="761">
          <cell r="A761" t="str">
            <v>S521010</v>
          </cell>
        </row>
        <row r="761">
          <cell r="C761" t="str">
            <v>辽宁利丰源达汽车销售有限公司</v>
          </cell>
        </row>
        <row r="761">
          <cell r="E761" t="str">
            <v>CNY</v>
          </cell>
        </row>
        <row r="761">
          <cell r="G761">
            <v>0</v>
          </cell>
          <cell r="H761">
            <v>0</v>
          </cell>
        </row>
        <row r="761">
          <cell r="J761">
            <v>0</v>
          </cell>
        </row>
        <row r="761">
          <cell r="L761">
            <v>0</v>
          </cell>
          <cell r="M761">
            <v>0</v>
          </cell>
          <cell r="N761" t="str">
            <v>应付</v>
          </cell>
          <cell r="O761" t="str">
            <v>元</v>
          </cell>
          <cell r="P761" t="str">
            <v>应付0元</v>
          </cell>
        </row>
        <row r="762">
          <cell r="A762" t="str">
            <v>S521012</v>
          </cell>
        </row>
        <row r="762">
          <cell r="C762" t="str">
            <v>盘起工业（大连）有限公司</v>
          </cell>
        </row>
        <row r="762">
          <cell r="E762" t="str">
            <v>CNY</v>
          </cell>
        </row>
        <row r="762">
          <cell r="G762">
            <v>0</v>
          </cell>
          <cell r="H762">
            <v>0</v>
          </cell>
        </row>
        <row r="762">
          <cell r="J762">
            <v>0</v>
          </cell>
        </row>
        <row r="762">
          <cell r="L762">
            <v>0</v>
          </cell>
          <cell r="M762">
            <v>0</v>
          </cell>
          <cell r="N762" t="str">
            <v>应付</v>
          </cell>
          <cell r="O762" t="str">
            <v>元</v>
          </cell>
          <cell r="P762" t="str">
            <v>应付0元</v>
          </cell>
        </row>
        <row r="763">
          <cell r="A763" t="str">
            <v>S521013</v>
          </cell>
        </row>
        <row r="763">
          <cell r="C763" t="str">
            <v>沈阳机床集团中捷机床厂</v>
          </cell>
        </row>
        <row r="763">
          <cell r="E763" t="str">
            <v>CNY</v>
          </cell>
        </row>
        <row r="763">
          <cell r="G763">
            <v>-5000</v>
          </cell>
          <cell r="H763">
            <v>0</v>
          </cell>
        </row>
        <row r="763">
          <cell r="J763">
            <v>0</v>
          </cell>
        </row>
        <row r="763">
          <cell r="L763">
            <v>-5000</v>
          </cell>
          <cell r="M763">
            <v>5000</v>
          </cell>
          <cell r="N763" t="str">
            <v>应付</v>
          </cell>
          <cell r="O763" t="str">
            <v>元</v>
          </cell>
          <cell r="P763" t="str">
            <v>应付5000元</v>
          </cell>
        </row>
        <row r="764">
          <cell r="A764" t="str">
            <v>S521016</v>
          </cell>
        </row>
        <row r="764">
          <cell r="C764" t="str">
            <v>大连安华物流系统有限公司</v>
          </cell>
        </row>
        <row r="764">
          <cell r="E764" t="str">
            <v>CNY</v>
          </cell>
        </row>
        <row r="764">
          <cell r="G764">
            <v>-21057.55</v>
          </cell>
          <cell r="H764">
            <v>0</v>
          </cell>
        </row>
        <row r="764">
          <cell r="J764">
            <v>0</v>
          </cell>
        </row>
        <row r="764">
          <cell r="L764">
            <v>-21057.55</v>
          </cell>
          <cell r="M764">
            <v>21057.55</v>
          </cell>
          <cell r="N764" t="str">
            <v>应付</v>
          </cell>
          <cell r="O764" t="str">
            <v>元</v>
          </cell>
          <cell r="P764" t="str">
            <v>应付21057.55元</v>
          </cell>
        </row>
        <row r="765">
          <cell r="A765" t="str">
            <v>S523001</v>
          </cell>
        </row>
        <row r="765">
          <cell r="C765" t="str">
            <v>明水鑫隆汽车销售有限公司</v>
          </cell>
        </row>
        <row r="765">
          <cell r="E765" t="str">
            <v>CNY</v>
          </cell>
        </row>
        <row r="765">
          <cell r="G765">
            <v>0</v>
          </cell>
          <cell r="H765">
            <v>0</v>
          </cell>
        </row>
        <row r="765">
          <cell r="J765">
            <v>0</v>
          </cell>
        </row>
        <row r="765">
          <cell r="L765">
            <v>0</v>
          </cell>
          <cell r="M765">
            <v>0</v>
          </cell>
          <cell r="N765" t="str">
            <v>应付</v>
          </cell>
          <cell r="O765" t="str">
            <v>元</v>
          </cell>
          <cell r="P765" t="str">
            <v>应付0元</v>
          </cell>
        </row>
        <row r="766">
          <cell r="A766" t="str">
            <v>S523002</v>
          </cell>
        </row>
        <row r="766">
          <cell r="C766" t="str">
            <v>哈尔滨久霖汽车维修有限公司</v>
          </cell>
        </row>
        <row r="766">
          <cell r="E766" t="str">
            <v>CNY</v>
          </cell>
        </row>
        <row r="766">
          <cell r="G766">
            <v>0</v>
          </cell>
          <cell r="H766">
            <v>0</v>
          </cell>
        </row>
        <row r="766">
          <cell r="J766">
            <v>0</v>
          </cell>
        </row>
        <row r="766">
          <cell r="L766">
            <v>0</v>
          </cell>
          <cell r="M766">
            <v>0</v>
          </cell>
          <cell r="N766" t="str">
            <v>应付</v>
          </cell>
          <cell r="O766" t="str">
            <v>元</v>
          </cell>
          <cell r="P766" t="str">
            <v>应付0元</v>
          </cell>
        </row>
        <row r="767">
          <cell r="A767" t="str">
            <v>S531001</v>
          </cell>
        </row>
        <row r="767">
          <cell r="C767" t="str">
            <v>上海腾基机械设备有限公司</v>
          </cell>
        </row>
        <row r="767">
          <cell r="E767" t="str">
            <v>CNY</v>
          </cell>
        </row>
        <row r="767">
          <cell r="G767">
            <v>0</v>
          </cell>
          <cell r="H767">
            <v>0</v>
          </cell>
        </row>
        <row r="767">
          <cell r="J767">
            <v>0</v>
          </cell>
        </row>
        <row r="767">
          <cell r="L767">
            <v>0</v>
          </cell>
          <cell r="M767">
            <v>0</v>
          </cell>
          <cell r="N767" t="str">
            <v>应付</v>
          </cell>
          <cell r="O767" t="str">
            <v>元</v>
          </cell>
          <cell r="P767" t="str">
            <v>应付0元</v>
          </cell>
        </row>
        <row r="768">
          <cell r="A768" t="str">
            <v>S531002</v>
          </cell>
        </row>
        <row r="768">
          <cell r="C768" t="str">
            <v>上海昊诚泵阀有限公司</v>
          </cell>
        </row>
        <row r="768">
          <cell r="E768" t="str">
            <v>CNY</v>
          </cell>
        </row>
        <row r="768">
          <cell r="G768">
            <v>-1980</v>
          </cell>
          <cell r="H768">
            <v>0</v>
          </cell>
        </row>
        <row r="768">
          <cell r="J768">
            <v>0</v>
          </cell>
        </row>
        <row r="768">
          <cell r="L768">
            <v>-1980</v>
          </cell>
          <cell r="M768">
            <v>1980</v>
          </cell>
          <cell r="N768" t="str">
            <v>应付</v>
          </cell>
          <cell r="O768" t="str">
            <v>元</v>
          </cell>
          <cell r="P768" t="str">
            <v>应付1980元</v>
          </cell>
        </row>
        <row r="769">
          <cell r="A769" t="str">
            <v>S531003</v>
          </cell>
        </row>
        <row r="769">
          <cell r="C769" t="str">
            <v>上海名华悬挂输送机有限公司</v>
          </cell>
        </row>
        <row r="769">
          <cell r="E769" t="str">
            <v>CNY</v>
          </cell>
        </row>
        <row r="769">
          <cell r="G769">
            <v>-19500</v>
          </cell>
          <cell r="H769">
            <v>0</v>
          </cell>
        </row>
        <row r="769">
          <cell r="J769">
            <v>0</v>
          </cell>
        </row>
        <row r="769">
          <cell r="L769">
            <v>-19500</v>
          </cell>
          <cell r="M769">
            <v>19500</v>
          </cell>
          <cell r="N769" t="str">
            <v>应付</v>
          </cell>
          <cell r="O769" t="str">
            <v>元</v>
          </cell>
          <cell r="P769" t="str">
            <v>应付19500元</v>
          </cell>
        </row>
        <row r="770">
          <cell r="A770" t="str">
            <v>S531004</v>
          </cell>
        </row>
        <row r="770">
          <cell r="C770" t="str">
            <v>上海动纳动力科技有限公司</v>
          </cell>
        </row>
        <row r="770">
          <cell r="E770" t="str">
            <v>CNY</v>
          </cell>
        </row>
        <row r="770">
          <cell r="G770">
            <v>-2000</v>
          </cell>
          <cell r="H770">
            <v>0</v>
          </cell>
        </row>
        <row r="770">
          <cell r="J770">
            <v>0</v>
          </cell>
        </row>
        <row r="770">
          <cell r="L770">
            <v>-2000</v>
          </cell>
          <cell r="M770">
            <v>2000</v>
          </cell>
          <cell r="N770" t="str">
            <v>应付</v>
          </cell>
          <cell r="O770" t="str">
            <v>元</v>
          </cell>
          <cell r="P770" t="str">
            <v>应付2000元</v>
          </cell>
        </row>
        <row r="771">
          <cell r="A771" t="str">
            <v>S531006</v>
          </cell>
        </row>
        <row r="771">
          <cell r="C771" t="str">
            <v>上海快意信息科技有限公司</v>
          </cell>
        </row>
        <row r="771">
          <cell r="E771" t="str">
            <v>CNY</v>
          </cell>
        </row>
        <row r="771">
          <cell r="G771">
            <v>0</v>
          </cell>
          <cell r="H771">
            <v>0</v>
          </cell>
        </row>
        <row r="771">
          <cell r="J771">
            <v>0</v>
          </cell>
        </row>
        <row r="771">
          <cell r="L771">
            <v>0</v>
          </cell>
          <cell r="M771">
            <v>0</v>
          </cell>
          <cell r="N771" t="str">
            <v>应付</v>
          </cell>
          <cell r="O771" t="str">
            <v>元</v>
          </cell>
          <cell r="P771" t="str">
            <v>应付0元</v>
          </cell>
        </row>
        <row r="772">
          <cell r="A772" t="str">
            <v>S531007</v>
          </cell>
        </row>
        <row r="772">
          <cell r="C772" t="str">
            <v>米思米（中国）精密机械贸易有限公司</v>
          </cell>
        </row>
        <row r="772">
          <cell r="E772" t="str">
            <v>CNY</v>
          </cell>
        </row>
        <row r="772">
          <cell r="G772">
            <v>-2.91038304567337e-11</v>
          </cell>
          <cell r="H772">
            <v>0</v>
          </cell>
        </row>
        <row r="772">
          <cell r="J772">
            <v>0</v>
          </cell>
        </row>
        <row r="772">
          <cell r="L772">
            <v>-2.91038304567337e-11</v>
          </cell>
          <cell r="M772">
            <v>2.91038304567337e-11</v>
          </cell>
          <cell r="N772" t="str">
            <v>应付</v>
          </cell>
          <cell r="O772" t="str">
            <v>元</v>
          </cell>
          <cell r="P772" t="str">
            <v>应付2.91038304567337E-11元</v>
          </cell>
        </row>
        <row r="773">
          <cell r="A773" t="str">
            <v>S531009</v>
          </cell>
        </row>
        <row r="773">
          <cell r="C773" t="str">
            <v>上海鸿安锦翔汽车服务有限公司</v>
          </cell>
        </row>
        <row r="773">
          <cell r="E773" t="str">
            <v>CNY</v>
          </cell>
        </row>
        <row r="773">
          <cell r="G773">
            <v>0</v>
          </cell>
          <cell r="H773">
            <v>0</v>
          </cell>
        </row>
        <row r="773">
          <cell r="J773">
            <v>0</v>
          </cell>
        </row>
        <row r="773">
          <cell r="L773">
            <v>0</v>
          </cell>
          <cell r="M773">
            <v>0</v>
          </cell>
          <cell r="N773" t="str">
            <v>应付</v>
          </cell>
          <cell r="O773" t="str">
            <v>元</v>
          </cell>
          <cell r="P773" t="str">
            <v>应付0元</v>
          </cell>
        </row>
        <row r="774">
          <cell r="A774" t="str">
            <v>S531010</v>
          </cell>
        </row>
        <row r="774">
          <cell r="C774" t="str">
            <v>上海钢联电子商务股份有限公司</v>
          </cell>
        </row>
        <row r="774">
          <cell r="E774" t="str">
            <v>CNY</v>
          </cell>
        </row>
        <row r="774">
          <cell r="G774">
            <v>0</v>
          </cell>
          <cell r="H774">
            <v>0</v>
          </cell>
        </row>
        <row r="774">
          <cell r="J774">
            <v>0</v>
          </cell>
        </row>
        <row r="774">
          <cell r="L774">
            <v>0</v>
          </cell>
          <cell r="M774">
            <v>0</v>
          </cell>
          <cell r="N774" t="str">
            <v>应付</v>
          </cell>
          <cell r="O774" t="str">
            <v>元</v>
          </cell>
          <cell r="P774" t="str">
            <v>应付0元</v>
          </cell>
        </row>
        <row r="775">
          <cell r="A775" t="str">
            <v>S531011</v>
          </cell>
        </row>
        <row r="775">
          <cell r="C775" t="str">
            <v>谱尼测试集团上海有限公司</v>
          </cell>
        </row>
        <row r="775">
          <cell r="E775" t="str">
            <v>CNY</v>
          </cell>
        </row>
        <row r="775">
          <cell r="G775">
            <v>0</v>
          </cell>
          <cell r="H775">
            <v>0</v>
          </cell>
        </row>
        <row r="775">
          <cell r="J775">
            <v>0</v>
          </cell>
        </row>
        <row r="775">
          <cell r="L775">
            <v>0</v>
          </cell>
          <cell r="M775">
            <v>0</v>
          </cell>
          <cell r="N775" t="str">
            <v>应付</v>
          </cell>
          <cell r="O775" t="str">
            <v>元</v>
          </cell>
          <cell r="P775" t="str">
            <v>应付0元</v>
          </cell>
        </row>
        <row r="776">
          <cell r="A776" t="str">
            <v>S531012</v>
          </cell>
        </row>
        <row r="776">
          <cell r="C776" t="str">
            <v>上海贯誉电子科技有限公司</v>
          </cell>
        </row>
        <row r="776">
          <cell r="E776" t="str">
            <v>CNY</v>
          </cell>
        </row>
        <row r="776">
          <cell r="G776">
            <v>0</v>
          </cell>
          <cell r="H776">
            <v>0</v>
          </cell>
        </row>
        <row r="776">
          <cell r="J776">
            <v>0</v>
          </cell>
        </row>
        <row r="776">
          <cell r="L776">
            <v>0</v>
          </cell>
          <cell r="M776">
            <v>0</v>
          </cell>
          <cell r="N776" t="str">
            <v>应付</v>
          </cell>
          <cell r="O776" t="str">
            <v>元</v>
          </cell>
          <cell r="P776" t="str">
            <v>应付0元</v>
          </cell>
        </row>
        <row r="777">
          <cell r="A777" t="str">
            <v>S531014</v>
          </cell>
        </row>
        <row r="777">
          <cell r="C777" t="str">
            <v>上海瑛勇自动化科技有限公司</v>
          </cell>
        </row>
        <row r="777">
          <cell r="E777" t="str">
            <v>CNY</v>
          </cell>
        </row>
        <row r="777">
          <cell r="G777">
            <v>0</v>
          </cell>
          <cell r="H777">
            <v>0</v>
          </cell>
        </row>
        <row r="777">
          <cell r="J777">
            <v>0</v>
          </cell>
        </row>
        <row r="777">
          <cell r="L777">
            <v>0</v>
          </cell>
          <cell r="M777">
            <v>0</v>
          </cell>
          <cell r="N777" t="str">
            <v>应付</v>
          </cell>
          <cell r="O777" t="str">
            <v>元</v>
          </cell>
          <cell r="P777" t="str">
            <v>应付0元</v>
          </cell>
        </row>
        <row r="778">
          <cell r="A778" t="str">
            <v>S531015</v>
          </cell>
        </row>
        <row r="778">
          <cell r="C778" t="str">
            <v>上海佳协机电设备有限公司</v>
          </cell>
        </row>
        <row r="778">
          <cell r="E778" t="str">
            <v>CNY</v>
          </cell>
        </row>
        <row r="778">
          <cell r="G778">
            <v>0</v>
          </cell>
          <cell r="H778">
            <v>0</v>
          </cell>
        </row>
        <row r="778">
          <cell r="J778">
            <v>0</v>
          </cell>
        </row>
        <row r="778">
          <cell r="L778">
            <v>0</v>
          </cell>
          <cell r="M778">
            <v>0</v>
          </cell>
          <cell r="N778" t="str">
            <v>应付</v>
          </cell>
          <cell r="O778" t="str">
            <v>元</v>
          </cell>
          <cell r="P778" t="str">
            <v>应付0元</v>
          </cell>
        </row>
        <row r="779">
          <cell r="A779" t="str">
            <v>S531017</v>
          </cell>
        </row>
        <row r="779">
          <cell r="C779" t="str">
            <v>上海好夫满电器设备有限公司</v>
          </cell>
        </row>
        <row r="779">
          <cell r="E779" t="str">
            <v>CNY</v>
          </cell>
        </row>
        <row r="779">
          <cell r="G779">
            <v>0</v>
          </cell>
          <cell r="H779">
            <v>0</v>
          </cell>
        </row>
        <row r="779">
          <cell r="J779">
            <v>0</v>
          </cell>
        </row>
        <row r="779">
          <cell r="L779">
            <v>0</v>
          </cell>
          <cell r="M779">
            <v>0</v>
          </cell>
          <cell r="N779" t="str">
            <v>应付</v>
          </cell>
          <cell r="O779" t="str">
            <v>元</v>
          </cell>
          <cell r="P779" t="str">
            <v>应付0元</v>
          </cell>
        </row>
        <row r="780">
          <cell r="A780" t="str">
            <v>S531018</v>
          </cell>
        </row>
        <row r="780">
          <cell r="C780" t="str">
            <v>上海誉星电子有限公司</v>
          </cell>
        </row>
        <row r="780">
          <cell r="E780" t="str">
            <v>CNY</v>
          </cell>
        </row>
        <row r="780">
          <cell r="G780">
            <v>0</v>
          </cell>
          <cell r="H780">
            <v>0</v>
          </cell>
        </row>
        <row r="780">
          <cell r="J780">
            <v>0</v>
          </cell>
        </row>
        <row r="780">
          <cell r="L780">
            <v>0</v>
          </cell>
          <cell r="M780">
            <v>0</v>
          </cell>
          <cell r="N780" t="str">
            <v>应付</v>
          </cell>
          <cell r="O780" t="str">
            <v>元</v>
          </cell>
          <cell r="P780" t="str">
            <v>应付0元</v>
          </cell>
        </row>
        <row r="781">
          <cell r="A781" t="str">
            <v>S531019</v>
          </cell>
        </row>
        <row r="781">
          <cell r="C781" t="str">
            <v>上海同乡聚科技有限公司</v>
          </cell>
        </row>
        <row r="781">
          <cell r="E781" t="str">
            <v>CNY</v>
          </cell>
        </row>
        <row r="781">
          <cell r="G781">
            <v>0</v>
          </cell>
          <cell r="H781">
            <v>0</v>
          </cell>
        </row>
        <row r="781">
          <cell r="J781">
            <v>0</v>
          </cell>
        </row>
        <row r="781">
          <cell r="L781">
            <v>0</v>
          </cell>
          <cell r="M781">
            <v>0</v>
          </cell>
          <cell r="N781" t="str">
            <v>应付</v>
          </cell>
          <cell r="O781" t="str">
            <v>元</v>
          </cell>
          <cell r="P781" t="str">
            <v>应付0元</v>
          </cell>
        </row>
        <row r="782">
          <cell r="A782" t="str">
            <v>S531020</v>
          </cell>
        </row>
        <row r="782">
          <cell r="C782" t="str">
            <v>麦格纳汽车镜像（上海）有限公司</v>
          </cell>
        </row>
        <row r="782">
          <cell r="E782" t="str">
            <v>CNY</v>
          </cell>
        </row>
        <row r="782">
          <cell r="G782">
            <v>0</v>
          </cell>
          <cell r="H782">
            <v>0</v>
          </cell>
        </row>
        <row r="782">
          <cell r="J782">
            <v>0</v>
          </cell>
        </row>
        <row r="782">
          <cell r="L782">
            <v>0</v>
          </cell>
          <cell r="M782">
            <v>0</v>
          </cell>
          <cell r="N782" t="str">
            <v>应付</v>
          </cell>
          <cell r="O782" t="str">
            <v>元</v>
          </cell>
          <cell r="P782" t="str">
            <v>应付0元</v>
          </cell>
        </row>
        <row r="783">
          <cell r="A783" t="str">
            <v>S531022</v>
          </cell>
        </row>
        <row r="783">
          <cell r="C783" t="str">
            <v>上海天沐自动化仪表有限公司</v>
          </cell>
        </row>
        <row r="783">
          <cell r="E783" t="str">
            <v>CNY</v>
          </cell>
        </row>
        <row r="783">
          <cell r="G783">
            <v>0</v>
          </cell>
          <cell r="H783">
            <v>7600</v>
          </cell>
        </row>
        <row r="783">
          <cell r="J783">
            <v>7600</v>
          </cell>
        </row>
        <row r="783">
          <cell r="L783">
            <v>0</v>
          </cell>
          <cell r="M783">
            <v>0</v>
          </cell>
          <cell r="N783" t="str">
            <v>应付</v>
          </cell>
          <cell r="O783" t="str">
            <v>元</v>
          </cell>
          <cell r="P783" t="str">
            <v>应付0元</v>
          </cell>
        </row>
        <row r="784">
          <cell r="A784" t="str">
            <v>S531023</v>
          </cell>
        </row>
        <row r="784">
          <cell r="C784" t="str">
            <v>禹鹤贸易（上海）有限公司</v>
          </cell>
        </row>
        <row r="784">
          <cell r="E784" t="str">
            <v>CNY</v>
          </cell>
        </row>
        <row r="784">
          <cell r="G784">
            <v>0</v>
          </cell>
          <cell r="H784">
            <v>0</v>
          </cell>
        </row>
        <row r="784">
          <cell r="J784">
            <v>40000</v>
          </cell>
        </row>
        <row r="784">
          <cell r="L784">
            <v>-40000</v>
          </cell>
          <cell r="M784">
            <v>40000</v>
          </cell>
          <cell r="N784" t="str">
            <v>应付</v>
          </cell>
          <cell r="O784" t="str">
            <v>元</v>
          </cell>
          <cell r="P784" t="str">
            <v>应付40000元</v>
          </cell>
        </row>
        <row r="785">
          <cell r="A785" t="str">
            <v>S532001</v>
          </cell>
        </row>
        <row r="785">
          <cell r="C785" t="str">
            <v>昆山维尔利环保科技有限公司</v>
          </cell>
        </row>
        <row r="785">
          <cell r="E785" t="str">
            <v>CNY</v>
          </cell>
        </row>
        <row r="785">
          <cell r="G785">
            <v>-29292.97</v>
          </cell>
          <cell r="H785">
            <v>0</v>
          </cell>
        </row>
        <row r="785">
          <cell r="J785">
            <v>0</v>
          </cell>
        </row>
        <row r="785">
          <cell r="L785">
            <v>-29292.97</v>
          </cell>
          <cell r="M785">
            <v>29292.97</v>
          </cell>
          <cell r="N785" t="str">
            <v>应付</v>
          </cell>
          <cell r="O785" t="str">
            <v>元</v>
          </cell>
          <cell r="P785" t="str">
            <v>应付29292.97元</v>
          </cell>
        </row>
        <row r="786">
          <cell r="A786" t="str">
            <v>S532002</v>
          </cell>
        </row>
        <row r="786">
          <cell r="C786" t="str">
            <v>苏州高新区旭达输送机械有限公司</v>
          </cell>
        </row>
        <row r="786">
          <cell r="E786" t="str">
            <v>CNY</v>
          </cell>
        </row>
        <row r="786">
          <cell r="G786">
            <v>-48800</v>
          </cell>
          <cell r="H786">
            <v>0</v>
          </cell>
        </row>
        <row r="786">
          <cell r="J786">
            <v>0</v>
          </cell>
        </row>
        <row r="786">
          <cell r="L786">
            <v>-48800</v>
          </cell>
          <cell r="M786">
            <v>48800</v>
          </cell>
          <cell r="N786" t="str">
            <v>应付</v>
          </cell>
          <cell r="O786" t="str">
            <v>元</v>
          </cell>
          <cell r="P786" t="str">
            <v>应付48800元</v>
          </cell>
        </row>
        <row r="787">
          <cell r="A787" t="str">
            <v>S532003</v>
          </cell>
        </row>
        <row r="787">
          <cell r="C787" t="str">
            <v>扬州三鸣环保科技有限公司</v>
          </cell>
        </row>
        <row r="787">
          <cell r="E787" t="str">
            <v>CNY</v>
          </cell>
        </row>
        <row r="787">
          <cell r="G787">
            <v>-40450</v>
          </cell>
          <cell r="H787">
            <v>0</v>
          </cell>
        </row>
        <row r="787">
          <cell r="J787">
            <v>0</v>
          </cell>
        </row>
        <row r="787">
          <cell r="L787">
            <v>-40450</v>
          </cell>
          <cell r="M787">
            <v>40450</v>
          </cell>
          <cell r="N787" t="str">
            <v>应付</v>
          </cell>
          <cell r="O787" t="str">
            <v>元</v>
          </cell>
          <cell r="P787" t="str">
            <v>应付40450元</v>
          </cell>
        </row>
        <row r="788">
          <cell r="A788" t="str">
            <v>S532004</v>
          </cell>
        </row>
        <row r="788">
          <cell r="C788" t="str">
            <v>苏州贝斯迪亚工具有限公司</v>
          </cell>
        </row>
        <row r="788">
          <cell r="E788" t="str">
            <v>CNY</v>
          </cell>
        </row>
        <row r="788">
          <cell r="G788">
            <v>-312</v>
          </cell>
          <cell r="H788">
            <v>0</v>
          </cell>
        </row>
        <row r="788">
          <cell r="J788">
            <v>0</v>
          </cell>
        </row>
        <row r="788">
          <cell r="L788">
            <v>-312</v>
          </cell>
          <cell r="M788">
            <v>312</v>
          </cell>
          <cell r="N788" t="str">
            <v>应付</v>
          </cell>
          <cell r="O788" t="str">
            <v>元</v>
          </cell>
          <cell r="P788" t="str">
            <v>应付312元</v>
          </cell>
        </row>
        <row r="789">
          <cell r="A789" t="str">
            <v>S532005</v>
          </cell>
        </row>
        <row r="789">
          <cell r="C789" t="str">
            <v>昆山市玉山镇岱宗机械贸易商行</v>
          </cell>
        </row>
        <row r="789">
          <cell r="E789" t="str">
            <v>CNY</v>
          </cell>
        </row>
        <row r="789">
          <cell r="G789">
            <v>0</v>
          </cell>
          <cell r="H789">
            <v>0</v>
          </cell>
        </row>
        <row r="789">
          <cell r="J789">
            <v>0</v>
          </cell>
        </row>
        <row r="789">
          <cell r="L789">
            <v>0</v>
          </cell>
          <cell r="M789">
            <v>0</v>
          </cell>
          <cell r="N789" t="str">
            <v>应付</v>
          </cell>
          <cell r="O789" t="str">
            <v>元</v>
          </cell>
          <cell r="P789" t="str">
            <v>应付0元</v>
          </cell>
        </row>
        <row r="790">
          <cell r="A790" t="str">
            <v>S532006</v>
          </cell>
        </row>
        <row r="790">
          <cell r="C790" t="str">
            <v>唐兴压缩技术(昆山)有限公司</v>
          </cell>
        </row>
        <row r="790">
          <cell r="E790" t="str">
            <v>CNY</v>
          </cell>
        </row>
        <row r="790">
          <cell r="G790">
            <v>-13980</v>
          </cell>
          <cell r="H790">
            <v>0</v>
          </cell>
        </row>
        <row r="790">
          <cell r="J790">
            <v>0</v>
          </cell>
        </row>
        <row r="790">
          <cell r="L790">
            <v>-13980</v>
          </cell>
          <cell r="M790">
            <v>13980</v>
          </cell>
          <cell r="N790" t="str">
            <v>应付</v>
          </cell>
          <cell r="O790" t="str">
            <v>元</v>
          </cell>
          <cell r="P790" t="str">
            <v>应付13980元</v>
          </cell>
        </row>
        <row r="791">
          <cell r="A791" t="str">
            <v>S532007</v>
          </cell>
        </row>
        <row r="791">
          <cell r="C791" t="str">
            <v>和和机械（张家港）有限公司</v>
          </cell>
        </row>
        <row r="791">
          <cell r="E791" t="str">
            <v>CNY</v>
          </cell>
        </row>
        <row r="791">
          <cell r="G791">
            <v>0</v>
          </cell>
          <cell r="H791">
            <v>0</v>
          </cell>
        </row>
        <row r="791">
          <cell r="J791">
            <v>0</v>
          </cell>
        </row>
        <row r="791">
          <cell r="L791">
            <v>0</v>
          </cell>
          <cell r="M791">
            <v>0</v>
          </cell>
          <cell r="N791" t="str">
            <v>应付</v>
          </cell>
          <cell r="O791" t="str">
            <v>元</v>
          </cell>
          <cell r="P791" t="str">
            <v>应付0元</v>
          </cell>
        </row>
        <row r="792">
          <cell r="A792" t="str">
            <v>S532008</v>
          </cell>
        </row>
        <row r="792">
          <cell r="C792" t="str">
            <v>无锡市西运汽车修配厂</v>
          </cell>
        </row>
        <row r="792">
          <cell r="E792" t="str">
            <v>CNY</v>
          </cell>
        </row>
        <row r="792">
          <cell r="G792">
            <v>0</v>
          </cell>
          <cell r="H792">
            <v>0</v>
          </cell>
        </row>
        <row r="792">
          <cell r="J792">
            <v>0</v>
          </cell>
        </row>
        <row r="792">
          <cell r="L792">
            <v>0</v>
          </cell>
          <cell r="M792">
            <v>0</v>
          </cell>
          <cell r="N792" t="str">
            <v>应付</v>
          </cell>
          <cell r="O792" t="str">
            <v>元</v>
          </cell>
          <cell r="P792" t="str">
            <v>应付0元</v>
          </cell>
        </row>
        <row r="793">
          <cell r="A793" t="str">
            <v>S532010</v>
          </cell>
        </row>
        <row r="793">
          <cell r="C793" t="str">
            <v>南通易人汽车贸易服务有限公司</v>
          </cell>
        </row>
        <row r="793">
          <cell r="E793" t="str">
            <v>CNY</v>
          </cell>
        </row>
        <row r="793">
          <cell r="G793">
            <v>0</v>
          </cell>
          <cell r="H793">
            <v>0</v>
          </cell>
        </row>
        <row r="793">
          <cell r="J793">
            <v>0</v>
          </cell>
        </row>
        <row r="793">
          <cell r="L793">
            <v>0</v>
          </cell>
          <cell r="M793">
            <v>0</v>
          </cell>
          <cell r="N793" t="str">
            <v>应付</v>
          </cell>
          <cell r="O793" t="str">
            <v>元</v>
          </cell>
          <cell r="P793" t="str">
            <v>应付0元</v>
          </cell>
        </row>
        <row r="794">
          <cell r="A794" t="str">
            <v>S532012</v>
          </cell>
        </row>
        <row r="794">
          <cell r="C794" t="str">
            <v>苏州市跃进汽车修配厂</v>
          </cell>
        </row>
        <row r="794">
          <cell r="E794" t="str">
            <v>CNY</v>
          </cell>
        </row>
        <row r="794">
          <cell r="G794">
            <v>0</v>
          </cell>
          <cell r="H794">
            <v>0</v>
          </cell>
        </row>
        <row r="794">
          <cell r="J794">
            <v>0</v>
          </cell>
        </row>
        <row r="794">
          <cell r="L794">
            <v>0</v>
          </cell>
          <cell r="M794">
            <v>0</v>
          </cell>
          <cell r="N794" t="str">
            <v>应付</v>
          </cell>
          <cell r="O794" t="str">
            <v>元</v>
          </cell>
          <cell r="P794" t="str">
            <v>应付0元</v>
          </cell>
        </row>
        <row r="795">
          <cell r="A795" t="str">
            <v>S532013</v>
          </cell>
        </row>
        <row r="795">
          <cell r="C795" t="str">
            <v>武汉华天博亿工贸有限公司</v>
          </cell>
        </row>
        <row r="795">
          <cell r="E795" t="str">
            <v>CNY</v>
          </cell>
        </row>
        <row r="795">
          <cell r="G795">
            <v>0</v>
          </cell>
          <cell r="H795">
            <v>0</v>
          </cell>
        </row>
        <row r="795">
          <cell r="J795">
            <v>0</v>
          </cell>
        </row>
        <row r="795">
          <cell r="L795">
            <v>0</v>
          </cell>
          <cell r="M795">
            <v>0</v>
          </cell>
          <cell r="N795" t="str">
            <v>应付</v>
          </cell>
          <cell r="O795" t="str">
            <v>元</v>
          </cell>
          <cell r="P795" t="str">
            <v>应付0元</v>
          </cell>
        </row>
        <row r="796">
          <cell r="A796" t="str">
            <v>S532014</v>
          </cell>
        </row>
        <row r="796">
          <cell r="C796" t="str">
            <v>扬州顺汇机械有限公司</v>
          </cell>
        </row>
        <row r="796">
          <cell r="E796" t="str">
            <v>CNY</v>
          </cell>
        </row>
        <row r="796">
          <cell r="G796">
            <v>0</v>
          </cell>
          <cell r="H796">
            <v>0</v>
          </cell>
        </row>
        <row r="796">
          <cell r="J796">
            <v>0</v>
          </cell>
        </row>
        <row r="796">
          <cell r="L796">
            <v>0</v>
          </cell>
          <cell r="M796">
            <v>0</v>
          </cell>
          <cell r="N796" t="str">
            <v>应付</v>
          </cell>
          <cell r="O796" t="str">
            <v>元</v>
          </cell>
          <cell r="P796" t="str">
            <v>应付0元</v>
          </cell>
        </row>
        <row r="797">
          <cell r="A797" t="str">
            <v>S532015</v>
          </cell>
        </row>
        <row r="797">
          <cell r="C797" t="str">
            <v>镇江市中亚汽车销售服务有限公司镇江中亚</v>
          </cell>
        </row>
        <row r="797">
          <cell r="E797" t="str">
            <v>CNY</v>
          </cell>
        </row>
        <row r="797">
          <cell r="G797">
            <v>0</v>
          </cell>
          <cell r="H797">
            <v>0</v>
          </cell>
        </row>
        <row r="797">
          <cell r="J797">
            <v>0</v>
          </cell>
        </row>
        <row r="797">
          <cell r="L797">
            <v>0</v>
          </cell>
          <cell r="M797">
            <v>0</v>
          </cell>
          <cell r="N797" t="str">
            <v>应付</v>
          </cell>
          <cell r="O797" t="str">
            <v>元</v>
          </cell>
          <cell r="P797" t="str">
            <v>应付0元</v>
          </cell>
        </row>
        <row r="798">
          <cell r="A798" t="str">
            <v>S532016</v>
          </cell>
        </row>
        <row r="798">
          <cell r="C798" t="str">
            <v>宁波奥启精密温控技术有限公司</v>
          </cell>
        </row>
        <row r="798">
          <cell r="E798" t="str">
            <v>CNY</v>
          </cell>
        </row>
        <row r="798">
          <cell r="G798">
            <v>0</v>
          </cell>
          <cell r="H798">
            <v>0</v>
          </cell>
        </row>
        <row r="798">
          <cell r="J798">
            <v>0</v>
          </cell>
        </row>
        <row r="798">
          <cell r="L798">
            <v>0</v>
          </cell>
          <cell r="M798">
            <v>0</v>
          </cell>
          <cell r="N798" t="str">
            <v>应付</v>
          </cell>
          <cell r="O798" t="str">
            <v>元</v>
          </cell>
          <cell r="P798" t="str">
            <v>应付0元</v>
          </cell>
        </row>
        <row r="799">
          <cell r="A799" t="str">
            <v>S532017</v>
          </cell>
        </row>
        <row r="799">
          <cell r="C799" t="str">
            <v>苏州尚氏数控科技有限公司</v>
          </cell>
        </row>
        <row r="799">
          <cell r="E799" t="str">
            <v>CNY</v>
          </cell>
        </row>
        <row r="799">
          <cell r="G799">
            <v>0</v>
          </cell>
          <cell r="H799">
            <v>0</v>
          </cell>
        </row>
        <row r="799">
          <cell r="J799">
            <v>0</v>
          </cell>
        </row>
        <row r="799">
          <cell r="L799">
            <v>0</v>
          </cell>
          <cell r="M799">
            <v>0</v>
          </cell>
          <cell r="N799" t="str">
            <v>应付</v>
          </cell>
          <cell r="O799" t="str">
            <v>元</v>
          </cell>
          <cell r="P799" t="str">
            <v>应付0元</v>
          </cell>
        </row>
        <row r="800">
          <cell r="A800" t="str">
            <v>S532018</v>
          </cell>
        </row>
        <row r="800">
          <cell r="C800" t="str">
            <v>扬州市佑名汽车服务有限公司</v>
          </cell>
        </row>
        <row r="800">
          <cell r="E800" t="str">
            <v>CNY</v>
          </cell>
        </row>
        <row r="800">
          <cell r="G800">
            <v>0</v>
          </cell>
          <cell r="H800">
            <v>0</v>
          </cell>
        </row>
        <row r="800">
          <cell r="J800">
            <v>0</v>
          </cell>
        </row>
        <row r="800">
          <cell r="L800">
            <v>0</v>
          </cell>
          <cell r="M800">
            <v>0</v>
          </cell>
          <cell r="N800" t="str">
            <v>应付</v>
          </cell>
          <cell r="O800" t="str">
            <v>元</v>
          </cell>
          <cell r="P800" t="str">
            <v>应付0元</v>
          </cell>
        </row>
        <row r="801">
          <cell r="A801" t="str">
            <v>S532019</v>
          </cell>
        </row>
        <row r="801">
          <cell r="C801" t="str">
            <v>泗洪胜安汽车修理有限公司</v>
          </cell>
        </row>
        <row r="801">
          <cell r="E801" t="str">
            <v>CNY</v>
          </cell>
        </row>
        <row r="801">
          <cell r="G801">
            <v>0</v>
          </cell>
          <cell r="H801">
            <v>0</v>
          </cell>
        </row>
        <row r="801">
          <cell r="J801">
            <v>0</v>
          </cell>
        </row>
        <row r="801">
          <cell r="L801">
            <v>0</v>
          </cell>
          <cell r="M801">
            <v>0</v>
          </cell>
          <cell r="N801" t="str">
            <v>应付</v>
          </cell>
          <cell r="O801" t="str">
            <v>元</v>
          </cell>
          <cell r="P801" t="str">
            <v>应付0元</v>
          </cell>
        </row>
        <row r="802">
          <cell r="A802" t="str">
            <v>S532021</v>
          </cell>
        </row>
        <row r="802">
          <cell r="C802" t="str">
            <v>常州晟鑫琦机电有限公司</v>
          </cell>
        </row>
        <row r="802">
          <cell r="E802" t="str">
            <v>CNY</v>
          </cell>
        </row>
        <row r="802">
          <cell r="G802">
            <v>-8000</v>
          </cell>
          <cell r="H802">
            <v>0</v>
          </cell>
        </row>
        <row r="802">
          <cell r="J802">
            <v>0</v>
          </cell>
        </row>
        <row r="802">
          <cell r="L802">
            <v>-8000</v>
          </cell>
          <cell r="M802">
            <v>8000</v>
          </cell>
          <cell r="N802" t="str">
            <v>应付</v>
          </cell>
          <cell r="O802" t="str">
            <v>元</v>
          </cell>
          <cell r="P802" t="str">
            <v>应付8000元</v>
          </cell>
        </row>
        <row r="803">
          <cell r="A803" t="str">
            <v>S532022</v>
          </cell>
        </row>
        <row r="803">
          <cell r="C803" t="str">
            <v>泰兴市济川液压机械制造有限公司</v>
          </cell>
        </row>
        <row r="803">
          <cell r="E803" t="str">
            <v>CNY</v>
          </cell>
        </row>
        <row r="803">
          <cell r="G803">
            <v>0</v>
          </cell>
          <cell r="H803">
            <v>0</v>
          </cell>
        </row>
        <row r="803">
          <cell r="J803">
            <v>0</v>
          </cell>
        </row>
        <row r="803">
          <cell r="L803">
            <v>0</v>
          </cell>
          <cell r="M803">
            <v>0</v>
          </cell>
          <cell r="N803" t="str">
            <v>应付</v>
          </cell>
          <cell r="O803" t="str">
            <v>元</v>
          </cell>
          <cell r="P803" t="str">
            <v>应付0元</v>
          </cell>
        </row>
        <row r="804">
          <cell r="A804" t="str">
            <v>S532023</v>
          </cell>
        </row>
        <row r="804">
          <cell r="C804" t="str">
            <v>张家港市环球塑料机械厂</v>
          </cell>
        </row>
        <row r="804">
          <cell r="E804" t="str">
            <v>CNY</v>
          </cell>
        </row>
        <row r="804">
          <cell r="G804">
            <v>0</v>
          </cell>
          <cell r="H804">
            <v>0</v>
          </cell>
        </row>
        <row r="804">
          <cell r="J804">
            <v>0</v>
          </cell>
        </row>
        <row r="804">
          <cell r="L804">
            <v>0</v>
          </cell>
          <cell r="M804">
            <v>0</v>
          </cell>
          <cell r="N804" t="str">
            <v>应付</v>
          </cell>
          <cell r="O804" t="str">
            <v>元</v>
          </cell>
          <cell r="P804" t="str">
            <v>应付0元</v>
          </cell>
        </row>
        <row r="805">
          <cell r="A805" t="str">
            <v>S532025</v>
          </cell>
        </row>
        <row r="805">
          <cell r="C805" t="str">
            <v>苏州禾昌聚合材料股份有限公司</v>
          </cell>
        </row>
        <row r="805">
          <cell r="E805" t="str">
            <v>CNY</v>
          </cell>
        </row>
        <row r="805">
          <cell r="G805">
            <v>-3539.73</v>
          </cell>
          <cell r="H805">
            <v>0</v>
          </cell>
        </row>
        <row r="805">
          <cell r="J805">
            <v>0</v>
          </cell>
        </row>
        <row r="805">
          <cell r="L805">
            <v>-3539.73</v>
          </cell>
          <cell r="M805">
            <v>3539.73</v>
          </cell>
          <cell r="N805" t="str">
            <v>应付</v>
          </cell>
          <cell r="O805" t="str">
            <v>元</v>
          </cell>
          <cell r="P805" t="str">
            <v>应付3539.73元</v>
          </cell>
        </row>
        <row r="806">
          <cell r="A806" t="str">
            <v>S532026</v>
          </cell>
        </row>
        <row r="806">
          <cell r="C806" t="str">
            <v>南京里奥科技开发有限公司</v>
          </cell>
        </row>
        <row r="806">
          <cell r="E806" t="str">
            <v>CNY</v>
          </cell>
        </row>
        <row r="806">
          <cell r="G806">
            <v>0</v>
          </cell>
          <cell r="H806">
            <v>0</v>
          </cell>
        </row>
        <row r="806">
          <cell r="J806">
            <v>0</v>
          </cell>
        </row>
        <row r="806">
          <cell r="L806">
            <v>0</v>
          </cell>
          <cell r="M806">
            <v>0</v>
          </cell>
          <cell r="N806" t="str">
            <v>应付</v>
          </cell>
          <cell r="O806" t="str">
            <v>元</v>
          </cell>
          <cell r="P806" t="str">
            <v>应付0元</v>
          </cell>
        </row>
        <row r="807">
          <cell r="A807" t="str">
            <v>S532030</v>
          </cell>
        </row>
        <row r="807">
          <cell r="C807" t="str">
            <v>三迪（常州）智能装备有限公司</v>
          </cell>
        </row>
        <row r="807">
          <cell r="E807" t="str">
            <v>CNY</v>
          </cell>
        </row>
        <row r="807">
          <cell r="G807">
            <v>0</v>
          </cell>
          <cell r="H807">
            <v>0</v>
          </cell>
        </row>
        <row r="807">
          <cell r="J807">
            <v>0</v>
          </cell>
        </row>
        <row r="807">
          <cell r="L807">
            <v>0</v>
          </cell>
          <cell r="M807">
            <v>0</v>
          </cell>
          <cell r="N807" t="str">
            <v>应付</v>
          </cell>
          <cell r="O807" t="str">
            <v>元</v>
          </cell>
          <cell r="P807" t="str">
            <v>应付0元</v>
          </cell>
        </row>
        <row r="808">
          <cell r="A808" t="str">
            <v>S532031</v>
          </cell>
        </row>
        <row r="808">
          <cell r="C808" t="str">
            <v>江阴常青模具有限公司</v>
          </cell>
        </row>
        <row r="808">
          <cell r="E808" t="str">
            <v>CNY</v>
          </cell>
        </row>
        <row r="808">
          <cell r="G808">
            <v>0</v>
          </cell>
          <cell r="H808">
            <v>0</v>
          </cell>
        </row>
        <row r="808">
          <cell r="J808">
            <v>0</v>
          </cell>
        </row>
        <row r="808">
          <cell r="L808">
            <v>0</v>
          </cell>
          <cell r="M808">
            <v>0</v>
          </cell>
          <cell r="N808" t="str">
            <v>应付</v>
          </cell>
          <cell r="O808" t="str">
            <v>元</v>
          </cell>
          <cell r="P808" t="str">
            <v>应付0元</v>
          </cell>
        </row>
        <row r="809">
          <cell r="A809" t="str">
            <v>S533001</v>
          </cell>
        </row>
        <row r="809">
          <cell r="C809" t="str">
            <v>宁波维成贸易有限公司</v>
          </cell>
        </row>
        <row r="809">
          <cell r="E809" t="str">
            <v>CNY</v>
          </cell>
        </row>
        <row r="809">
          <cell r="G809">
            <v>-0.02</v>
          </cell>
          <cell r="H809">
            <v>0</v>
          </cell>
        </row>
        <row r="809">
          <cell r="J809">
            <v>0</v>
          </cell>
        </row>
        <row r="809">
          <cell r="L809">
            <v>-0.02</v>
          </cell>
          <cell r="M809">
            <v>0.02</v>
          </cell>
          <cell r="N809" t="str">
            <v>应付</v>
          </cell>
          <cell r="O809" t="str">
            <v>元</v>
          </cell>
          <cell r="P809" t="str">
            <v>应付0.02元</v>
          </cell>
        </row>
        <row r="810">
          <cell r="A810" t="str">
            <v>S533002</v>
          </cell>
        </row>
        <row r="810">
          <cell r="C810" t="str">
            <v>宁波正耀汽车电器有限公司</v>
          </cell>
        </row>
        <row r="810">
          <cell r="E810" t="str">
            <v>CNY</v>
          </cell>
        </row>
        <row r="810">
          <cell r="G810">
            <v>-3225.02</v>
          </cell>
          <cell r="H810">
            <v>0</v>
          </cell>
        </row>
        <row r="810">
          <cell r="J810">
            <v>0</v>
          </cell>
        </row>
        <row r="810">
          <cell r="L810">
            <v>-3225.02</v>
          </cell>
          <cell r="M810">
            <v>3225.02</v>
          </cell>
          <cell r="N810" t="str">
            <v>应付</v>
          </cell>
          <cell r="O810" t="str">
            <v>元</v>
          </cell>
          <cell r="P810" t="str">
            <v>应付3225.02元</v>
          </cell>
        </row>
        <row r="811">
          <cell r="A811" t="str">
            <v>S533003</v>
          </cell>
        </row>
        <row r="811">
          <cell r="C811" t="str">
            <v>温岭市金伊洋机械有限公司</v>
          </cell>
        </row>
        <row r="811">
          <cell r="E811" t="str">
            <v>CNY</v>
          </cell>
        </row>
        <row r="811">
          <cell r="G811">
            <v>0</v>
          </cell>
          <cell r="H811">
            <v>0</v>
          </cell>
        </row>
        <row r="811">
          <cell r="J811">
            <v>0</v>
          </cell>
        </row>
        <row r="811">
          <cell r="L811">
            <v>0</v>
          </cell>
          <cell r="M811">
            <v>0</v>
          </cell>
          <cell r="N811" t="str">
            <v>应付</v>
          </cell>
          <cell r="O811" t="str">
            <v>元</v>
          </cell>
          <cell r="P811" t="str">
            <v>应付0元</v>
          </cell>
        </row>
        <row r="812">
          <cell r="A812" t="str">
            <v>S533005</v>
          </cell>
        </row>
        <row r="812">
          <cell r="C812" t="str">
            <v>台州市博睿环保科技有限公司</v>
          </cell>
        </row>
        <row r="812">
          <cell r="E812" t="str">
            <v>CNY</v>
          </cell>
        </row>
        <row r="812">
          <cell r="G812">
            <v>0</v>
          </cell>
          <cell r="H812">
            <v>0</v>
          </cell>
        </row>
        <row r="812">
          <cell r="J812">
            <v>0</v>
          </cell>
        </row>
        <row r="812">
          <cell r="L812">
            <v>0</v>
          </cell>
          <cell r="M812">
            <v>0</v>
          </cell>
          <cell r="N812" t="str">
            <v>应付</v>
          </cell>
          <cell r="O812" t="str">
            <v>元</v>
          </cell>
          <cell r="P812" t="str">
            <v>应付0元</v>
          </cell>
        </row>
        <row r="813">
          <cell r="A813" t="str">
            <v>S533007</v>
          </cell>
        </row>
        <row r="813">
          <cell r="C813" t="str">
            <v>宁波北仑建岳汽车维修服务有限公司</v>
          </cell>
        </row>
        <row r="813">
          <cell r="E813" t="str">
            <v>CNY</v>
          </cell>
        </row>
        <row r="813">
          <cell r="G813">
            <v>-50000</v>
          </cell>
          <cell r="H813">
            <v>0</v>
          </cell>
        </row>
        <row r="813">
          <cell r="J813">
            <v>0</v>
          </cell>
        </row>
        <row r="813">
          <cell r="L813">
            <v>-50000</v>
          </cell>
          <cell r="M813">
            <v>50000</v>
          </cell>
          <cell r="N813" t="str">
            <v>应付</v>
          </cell>
          <cell r="O813" t="str">
            <v>元</v>
          </cell>
          <cell r="P813" t="str">
            <v>应付50000元</v>
          </cell>
        </row>
        <row r="814">
          <cell r="A814" t="str">
            <v>S533008</v>
          </cell>
        </row>
        <row r="814">
          <cell r="C814" t="str">
            <v>台州市路桥胜盟汽车服务有限公司</v>
          </cell>
        </row>
        <row r="814">
          <cell r="E814" t="str">
            <v>CNY</v>
          </cell>
        </row>
        <row r="814">
          <cell r="G814">
            <v>0</v>
          </cell>
          <cell r="H814">
            <v>200</v>
          </cell>
        </row>
        <row r="814">
          <cell r="J814">
            <v>200</v>
          </cell>
        </row>
        <row r="814">
          <cell r="L814">
            <v>0</v>
          </cell>
          <cell r="M814">
            <v>0</v>
          </cell>
          <cell r="N814" t="str">
            <v>应付</v>
          </cell>
          <cell r="O814" t="str">
            <v>元</v>
          </cell>
          <cell r="P814" t="str">
            <v>应付0元</v>
          </cell>
        </row>
        <row r="815">
          <cell r="A815" t="str">
            <v>S533009</v>
          </cell>
        </row>
        <row r="815">
          <cell r="C815" t="str">
            <v>嘉兴市金禾汽车维修服务有限公司</v>
          </cell>
        </row>
        <row r="815">
          <cell r="E815" t="str">
            <v>CNY</v>
          </cell>
        </row>
        <row r="815">
          <cell r="G815">
            <v>0</v>
          </cell>
          <cell r="H815">
            <v>0</v>
          </cell>
        </row>
        <row r="815">
          <cell r="J815">
            <v>0</v>
          </cell>
        </row>
        <row r="815">
          <cell r="L815">
            <v>0</v>
          </cell>
          <cell r="M815">
            <v>0</v>
          </cell>
          <cell r="N815" t="str">
            <v>应付</v>
          </cell>
          <cell r="O815" t="str">
            <v>元</v>
          </cell>
          <cell r="P815" t="str">
            <v>应付0元</v>
          </cell>
        </row>
        <row r="816">
          <cell r="A816" t="str">
            <v>S533010</v>
          </cell>
        </row>
        <row r="816">
          <cell r="C816" t="str">
            <v>金丰（中国）机械工业有限公司</v>
          </cell>
        </row>
        <row r="816">
          <cell r="E816" t="str">
            <v>CNY</v>
          </cell>
        </row>
        <row r="816">
          <cell r="G816">
            <v>0</v>
          </cell>
          <cell r="H816">
            <v>0</v>
          </cell>
        </row>
        <row r="816">
          <cell r="J816">
            <v>0</v>
          </cell>
        </row>
        <row r="816">
          <cell r="L816">
            <v>0</v>
          </cell>
          <cell r="M816">
            <v>0</v>
          </cell>
          <cell r="N816" t="str">
            <v>应付</v>
          </cell>
          <cell r="O816" t="str">
            <v>元</v>
          </cell>
          <cell r="P816" t="str">
            <v>应付0元</v>
          </cell>
        </row>
        <row r="817">
          <cell r="A817" t="str">
            <v>S533011</v>
          </cell>
        </row>
        <row r="817">
          <cell r="C817" t="str">
            <v>义乌市禾蓝电器有限公司</v>
          </cell>
        </row>
        <row r="817">
          <cell r="E817" t="str">
            <v>CNY</v>
          </cell>
        </row>
        <row r="817">
          <cell r="G817">
            <v>0</v>
          </cell>
          <cell r="H817">
            <v>0</v>
          </cell>
        </row>
        <row r="817">
          <cell r="J817">
            <v>0</v>
          </cell>
        </row>
        <row r="817">
          <cell r="L817">
            <v>0</v>
          </cell>
          <cell r="M817">
            <v>0</v>
          </cell>
          <cell r="N817" t="str">
            <v>应付</v>
          </cell>
          <cell r="O817" t="str">
            <v>元</v>
          </cell>
          <cell r="P817" t="str">
            <v>应付0元</v>
          </cell>
        </row>
        <row r="818">
          <cell r="A818" t="str">
            <v>S533018</v>
          </cell>
        </row>
        <row r="818">
          <cell r="C818" t="str">
            <v>杭州万泰认证有限公司</v>
          </cell>
        </row>
        <row r="818">
          <cell r="E818" t="str">
            <v>CNY</v>
          </cell>
        </row>
        <row r="818">
          <cell r="G818">
            <v>0</v>
          </cell>
          <cell r="H818">
            <v>0</v>
          </cell>
        </row>
        <row r="818">
          <cell r="J818">
            <v>0</v>
          </cell>
        </row>
        <row r="818">
          <cell r="L818">
            <v>0</v>
          </cell>
          <cell r="M818">
            <v>0</v>
          </cell>
          <cell r="N818" t="str">
            <v>应付</v>
          </cell>
          <cell r="O818" t="str">
            <v>元</v>
          </cell>
          <cell r="P818" t="str">
            <v>应付0元</v>
          </cell>
        </row>
        <row r="819">
          <cell r="A819" t="str">
            <v>S533020</v>
          </cell>
        </row>
        <row r="819">
          <cell r="C819" t="str">
            <v>钉钉（中国）信息技术有限公司</v>
          </cell>
        </row>
        <row r="819">
          <cell r="E819" t="str">
            <v>CNY</v>
          </cell>
        </row>
        <row r="819">
          <cell r="G819">
            <v>0</v>
          </cell>
          <cell r="H819">
            <v>0</v>
          </cell>
        </row>
        <row r="819">
          <cell r="J819">
            <v>0</v>
          </cell>
        </row>
        <row r="819">
          <cell r="L819">
            <v>0</v>
          </cell>
          <cell r="M819">
            <v>0</v>
          </cell>
          <cell r="N819" t="str">
            <v>应付</v>
          </cell>
          <cell r="O819" t="str">
            <v>元</v>
          </cell>
          <cell r="P819" t="str">
            <v>应付0元</v>
          </cell>
        </row>
        <row r="820">
          <cell r="A820" t="str">
            <v>S534002</v>
          </cell>
        </row>
        <row r="820">
          <cell r="C820" t="str">
            <v>凤阳县金鹰汽车修理有限公司</v>
          </cell>
        </row>
        <row r="820">
          <cell r="E820" t="str">
            <v>CNY</v>
          </cell>
        </row>
        <row r="820">
          <cell r="G820">
            <v>0</v>
          </cell>
          <cell r="H820">
            <v>0</v>
          </cell>
        </row>
        <row r="820">
          <cell r="J820">
            <v>0</v>
          </cell>
        </row>
        <row r="820">
          <cell r="L820">
            <v>0</v>
          </cell>
          <cell r="M820">
            <v>0</v>
          </cell>
          <cell r="N820" t="str">
            <v>应付</v>
          </cell>
          <cell r="O820" t="str">
            <v>元</v>
          </cell>
          <cell r="P820" t="str">
            <v>应付0元</v>
          </cell>
        </row>
        <row r="821">
          <cell r="A821" t="str">
            <v>S534003</v>
          </cell>
        </row>
        <row r="821">
          <cell r="C821" t="str">
            <v>芜湖市仁和富通汽车修理厂</v>
          </cell>
        </row>
        <row r="821">
          <cell r="E821" t="str">
            <v>CNY</v>
          </cell>
        </row>
        <row r="821">
          <cell r="G821">
            <v>0</v>
          </cell>
          <cell r="H821">
            <v>0</v>
          </cell>
        </row>
        <row r="821">
          <cell r="J821">
            <v>0</v>
          </cell>
        </row>
        <row r="821">
          <cell r="L821">
            <v>0</v>
          </cell>
          <cell r="M821">
            <v>0</v>
          </cell>
          <cell r="N821" t="str">
            <v>应付</v>
          </cell>
          <cell r="O821" t="str">
            <v>元</v>
          </cell>
          <cell r="P821" t="str">
            <v>应付0元</v>
          </cell>
        </row>
        <row r="822">
          <cell r="A822" t="str">
            <v>S534004</v>
          </cell>
        </row>
        <row r="822">
          <cell r="C822" t="str">
            <v>太和县范氏汽车服务有限公司</v>
          </cell>
        </row>
        <row r="822">
          <cell r="E822" t="str">
            <v>CNY</v>
          </cell>
        </row>
        <row r="822">
          <cell r="G822">
            <v>0</v>
          </cell>
          <cell r="H822">
            <v>800</v>
          </cell>
        </row>
        <row r="822">
          <cell r="J822">
            <v>800</v>
          </cell>
        </row>
        <row r="822">
          <cell r="L822">
            <v>0</v>
          </cell>
          <cell r="M822">
            <v>0</v>
          </cell>
          <cell r="N822" t="str">
            <v>应付</v>
          </cell>
          <cell r="O822" t="str">
            <v>元</v>
          </cell>
          <cell r="P822" t="str">
            <v>应付0元</v>
          </cell>
        </row>
        <row r="823">
          <cell r="A823" t="str">
            <v>S534005</v>
          </cell>
        </row>
        <row r="823">
          <cell r="C823" t="str">
            <v>合肥志达汽车配件有限责任公司</v>
          </cell>
        </row>
        <row r="823">
          <cell r="E823" t="str">
            <v>CNY</v>
          </cell>
        </row>
        <row r="823">
          <cell r="G823">
            <v>0</v>
          </cell>
          <cell r="H823">
            <v>0</v>
          </cell>
        </row>
        <row r="823">
          <cell r="J823">
            <v>0</v>
          </cell>
        </row>
        <row r="823">
          <cell r="L823">
            <v>0</v>
          </cell>
          <cell r="M823">
            <v>0</v>
          </cell>
          <cell r="N823" t="str">
            <v>应付</v>
          </cell>
          <cell r="O823" t="str">
            <v>元</v>
          </cell>
          <cell r="P823" t="str">
            <v>应付0元</v>
          </cell>
        </row>
        <row r="824">
          <cell r="A824" t="str">
            <v>S534006</v>
          </cell>
        </row>
        <row r="824">
          <cell r="C824" t="str">
            <v>六安安瑞汽车销售有限公司</v>
          </cell>
        </row>
        <row r="824">
          <cell r="E824" t="str">
            <v>CNY</v>
          </cell>
        </row>
        <row r="824">
          <cell r="G824">
            <v>0</v>
          </cell>
          <cell r="H824">
            <v>0</v>
          </cell>
        </row>
        <row r="824">
          <cell r="J824">
            <v>0</v>
          </cell>
        </row>
        <row r="824">
          <cell r="L824">
            <v>0</v>
          </cell>
          <cell r="M824">
            <v>0</v>
          </cell>
          <cell r="N824" t="str">
            <v>应付</v>
          </cell>
          <cell r="O824" t="str">
            <v>元</v>
          </cell>
          <cell r="P824" t="str">
            <v>应付0元</v>
          </cell>
        </row>
        <row r="825">
          <cell r="A825" t="str">
            <v>S534007</v>
          </cell>
        </row>
        <row r="825">
          <cell r="C825" t="str">
            <v>来安县顺腾汽车修理有限公司</v>
          </cell>
        </row>
        <row r="825">
          <cell r="E825" t="str">
            <v>CNY</v>
          </cell>
        </row>
        <row r="825">
          <cell r="G825">
            <v>0</v>
          </cell>
          <cell r="H825">
            <v>0</v>
          </cell>
        </row>
        <row r="825">
          <cell r="J825">
            <v>0</v>
          </cell>
        </row>
        <row r="825">
          <cell r="L825">
            <v>0</v>
          </cell>
          <cell r="M825">
            <v>0</v>
          </cell>
          <cell r="N825" t="str">
            <v>应付</v>
          </cell>
          <cell r="O825" t="str">
            <v>元</v>
          </cell>
          <cell r="P825" t="str">
            <v>应付0元</v>
          </cell>
        </row>
        <row r="826">
          <cell r="A826" t="str">
            <v>S534008</v>
          </cell>
        </row>
        <row r="826">
          <cell r="C826" t="str">
            <v>蚌埠市通利汽车销售有限公司</v>
          </cell>
        </row>
        <row r="826">
          <cell r="E826" t="str">
            <v>CNY</v>
          </cell>
        </row>
        <row r="826">
          <cell r="G826">
            <v>0</v>
          </cell>
          <cell r="H826">
            <v>0</v>
          </cell>
        </row>
        <row r="826">
          <cell r="J826">
            <v>0</v>
          </cell>
        </row>
        <row r="826">
          <cell r="L826">
            <v>0</v>
          </cell>
          <cell r="M826">
            <v>0</v>
          </cell>
          <cell r="N826" t="str">
            <v>应付</v>
          </cell>
          <cell r="O826" t="str">
            <v>元</v>
          </cell>
          <cell r="P826" t="str">
            <v>应付0元</v>
          </cell>
        </row>
        <row r="827">
          <cell r="A827" t="str">
            <v>S534009</v>
          </cell>
        </row>
        <row r="827">
          <cell r="C827" t="str">
            <v>马鞍山理想森活电子商务有限公司</v>
          </cell>
        </row>
        <row r="827">
          <cell r="E827" t="str">
            <v>CNY</v>
          </cell>
        </row>
        <row r="827">
          <cell r="G827">
            <v>0</v>
          </cell>
          <cell r="H827">
            <v>0</v>
          </cell>
        </row>
        <row r="827">
          <cell r="J827">
            <v>0</v>
          </cell>
        </row>
        <row r="827">
          <cell r="L827">
            <v>0</v>
          </cell>
          <cell r="M827">
            <v>0</v>
          </cell>
          <cell r="N827" t="str">
            <v>应付</v>
          </cell>
          <cell r="O827" t="str">
            <v>元</v>
          </cell>
          <cell r="P827" t="str">
            <v>应付0元</v>
          </cell>
        </row>
        <row r="828">
          <cell r="A828" t="str">
            <v>S535001</v>
          </cell>
        </row>
        <row r="828">
          <cell r="C828" t="str">
            <v>厦门市三友和机械有限公司</v>
          </cell>
        </row>
        <row r="828">
          <cell r="E828" t="str">
            <v>CNY</v>
          </cell>
        </row>
        <row r="828">
          <cell r="G828">
            <v>-294000</v>
          </cell>
          <cell r="H828">
            <v>0</v>
          </cell>
        </row>
        <row r="828">
          <cell r="J828">
            <v>0</v>
          </cell>
        </row>
        <row r="828">
          <cell r="L828">
            <v>-294000</v>
          </cell>
          <cell r="M828">
            <v>294000</v>
          </cell>
          <cell r="N828" t="str">
            <v>应付</v>
          </cell>
          <cell r="O828" t="str">
            <v>元</v>
          </cell>
          <cell r="P828" t="str">
            <v>应付294000元</v>
          </cell>
        </row>
        <row r="829">
          <cell r="A829" t="str">
            <v>S535003</v>
          </cell>
        </row>
        <row r="829">
          <cell r="C829" t="str">
            <v>漳浦天泽塑胶制品有限公司</v>
          </cell>
        </row>
        <row r="829">
          <cell r="E829" t="str">
            <v>CNY</v>
          </cell>
        </row>
        <row r="829">
          <cell r="G829">
            <v>0</v>
          </cell>
          <cell r="H829">
            <v>0</v>
          </cell>
        </row>
        <row r="829">
          <cell r="J829">
            <v>0</v>
          </cell>
        </row>
        <row r="829">
          <cell r="L829">
            <v>0</v>
          </cell>
          <cell r="M829">
            <v>0</v>
          </cell>
          <cell r="N829" t="str">
            <v>应付</v>
          </cell>
          <cell r="O829" t="str">
            <v>元</v>
          </cell>
          <cell r="P829" t="str">
            <v>应付0元</v>
          </cell>
        </row>
        <row r="830">
          <cell r="A830" t="str">
            <v>S535004</v>
          </cell>
        </row>
        <row r="830">
          <cell r="C830" t="str">
            <v>厦门市驰宇汽车维修有限公司</v>
          </cell>
        </row>
        <row r="830">
          <cell r="E830" t="str">
            <v>CNY</v>
          </cell>
        </row>
        <row r="830">
          <cell r="G830">
            <v>0</v>
          </cell>
          <cell r="H830">
            <v>0</v>
          </cell>
        </row>
        <row r="830">
          <cell r="J830">
            <v>0</v>
          </cell>
        </row>
        <row r="830">
          <cell r="L830">
            <v>0</v>
          </cell>
          <cell r="M830">
            <v>0</v>
          </cell>
          <cell r="N830" t="str">
            <v>应付</v>
          </cell>
          <cell r="O830" t="str">
            <v>元</v>
          </cell>
          <cell r="P830" t="str">
            <v>应付0元</v>
          </cell>
        </row>
        <row r="831">
          <cell r="A831" t="str">
            <v>S535005</v>
          </cell>
        </row>
        <row r="831">
          <cell r="C831" t="str">
            <v>厦门锋润汽车服务有限公司</v>
          </cell>
        </row>
        <row r="831">
          <cell r="E831" t="str">
            <v>CNY</v>
          </cell>
        </row>
        <row r="831">
          <cell r="G831">
            <v>0</v>
          </cell>
          <cell r="H831">
            <v>0</v>
          </cell>
        </row>
        <row r="831">
          <cell r="J831">
            <v>0</v>
          </cell>
        </row>
        <row r="831">
          <cell r="L831">
            <v>0</v>
          </cell>
          <cell r="M831">
            <v>0</v>
          </cell>
          <cell r="N831" t="str">
            <v>应付</v>
          </cell>
          <cell r="O831" t="str">
            <v>元</v>
          </cell>
          <cell r="P831" t="str">
            <v>应付0元</v>
          </cell>
        </row>
        <row r="832">
          <cell r="A832" t="str">
            <v>S535006</v>
          </cell>
        </row>
        <row r="832">
          <cell r="C832" t="str">
            <v>福建省福夏美科阀门有限公司</v>
          </cell>
        </row>
        <row r="832">
          <cell r="E832" t="str">
            <v>CNY</v>
          </cell>
        </row>
        <row r="832">
          <cell r="G832">
            <v>0</v>
          </cell>
          <cell r="H832">
            <v>0</v>
          </cell>
        </row>
        <row r="832">
          <cell r="J832">
            <v>0</v>
          </cell>
        </row>
        <row r="832">
          <cell r="L832">
            <v>0</v>
          </cell>
          <cell r="M832">
            <v>0</v>
          </cell>
          <cell r="N832" t="str">
            <v>应付</v>
          </cell>
          <cell r="O832" t="str">
            <v>元</v>
          </cell>
          <cell r="P832" t="str">
            <v>应付0元</v>
          </cell>
        </row>
        <row r="833">
          <cell r="A833" t="str">
            <v>S536001</v>
          </cell>
        </row>
        <row r="833">
          <cell r="C833" t="str">
            <v>南昌市瑞庄科技有限公司</v>
          </cell>
        </row>
        <row r="833">
          <cell r="E833" t="str">
            <v>CNY</v>
          </cell>
        </row>
        <row r="833">
          <cell r="G833">
            <v>0</v>
          </cell>
          <cell r="H833">
            <v>0</v>
          </cell>
        </row>
        <row r="833">
          <cell r="J833">
            <v>0</v>
          </cell>
        </row>
        <row r="833">
          <cell r="L833">
            <v>0</v>
          </cell>
          <cell r="M833">
            <v>0</v>
          </cell>
          <cell r="N833" t="str">
            <v>应付</v>
          </cell>
          <cell r="O833" t="str">
            <v>元</v>
          </cell>
          <cell r="P833" t="str">
            <v>应付0元</v>
          </cell>
        </row>
        <row r="834">
          <cell r="A834" t="str">
            <v>S536005</v>
          </cell>
        </row>
        <row r="834">
          <cell r="C834" t="str">
            <v>康硕（江西）智能制造有限公司</v>
          </cell>
        </row>
        <row r="834">
          <cell r="E834" t="str">
            <v>CNY</v>
          </cell>
        </row>
        <row r="834">
          <cell r="G834">
            <v>0</v>
          </cell>
          <cell r="H834">
            <v>0</v>
          </cell>
        </row>
        <row r="834">
          <cell r="J834">
            <v>0</v>
          </cell>
        </row>
        <row r="834">
          <cell r="L834">
            <v>0</v>
          </cell>
          <cell r="M834">
            <v>0</v>
          </cell>
          <cell r="N834" t="str">
            <v>应付</v>
          </cell>
          <cell r="O834" t="str">
            <v>元</v>
          </cell>
          <cell r="P834" t="str">
            <v>应付0元</v>
          </cell>
        </row>
        <row r="835">
          <cell r="A835" t="str">
            <v>S536006</v>
          </cell>
        </row>
        <row r="835">
          <cell r="C835" t="str">
            <v>南城县恒通汽车服务有限公司</v>
          </cell>
        </row>
        <row r="835">
          <cell r="E835" t="str">
            <v>CNY</v>
          </cell>
        </row>
        <row r="835">
          <cell r="G835">
            <v>0</v>
          </cell>
          <cell r="H835">
            <v>0</v>
          </cell>
        </row>
        <row r="835">
          <cell r="J835">
            <v>0</v>
          </cell>
        </row>
        <row r="835">
          <cell r="L835">
            <v>0</v>
          </cell>
          <cell r="M835">
            <v>0</v>
          </cell>
          <cell r="N835" t="str">
            <v>应付</v>
          </cell>
          <cell r="O835" t="str">
            <v>元</v>
          </cell>
          <cell r="P835" t="str">
            <v>应付0元</v>
          </cell>
        </row>
        <row r="836">
          <cell r="A836" t="str">
            <v>S536007</v>
          </cell>
        </row>
        <row r="836">
          <cell r="C836" t="str">
            <v>江西海格厉斯精密科技有限公司</v>
          </cell>
        </row>
        <row r="836">
          <cell r="E836" t="str">
            <v>CNY</v>
          </cell>
        </row>
        <row r="836">
          <cell r="G836">
            <v>0</v>
          </cell>
          <cell r="H836">
            <v>0</v>
          </cell>
        </row>
        <row r="836">
          <cell r="J836">
            <v>0</v>
          </cell>
        </row>
        <row r="836">
          <cell r="L836">
            <v>0</v>
          </cell>
          <cell r="M836">
            <v>0</v>
          </cell>
          <cell r="N836" t="str">
            <v>应付</v>
          </cell>
          <cell r="O836" t="str">
            <v>元</v>
          </cell>
          <cell r="P836" t="str">
            <v>应付0元</v>
          </cell>
        </row>
        <row r="837">
          <cell r="A837" t="str">
            <v>S537001</v>
          </cell>
        </row>
        <row r="837">
          <cell r="C837" t="str">
            <v>山东省禹城市阳光化工有限公司</v>
          </cell>
        </row>
        <row r="837">
          <cell r="E837" t="str">
            <v>CNY</v>
          </cell>
        </row>
        <row r="837">
          <cell r="G837">
            <v>-720</v>
          </cell>
          <cell r="H837">
            <v>0</v>
          </cell>
        </row>
        <row r="837">
          <cell r="J837">
            <v>0</v>
          </cell>
        </row>
        <row r="837">
          <cell r="L837">
            <v>-720</v>
          </cell>
          <cell r="M837">
            <v>720</v>
          </cell>
          <cell r="N837" t="str">
            <v>应付</v>
          </cell>
          <cell r="O837" t="str">
            <v>元</v>
          </cell>
          <cell r="P837" t="str">
            <v>应付720元</v>
          </cell>
        </row>
        <row r="838">
          <cell r="A838" t="str">
            <v>S537004</v>
          </cell>
        </row>
        <row r="838">
          <cell r="C838" t="str">
            <v>诸城市仁德物流有限公司</v>
          </cell>
        </row>
        <row r="838">
          <cell r="E838" t="str">
            <v>CNY</v>
          </cell>
        </row>
        <row r="838">
          <cell r="G838">
            <v>-5134</v>
          </cell>
          <cell r="H838">
            <v>0</v>
          </cell>
        </row>
        <row r="838">
          <cell r="J838">
            <v>0</v>
          </cell>
        </row>
        <row r="838">
          <cell r="L838">
            <v>-5134</v>
          </cell>
          <cell r="M838">
            <v>5134</v>
          </cell>
          <cell r="N838" t="str">
            <v>应付</v>
          </cell>
          <cell r="O838" t="str">
            <v>元</v>
          </cell>
          <cell r="P838" t="str">
            <v>应付5134元</v>
          </cell>
        </row>
        <row r="839">
          <cell r="A839" t="str">
            <v>S537005</v>
          </cell>
        </row>
        <row r="839">
          <cell r="C839" t="str">
            <v>滨州齐德化工有限公司 </v>
          </cell>
        </row>
        <row r="839">
          <cell r="E839" t="str">
            <v>CNY</v>
          </cell>
        </row>
        <row r="839">
          <cell r="G839">
            <v>0</v>
          </cell>
          <cell r="H839">
            <v>0</v>
          </cell>
        </row>
        <row r="839">
          <cell r="J839">
            <v>0</v>
          </cell>
        </row>
        <row r="839">
          <cell r="L839">
            <v>0</v>
          </cell>
          <cell r="M839">
            <v>0</v>
          </cell>
          <cell r="N839" t="str">
            <v>应付</v>
          </cell>
          <cell r="O839" t="str">
            <v>元</v>
          </cell>
          <cell r="P839" t="str">
            <v>应付0元</v>
          </cell>
        </row>
        <row r="840">
          <cell r="A840" t="str">
            <v>S537006</v>
          </cell>
        </row>
        <row r="840">
          <cell r="C840" t="str">
            <v>潍坊众乐邦人力资源有限公司</v>
          </cell>
        </row>
        <row r="840">
          <cell r="E840" t="str">
            <v>CNY</v>
          </cell>
        </row>
        <row r="840">
          <cell r="G840">
            <v>0</v>
          </cell>
          <cell r="H840">
            <v>0</v>
          </cell>
        </row>
        <row r="840">
          <cell r="J840">
            <v>0</v>
          </cell>
        </row>
        <row r="840">
          <cell r="L840">
            <v>0</v>
          </cell>
          <cell r="M840">
            <v>0</v>
          </cell>
          <cell r="N840" t="str">
            <v>应付</v>
          </cell>
          <cell r="O840" t="str">
            <v>元</v>
          </cell>
          <cell r="P840" t="str">
            <v>应付0元</v>
          </cell>
        </row>
        <row r="841">
          <cell r="A841" t="str">
            <v>S537007</v>
          </cell>
        </row>
        <row r="841">
          <cell r="C841" t="str">
            <v>青岛宸屹信息科技有限公司</v>
          </cell>
        </row>
        <row r="841">
          <cell r="E841" t="str">
            <v>CNY</v>
          </cell>
        </row>
        <row r="841">
          <cell r="G841">
            <v>0</v>
          </cell>
          <cell r="H841">
            <v>0</v>
          </cell>
        </row>
        <row r="841">
          <cell r="J841">
            <v>0</v>
          </cell>
        </row>
        <row r="841">
          <cell r="L841">
            <v>0</v>
          </cell>
          <cell r="M841">
            <v>0</v>
          </cell>
          <cell r="N841" t="str">
            <v>应付</v>
          </cell>
          <cell r="O841" t="str">
            <v>元</v>
          </cell>
          <cell r="P841" t="str">
            <v>应付0元</v>
          </cell>
        </row>
        <row r="842">
          <cell r="A842" t="str">
            <v>S537008</v>
          </cell>
        </row>
        <row r="842">
          <cell r="C842" t="str">
            <v>潍坊豪顺物流有限公司</v>
          </cell>
        </row>
        <row r="842">
          <cell r="E842" t="str">
            <v>CNY</v>
          </cell>
        </row>
        <row r="842">
          <cell r="G842">
            <v>0</v>
          </cell>
          <cell r="H842">
            <v>0</v>
          </cell>
        </row>
        <row r="842">
          <cell r="J842">
            <v>0</v>
          </cell>
        </row>
        <row r="842">
          <cell r="L842">
            <v>0</v>
          </cell>
          <cell r="M842">
            <v>0</v>
          </cell>
          <cell r="N842" t="str">
            <v>应付</v>
          </cell>
          <cell r="O842" t="str">
            <v>元</v>
          </cell>
          <cell r="P842" t="str">
            <v>应付0元</v>
          </cell>
        </row>
        <row r="843">
          <cell r="A843" t="str">
            <v>S537010</v>
          </cell>
        </row>
        <row r="843">
          <cell r="C843" t="str">
            <v>临沂瑞启汽车销售服务有限公司</v>
          </cell>
        </row>
        <row r="843">
          <cell r="E843" t="str">
            <v>CNY</v>
          </cell>
        </row>
        <row r="843">
          <cell r="G843">
            <v>0</v>
          </cell>
          <cell r="H843">
            <v>0</v>
          </cell>
        </row>
        <row r="843">
          <cell r="J843">
            <v>0</v>
          </cell>
        </row>
        <row r="843">
          <cell r="L843">
            <v>0</v>
          </cell>
          <cell r="M843">
            <v>0</v>
          </cell>
          <cell r="N843" t="str">
            <v>应付</v>
          </cell>
          <cell r="O843" t="str">
            <v>元</v>
          </cell>
          <cell r="P843" t="str">
            <v>应付0元</v>
          </cell>
        </row>
        <row r="844">
          <cell r="A844" t="str">
            <v>S537011</v>
          </cell>
        </row>
        <row r="844">
          <cell r="C844" t="str">
            <v>金乡县众鑫汽车维修服务有限公司</v>
          </cell>
        </row>
        <row r="844">
          <cell r="E844" t="str">
            <v>CNY</v>
          </cell>
        </row>
        <row r="844">
          <cell r="G844">
            <v>0</v>
          </cell>
          <cell r="H844">
            <v>0</v>
          </cell>
        </row>
        <row r="844">
          <cell r="J844">
            <v>0</v>
          </cell>
        </row>
        <row r="844">
          <cell r="L844">
            <v>0</v>
          </cell>
          <cell r="M844">
            <v>0</v>
          </cell>
          <cell r="N844" t="str">
            <v>应付</v>
          </cell>
          <cell r="O844" t="str">
            <v>元</v>
          </cell>
          <cell r="P844" t="str">
            <v>应付0元</v>
          </cell>
        </row>
        <row r="845">
          <cell r="A845" t="str">
            <v>S537013</v>
          </cell>
        </row>
        <row r="845">
          <cell r="C845" t="str">
            <v>文登区康泰汽车修理部</v>
          </cell>
        </row>
        <row r="845">
          <cell r="E845" t="str">
            <v>CNY</v>
          </cell>
        </row>
        <row r="845">
          <cell r="G845">
            <v>0</v>
          </cell>
          <cell r="H845">
            <v>0</v>
          </cell>
        </row>
        <row r="845">
          <cell r="J845">
            <v>0</v>
          </cell>
        </row>
        <row r="845">
          <cell r="L845">
            <v>0</v>
          </cell>
          <cell r="M845">
            <v>0</v>
          </cell>
          <cell r="N845" t="str">
            <v>应付</v>
          </cell>
          <cell r="O845" t="str">
            <v>元</v>
          </cell>
          <cell r="P845" t="str">
            <v>应付0元</v>
          </cell>
        </row>
        <row r="846">
          <cell r="A846" t="str">
            <v>S537014</v>
          </cell>
        </row>
        <row r="846">
          <cell r="C846" t="str">
            <v>山东原和人力资源有限公司</v>
          </cell>
        </row>
        <row r="846">
          <cell r="E846" t="str">
            <v>CNY</v>
          </cell>
        </row>
        <row r="846">
          <cell r="G846">
            <v>0</v>
          </cell>
          <cell r="H846">
            <v>0</v>
          </cell>
        </row>
        <row r="846">
          <cell r="J846">
            <v>0</v>
          </cell>
        </row>
        <row r="846">
          <cell r="L846">
            <v>0</v>
          </cell>
          <cell r="M846">
            <v>0</v>
          </cell>
          <cell r="N846" t="str">
            <v>应付</v>
          </cell>
          <cell r="O846" t="str">
            <v>元</v>
          </cell>
          <cell r="P846" t="str">
            <v>应付0元</v>
          </cell>
        </row>
        <row r="847">
          <cell r="A847" t="str">
            <v>S537015</v>
          </cell>
        </row>
        <row r="847">
          <cell r="C847" t="str">
            <v>潍坊光升人力资源有限公司</v>
          </cell>
        </row>
        <row r="847">
          <cell r="E847" t="str">
            <v>CNY</v>
          </cell>
        </row>
        <row r="847">
          <cell r="G847">
            <v>0</v>
          </cell>
          <cell r="H847">
            <v>0</v>
          </cell>
        </row>
        <row r="847">
          <cell r="J847">
            <v>0</v>
          </cell>
        </row>
        <row r="847">
          <cell r="L847">
            <v>0</v>
          </cell>
          <cell r="M847">
            <v>0</v>
          </cell>
          <cell r="N847" t="str">
            <v>应付</v>
          </cell>
          <cell r="O847" t="str">
            <v>元</v>
          </cell>
          <cell r="P847" t="str">
            <v>应付0元</v>
          </cell>
        </row>
        <row r="848">
          <cell r="A848" t="str">
            <v>S537016</v>
          </cell>
        </row>
        <row r="848">
          <cell r="C848" t="str">
            <v>山东新联大物流股份有限公司</v>
          </cell>
        </row>
        <row r="848">
          <cell r="E848" t="str">
            <v>CNY</v>
          </cell>
        </row>
        <row r="848">
          <cell r="G848">
            <v>3.63797880709171e-12</v>
          </cell>
          <cell r="H848">
            <v>0</v>
          </cell>
        </row>
        <row r="848">
          <cell r="J848">
            <v>0</v>
          </cell>
        </row>
        <row r="848">
          <cell r="L848">
            <v>3.63797880709171e-12</v>
          </cell>
          <cell r="M848">
            <v>-3.63797880709171e-12</v>
          </cell>
          <cell r="N848" t="str">
            <v>应付</v>
          </cell>
          <cell r="O848" t="str">
            <v>元</v>
          </cell>
          <cell r="P848" t="str">
            <v>应付-3.63797880709171E-12元</v>
          </cell>
        </row>
        <row r="849">
          <cell r="A849" t="str">
            <v>S537017</v>
          </cell>
        </row>
        <row r="849">
          <cell r="C849" t="str">
            <v>潍坊鑫腾物流有限公司</v>
          </cell>
        </row>
        <row r="849">
          <cell r="E849" t="str">
            <v>CNY</v>
          </cell>
        </row>
        <row r="849">
          <cell r="G849">
            <v>0</v>
          </cell>
          <cell r="H849">
            <v>0</v>
          </cell>
        </row>
        <row r="849">
          <cell r="J849">
            <v>0</v>
          </cell>
        </row>
        <row r="849">
          <cell r="L849">
            <v>0</v>
          </cell>
          <cell r="M849">
            <v>0</v>
          </cell>
          <cell r="N849" t="str">
            <v>应付</v>
          </cell>
          <cell r="O849" t="str">
            <v>元</v>
          </cell>
          <cell r="P849" t="str">
            <v>应付0元</v>
          </cell>
        </row>
        <row r="850">
          <cell r="A850" t="str">
            <v>S537018</v>
          </cell>
        </row>
        <row r="850">
          <cell r="C850" t="str">
            <v>济宁盛鑫汽车销售有限公司</v>
          </cell>
        </row>
        <row r="850">
          <cell r="E850" t="str">
            <v>CNY</v>
          </cell>
        </row>
        <row r="850">
          <cell r="G850">
            <v>0</v>
          </cell>
          <cell r="H850">
            <v>0</v>
          </cell>
        </row>
        <row r="850">
          <cell r="J850">
            <v>0</v>
          </cell>
        </row>
        <row r="850">
          <cell r="L850">
            <v>0</v>
          </cell>
          <cell r="M850">
            <v>0</v>
          </cell>
          <cell r="N850" t="str">
            <v>应付</v>
          </cell>
          <cell r="O850" t="str">
            <v>元</v>
          </cell>
          <cell r="P850" t="str">
            <v>应付0元</v>
          </cell>
        </row>
        <row r="851">
          <cell r="A851" t="str">
            <v>S537019</v>
          </cell>
        </row>
        <row r="851">
          <cell r="C851" t="str">
            <v>潍坊市汇众汽车销售服务有限公司汽车修理厂</v>
          </cell>
        </row>
        <row r="851">
          <cell r="E851" t="str">
            <v>CNY</v>
          </cell>
        </row>
        <row r="851">
          <cell r="G851">
            <v>0</v>
          </cell>
          <cell r="H851">
            <v>0</v>
          </cell>
        </row>
        <row r="851">
          <cell r="J851">
            <v>0</v>
          </cell>
        </row>
        <row r="851">
          <cell r="L851">
            <v>0</v>
          </cell>
          <cell r="M851">
            <v>0</v>
          </cell>
          <cell r="N851" t="str">
            <v>应付</v>
          </cell>
          <cell r="O851" t="str">
            <v>元</v>
          </cell>
          <cell r="P851" t="str">
            <v>应付0元</v>
          </cell>
        </row>
        <row r="852">
          <cell r="A852" t="str">
            <v>S537020</v>
          </cell>
        </row>
        <row r="852">
          <cell r="C852" t="str">
            <v>章丘思锐佳顺物流有限公司</v>
          </cell>
        </row>
        <row r="852">
          <cell r="E852" t="str">
            <v>CNY</v>
          </cell>
        </row>
        <row r="852">
          <cell r="G852">
            <v>0</v>
          </cell>
          <cell r="H852">
            <v>0</v>
          </cell>
        </row>
        <row r="852">
          <cell r="J852">
            <v>0</v>
          </cell>
        </row>
        <row r="852">
          <cell r="L852">
            <v>0</v>
          </cell>
          <cell r="M852">
            <v>0</v>
          </cell>
          <cell r="N852" t="str">
            <v>应付</v>
          </cell>
          <cell r="O852" t="str">
            <v>元</v>
          </cell>
          <cell r="P852" t="str">
            <v>应付0元</v>
          </cell>
        </row>
        <row r="853">
          <cell r="A853" t="str">
            <v>S537021</v>
          </cell>
        </row>
        <row r="853">
          <cell r="C853" t="str">
            <v>潍坊华中石化有限公司钢城加油站</v>
          </cell>
        </row>
        <row r="853">
          <cell r="E853" t="str">
            <v>CNY</v>
          </cell>
        </row>
        <row r="853">
          <cell r="G853">
            <v>0</v>
          </cell>
          <cell r="H853">
            <v>0</v>
          </cell>
        </row>
        <row r="853">
          <cell r="J853">
            <v>0</v>
          </cell>
        </row>
        <row r="853">
          <cell r="L853">
            <v>0</v>
          </cell>
          <cell r="M853">
            <v>0</v>
          </cell>
          <cell r="N853" t="str">
            <v>应付</v>
          </cell>
          <cell r="O853" t="str">
            <v>元</v>
          </cell>
          <cell r="P853" t="str">
            <v>应付0元</v>
          </cell>
        </row>
        <row r="854">
          <cell r="A854" t="str">
            <v>S537022</v>
          </cell>
        </row>
        <row r="854">
          <cell r="C854" t="str">
            <v>山东亿豪汽车销售服务有限公司</v>
          </cell>
        </row>
        <row r="854">
          <cell r="E854" t="str">
            <v>CNY</v>
          </cell>
        </row>
        <row r="854">
          <cell r="G854">
            <v>0</v>
          </cell>
          <cell r="H854">
            <v>0</v>
          </cell>
        </row>
        <row r="854">
          <cell r="J854">
            <v>0</v>
          </cell>
        </row>
        <row r="854">
          <cell r="L854">
            <v>0</v>
          </cell>
          <cell r="M854">
            <v>0</v>
          </cell>
          <cell r="N854" t="str">
            <v>应付</v>
          </cell>
          <cell r="O854" t="str">
            <v>元</v>
          </cell>
          <cell r="P854" t="str">
            <v>应付0元</v>
          </cell>
        </row>
        <row r="855">
          <cell r="A855" t="str">
            <v>S537023</v>
          </cell>
        </row>
        <row r="855">
          <cell r="C855" t="str">
            <v>梁山县一通汽车维修服务有限公司</v>
          </cell>
        </row>
        <row r="855">
          <cell r="E855" t="str">
            <v>CNY</v>
          </cell>
        </row>
        <row r="855">
          <cell r="G855">
            <v>0</v>
          </cell>
          <cell r="H855">
            <v>0</v>
          </cell>
        </row>
        <row r="855">
          <cell r="J855">
            <v>0</v>
          </cell>
        </row>
        <row r="855">
          <cell r="L855">
            <v>0</v>
          </cell>
          <cell r="M855">
            <v>0</v>
          </cell>
          <cell r="N855" t="str">
            <v>应付</v>
          </cell>
          <cell r="O855" t="str">
            <v>元</v>
          </cell>
          <cell r="P855" t="str">
            <v>应付0元</v>
          </cell>
        </row>
        <row r="856">
          <cell r="A856" t="str">
            <v>S537024</v>
          </cell>
        </row>
        <row r="856">
          <cell r="C856" t="str">
            <v>枣庄同鑫源汽车销售有限公司</v>
          </cell>
        </row>
        <row r="856">
          <cell r="E856" t="str">
            <v>CNY</v>
          </cell>
        </row>
        <row r="856">
          <cell r="G856">
            <v>0</v>
          </cell>
          <cell r="H856">
            <v>0</v>
          </cell>
        </row>
        <row r="856">
          <cell r="J856">
            <v>0</v>
          </cell>
        </row>
        <row r="856">
          <cell r="L856">
            <v>0</v>
          </cell>
          <cell r="M856">
            <v>0</v>
          </cell>
          <cell r="N856" t="str">
            <v>应付</v>
          </cell>
          <cell r="O856" t="str">
            <v>元</v>
          </cell>
          <cell r="P856" t="str">
            <v>应付0元</v>
          </cell>
        </row>
        <row r="857">
          <cell r="A857" t="str">
            <v>S537025</v>
          </cell>
        </row>
        <row r="857">
          <cell r="C857" t="str">
            <v>山东捷曼机械贸易有限公司</v>
          </cell>
        </row>
        <row r="857">
          <cell r="E857" t="str">
            <v>CNY</v>
          </cell>
        </row>
        <row r="857">
          <cell r="G857">
            <v>0</v>
          </cell>
          <cell r="H857">
            <v>0</v>
          </cell>
        </row>
        <row r="857">
          <cell r="J857">
            <v>0</v>
          </cell>
        </row>
        <row r="857">
          <cell r="L857">
            <v>0</v>
          </cell>
          <cell r="M857">
            <v>0</v>
          </cell>
          <cell r="N857" t="str">
            <v>应付</v>
          </cell>
          <cell r="O857" t="str">
            <v>元</v>
          </cell>
          <cell r="P857" t="str">
            <v>应付0元</v>
          </cell>
        </row>
        <row r="858">
          <cell r="A858" t="str">
            <v>S537026</v>
          </cell>
        </row>
        <row r="858">
          <cell r="C858" t="str">
            <v>潍坊朋来汽车销售服务有限公司</v>
          </cell>
        </row>
        <row r="858">
          <cell r="E858" t="str">
            <v>CNY</v>
          </cell>
        </row>
        <row r="858">
          <cell r="G858">
            <v>0</v>
          </cell>
          <cell r="H858">
            <v>0</v>
          </cell>
        </row>
        <row r="858">
          <cell r="J858">
            <v>0</v>
          </cell>
        </row>
        <row r="858">
          <cell r="L858">
            <v>0</v>
          </cell>
          <cell r="M858">
            <v>0</v>
          </cell>
          <cell r="N858" t="str">
            <v>应付</v>
          </cell>
          <cell r="O858" t="str">
            <v>元</v>
          </cell>
          <cell r="P858" t="str">
            <v>应付0元</v>
          </cell>
        </row>
        <row r="859">
          <cell r="A859" t="str">
            <v>S537027</v>
          </cell>
        </row>
        <row r="859">
          <cell r="C859" t="str">
            <v>山东隆众信息技术有限公司</v>
          </cell>
        </row>
        <row r="859">
          <cell r="E859" t="str">
            <v>CNY</v>
          </cell>
        </row>
        <row r="859">
          <cell r="G859">
            <v>0</v>
          </cell>
          <cell r="H859">
            <v>0</v>
          </cell>
        </row>
        <row r="859">
          <cell r="J859">
            <v>0</v>
          </cell>
        </row>
        <row r="859">
          <cell r="L859">
            <v>0</v>
          </cell>
          <cell r="M859">
            <v>0</v>
          </cell>
          <cell r="N859" t="str">
            <v>应付</v>
          </cell>
          <cell r="O859" t="str">
            <v>元</v>
          </cell>
          <cell r="P859" t="str">
            <v>应付0元</v>
          </cell>
        </row>
        <row r="860">
          <cell r="A860" t="str">
            <v>S537028</v>
          </cell>
        </row>
        <row r="860">
          <cell r="C860" t="str">
            <v>山东社安应急消防职业培训学校有限公司</v>
          </cell>
        </row>
        <row r="860">
          <cell r="E860" t="str">
            <v>CNY</v>
          </cell>
        </row>
        <row r="860">
          <cell r="G860">
            <v>0</v>
          </cell>
          <cell r="H860">
            <v>0</v>
          </cell>
        </row>
        <row r="860">
          <cell r="J860">
            <v>0</v>
          </cell>
        </row>
        <row r="860">
          <cell r="L860">
            <v>0</v>
          </cell>
          <cell r="M860">
            <v>0</v>
          </cell>
          <cell r="N860" t="str">
            <v>应付</v>
          </cell>
          <cell r="O860" t="str">
            <v>元</v>
          </cell>
          <cell r="P860" t="str">
            <v>应付0元</v>
          </cell>
        </row>
        <row r="861">
          <cell r="A861" t="str">
            <v>S537029</v>
          </cell>
        </row>
        <row r="861">
          <cell r="C861" t="str">
            <v>青岛华瑞利工贸有限公司</v>
          </cell>
        </row>
        <row r="861">
          <cell r="E861" t="str">
            <v>CNY</v>
          </cell>
        </row>
        <row r="861">
          <cell r="G861">
            <v>-119448.35</v>
          </cell>
          <cell r="H861">
            <v>30000</v>
          </cell>
        </row>
        <row r="861">
          <cell r="J861">
            <v>0</v>
          </cell>
        </row>
        <row r="861">
          <cell r="L861">
            <v>-89448.35</v>
          </cell>
          <cell r="M861">
            <v>89448.35</v>
          </cell>
          <cell r="N861" t="str">
            <v>应付</v>
          </cell>
          <cell r="O861" t="str">
            <v>元</v>
          </cell>
          <cell r="P861" t="str">
            <v>应付89448.35元</v>
          </cell>
        </row>
        <row r="862">
          <cell r="A862" t="str">
            <v>S537033</v>
          </cell>
        </row>
        <row r="862">
          <cell r="C862" t="str">
            <v>山东集合内建筑设计有限公司</v>
          </cell>
        </row>
        <row r="862">
          <cell r="E862" t="str">
            <v>CNY</v>
          </cell>
        </row>
        <row r="862">
          <cell r="G862">
            <v>0</v>
          </cell>
          <cell r="H862">
            <v>0</v>
          </cell>
        </row>
        <row r="862">
          <cell r="J862">
            <v>0</v>
          </cell>
        </row>
        <row r="862">
          <cell r="L862">
            <v>0</v>
          </cell>
          <cell r="M862">
            <v>0</v>
          </cell>
          <cell r="N862" t="str">
            <v>应付</v>
          </cell>
          <cell r="O862" t="str">
            <v>元</v>
          </cell>
          <cell r="P862" t="str">
            <v>应付0元</v>
          </cell>
        </row>
        <row r="863">
          <cell r="A863" t="str">
            <v>S537036</v>
          </cell>
        </row>
        <row r="863">
          <cell r="C863" t="str">
            <v>青岛亿嘉通物流有限公司</v>
          </cell>
        </row>
        <row r="863">
          <cell r="E863" t="str">
            <v>CNY</v>
          </cell>
        </row>
        <row r="863">
          <cell r="G863">
            <v>-120915.51</v>
          </cell>
          <cell r="H863">
            <v>77663.97</v>
          </cell>
        </row>
        <row r="863">
          <cell r="J863">
            <v>24748.46</v>
          </cell>
        </row>
        <row r="863">
          <cell r="L863">
            <v>-68000</v>
          </cell>
          <cell r="M863">
            <v>68000</v>
          </cell>
          <cell r="N863" t="str">
            <v>应付</v>
          </cell>
          <cell r="O863" t="str">
            <v>元</v>
          </cell>
          <cell r="P863" t="str">
            <v>应付68000元</v>
          </cell>
        </row>
        <row r="864">
          <cell r="A864" t="str">
            <v>S537069</v>
          </cell>
        </row>
        <row r="864">
          <cell r="C864" t="str">
            <v>山东三机精控自动化设备有限公司</v>
          </cell>
        </row>
        <row r="864">
          <cell r="E864" t="str">
            <v>CNY</v>
          </cell>
        </row>
        <row r="864">
          <cell r="G864">
            <v>0</v>
          </cell>
          <cell r="H864">
            <v>0</v>
          </cell>
        </row>
        <row r="864">
          <cell r="J864">
            <v>0</v>
          </cell>
        </row>
        <row r="864">
          <cell r="L864">
            <v>0</v>
          </cell>
          <cell r="M864">
            <v>0</v>
          </cell>
          <cell r="N864" t="str">
            <v>应付</v>
          </cell>
          <cell r="O864" t="str">
            <v>元</v>
          </cell>
          <cell r="P864" t="str">
            <v>应付0元</v>
          </cell>
        </row>
        <row r="865">
          <cell r="A865" t="str">
            <v>S537070</v>
          </cell>
        </row>
        <row r="865">
          <cell r="C865" t="str">
            <v>济南博研能源科技有限公司</v>
          </cell>
        </row>
        <row r="865">
          <cell r="E865" t="str">
            <v>CNY</v>
          </cell>
        </row>
        <row r="865">
          <cell r="G865">
            <v>0</v>
          </cell>
          <cell r="H865">
            <v>0</v>
          </cell>
        </row>
        <row r="865">
          <cell r="J865">
            <v>0</v>
          </cell>
        </row>
        <row r="865">
          <cell r="L865">
            <v>0</v>
          </cell>
          <cell r="M865">
            <v>0</v>
          </cell>
          <cell r="N865" t="str">
            <v>应付</v>
          </cell>
          <cell r="O865" t="str">
            <v>元</v>
          </cell>
          <cell r="P865" t="str">
            <v>应付0元</v>
          </cell>
        </row>
        <row r="866">
          <cell r="A866" t="str">
            <v>S541002</v>
          </cell>
        </row>
        <row r="866">
          <cell r="C866" t="str">
            <v>林州市万通汽车贸易有限责任公司</v>
          </cell>
        </row>
        <row r="866">
          <cell r="E866" t="str">
            <v>CNY</v>
          </cell>
        </row>
        <row r="866">
          <cell r="G866">
            <v>0</v>
          </cell>
          <cell r="H866">
            <v>0</v>
          </cell>
        </row>
        <row r="866">
          <cell r="J866">
            <v>0</v>
          </cell>
        </row>
        <row r="866">
          <cell r="L866">
            <v>0</v>
          </cell>
          <cell r="M866">
            <v>0</v>
          </cell>
          <cell r="N866" t="str">
            <v>应付</v>
          </cell>
          <cell r="O866" t="str">
            <v>元</v>
          </cell>
          <cell r="P866" t="str">
            <v>应付0元</v>
          </cell>
        </row>
        <row r="867">
          <cell r="A867" t="str">
            <v>S541003</v>
          </cell>
        </row>
        <row r="867">
          <cell r="C867" t="str">
            <v>武陟县宏泰重型汽车维修厂</v>
          </cell>
        </row>
        <row r="867">
          <cell r="E867" t="str">
            <v>CNY</v>
          </cell>
        </row>
        <row r="867">
          <cell r="G867">
            <v>0</v>
          </cell>
          <cell r="H867">
            <v>0</v>
          </cell>
        </row>
        <row r="867">
          <cell r="J867">
            <v>0</v>
          </cell>
        </row>
        <row r="867">
          <cell r="L867">
            <v>0</v>
          </cell>
          <cell r="M867">
            <v>0</v>
          </cell>
          <cell r="N867" t="str">
            <v>应付</v>
          </cell>
          <cell r="O867" t="str">
            <v>元</v>
          </cell>
          <cell r="P867" t="str">
            <v>应付0元</v>
          </cell>
        </row>
        <row r="868">
          <cell r="A868" t="str">
            <v>S541004</v>
          </cell>
        </row>
        <row r="868">
          <cell r="C868" t="str">
            <v>沁阳市鑫达汽车修理有限公司</v>
          </cell>
        </row>
        <row r="868">
          <cell r="E868" t="str">
            <v>CNY</v>
          </cell>
        </row>
        <row r="868">
          <cell r="G868">
            <v>0</v>
          </cell>
          <cell r="H868">
            <v>0</v>
          </cell>
        </row>
        <row r="868">
          <cell r="J868">
            <v>0</v>
          </cell>
        </row>
        <row r="868">
          <cell r="L868">
            <v>0</v>
          </cell>
          <cell r="M868">
            <v>0</v>
          </cell>
          <cell r="N868" t="str">
            <v>应付</v>
          </cell>
          <cell r="O868" t="str">
            <v>元</v>
          </cell>
          <cell r="P868" t="str">
            <v>应付0元</v>
          </cell>
        </row>
        <row r="869">
          <cell r="A869" t="str">
            <v>S541007</v>
          </cell>
        </row>
        <row r="869">
          <cell r="C869" t="str">
            <v>博爱县凯达汽车修理厂</v>
          </cell>
        </row>
        <row r="869">
          <cell r="E869" t="str">
            <v>CNY</v>
          </cell>
        </row>
        <row r="869">
          <cell r="G869">
            <v>0</v>
          </cell>
          <cell r="H869">
            <v>0</v>
          </cell>
        </row>
        <row r="869">
          <cell r="J869">
            <v>0</v>
          </cell>
        </row>
        <row r="869">
          <cell r="L869">
            <v>0</v>
          </cell>
          <cell r="M869">
            <v>0</v>
          </cell>
          <cell r="N869" t="str">
            <v>应付</v>
          </cell>
          <cell r="O869" t="str">
            <v>元</v>
          </cell>
          <cell r="P869" t="str">
            <v>应付0元</v>
          </cell>
        </row>
        <row r="870">
          <cell r="A870" t="str">
            <v>S541008</v>
          </cell>
        </row>
        <row r="870">
          <cell r="C870" t="str">
            <v>驻马店天翔机电有限公司</v>
          </cell>
        </row>
        <row r="870">
          <cell r="E870" t="str">
            <v>CNY</v>
          </cell>
        </row>
        <row r="870">
          <cell r="G870">
            <v>0</v>
          </cell>
          <cell r="H870">
            <v>0</v>
          </cell>
        </row>
        <row r="870">
          <cell r="J870">
            <v>0</v>
          </cell>
        </row>
        <row r="870">
          <cell r="L870">
            <v>0</v>
          </cell>
          <cell r="M870">
            <v>0</v>
          </cell>
          <cell r="N870" t="str">
            <v>应付</v>
          </cell>
          <cell r="O870" t="str">
            <v>元</v>
          </cell>
          <cell r="P870" t="str">
            <v>应付0元</v>
          </cell>
        </row>
        <row r="871">
          <cell r="A871" t="str">
            <v>S541010</v>
          </cell>
        </row>
        <row r="871">
          <cell r="C871" t="str">
            <v>平顶山市永惠汽车维修服务有限公司</v>
          </cell>
        </row>
        <row r="871">
          <cell r="E871" t="str">
            <v>CNY</v>
          </cell>
        </row>
        <row r="871">
          <cell r="G871">
            <v>0</v>
          </cell>
          <cell r="H871">
            <v>0</v>
          </cell>
        </row>
        <row r="871">
          <cell r="J871">
            <v>0</v>
          </cell>
        </row>
        <row r="871">
          <cell r="L871">
            <v>0</v>
          </cell>
          <cell r="M871">
            <v>0</v>
          </cell>
          <cell r="N871" t="str">
            <v>应付</v>
          </cell>
          <cell r="O871" t="str">
            <v>元</v>
          </cell>
          <cell r="P871" t="str">
            <v>应付0元</v>
          </cell>
        </row>
        <row r="872">
          <cell r="A872" t="str">
            <v>S541011</v>
          </cell>
        </row>
        <row r="872">
          <cell r="C872" t="str">
            <v>河南正聚明汽车贸易有限公司</v>
          </cell>
        </row>
        <row r="872">
          <cell r="E872" t="str">
            <v>CNY</v>
          </cell>
        </row>
        <row r="872">
          <cell r="G872">
            <v>0</v>
          </cell>
          <cell r="H872">
            <v>0</v>
          </cell>
        </row>
        <row r="872">
          <cell r="J872">
            <v>0</v>
          </cell>
        </row>
        <row r="872">
          <cell r="L872">
            <v>0</v>
          </cell>
          <cell r="M872">
            <v>0</v>
          </cell>
          <cell r="N872" t="str">
            <v>应付</v>
          </cell>
          <cell r="O872" t="str">
            <v>元</v>
          </cell>
          <cell r="P872" t="str">
            <v>应付0元</v>
          </cell>
        </row>
        <row r="873">
          <cell r="A873" t="str">
            <v>S541012</v>
          </cell>
        </row>
        <row r="873">
          <cell r="C873" t="str">
            <v>开封市南关区凯伟汽车特约维修站</v>
          </cell>
        </row>
        <row r="873">
          <cell r="E873" t="str">
            <v>CNY</v>
          </cell>
        </row>
        <row r="873">
          <cell r="G873">
            <v>0</v>
          </cell>
          <cell r="H873">
            <v>0</v>
          </cell>
        </row>
        <row r="873">
          <cell r="J873">
            <v>0</v>
          </cell>
        </row>
        <row r="873">
          <cell r="L873">
            <v>0</v>
          </cell>
          <cell r="M873">
            <v>0</v>
          </cell>
          <cell r="N873" t="str">
            <v>应付</v>
          </cell>
          <cell r="O873" t="str">
            <v>元</v>
          </cell>
          <cell r="P873" t="str">
            <v>应付0元</v>
          </cell>
        </row>
        <row r="874">
          <cell r="A874" t="str">
            <v>S541013</v>
          </cell>
        </row>
        <row r="874">
          <cell r="C874" t="str">
            <v>温县帝诺汽车修理服务中心</v>
          </cell>
        </row>
        <row r="874">
          <cell r="E874" t="str">
            <v>CNY</v>
          </cell>
        </row>
        <row r="874">
          <cell r="G874">
            <v>0</v>
          </cell>
          <cell r="H874">
            <v>0</v>
          </cell>
        </row>
        <row r="874">
          <cell r="J874">
            <v>0</v>
          </cell>
        </row>
        <row r="874">
          <cell r="L874">
            <v>0</v>
          </cell>
          <cell r="M874">
            <v>0</v>
          </cell>
          <cell r="N874" t="str">
            <v>应付</v>
          </cell>
          <cell r="O874" t="str">
            <v>元</v>
          </cell>
          <cell r="P874" t="str">
            <v>应付0元</v>
          </cell>
        </row>
        <row r="875">
          <cell r="A875" t="str">
            <v>S541016</v>
          </cell>
        </row>
        <row r="875">
          <cell r="C875" t="str">
            <v>郑州市欧瑞诺自动化设备有限公司</v>
          </cell>
        </row>
        <row r="875">
          <cell r="E875" t="str">
            <v>CNY</v>
          </cell>
        </row>
        <row r="875">
          <cell r="G875">
            <v>0</v>
          </cell>
          <cell r="H875">
            <v>0</v>
          </cell>
        </row>
        <row r="875">
          <cell r="J875">
            <v>0</v>
          </cell>
        </row>
        <row r="875">
          <cell r="L875">
            <v>0</v>
          </cell>
          <cell r="M875">
            <v>0</v>
          </cell>
          <cell r="N875" t="str">
            <v>应付</v>
          </cell>
          <cell r="O875" t="str">
            <v>元</v>
          </cell>
          <cell r="P875" t="str">
            <v>应付0元</v>
          </cell>
        </row>
        <row r="876">
          <cell r="A876" t="str">
            <v>S541018</v>
          </cell>
        </row>
        <row r="876">
          <cell r="C876" t="str">
            <v>河南九途道路材料科技有限公司</v>
          </cell>
        </row>
        <row r="876">
          <cell r="E876" t="str">
            <v>CNY</v>
          </cell>
        </row>
        <row r="876">
          <cell r="G876">
            <v>0</v>
          </cell>
          <cell r="H876">
            <v>0</v>
          </cell>
        </row>
        <row r="876">
          <cell r="J876">
            <v>0</v>
          </cell>
        </row>
        <row r="876">
          <cell r="L876">
            <v>0</v>
          </cell>
          <cell r="M876">
            <v>0</v>
          </cell>
          <cell r="N876" t="str">
            <v>应付</v>
          </cell>
          <cell r="O876" t="str">
            <v>元</v>
          </cell>
          <cell r="P876" t="str">
            <v>应付0元</v>
          </cell>
        </row>
        <row r="877">
          <cell r="A877" t="str">
            <v>S541021</v>
          </cell>
        </row>
        <row r="877">
          <cell r="C877" t="str">
            <v>洛阳邦福汽车贸易有限公司</v>
          </cell>
        </row>
        <row r="877">
          <cell r="E877" t="str">
            <v>CNY</v>
          </cell>
        </row>
        <row r="877">
          <cell r="G877">
            <v>0</v>
          </cell>
          <cell r="H877">
            <v>0</v>
          </cell>
        </row>
        <row r="877">
          <cell r="J877">
            <v>0</v>
          </cell>
        </row>
        <row r="877">
          <cell r="L877">
            <v>0</v>
          </cell>
          <cell r="M877">
            <v>0</v>
          </cell>
          <cell r="N877" t="str">
            <v>应付</v>
          </cell>
          <cell r="O877" t="str">
            <v>元</v>
          </cell>
          <cell r="P877" t="str">
            <v>应付0元</v>
          </cell>
        </row>
        <row r="878">
          <cell r="A878" t="str">
            <v>S541022</v>
          </cell>
        </row>
        <row r="878">
          <cell r="C878" t="str">
            <v>长园装备制造有限公司</v>
          </cell>
        </row>
        <row r="878">
          <cell r="E878" t="str">
            <v>CNY</v>
          </cell>
        </row>
        <row r="878">
          <cell r="G878">
            <v>0</v>
          </cell>
          <cell r="H878">
            <v>0</v>
          </cell>
        </row>
        <row r="878">
          <cell r="J878">
            <v>0</v>
          </cell>
        </row>
        <row r="878">
          <cell r="L878">
            <v>0</v>
          </cell>
          <cell r="M878">
            <v>0</v>
          </cell>
          <cell r="N878" t="str">
            <v>应付</v>
          </cell>
          <cell r="O878" t="str">
            <v>元</v>
          </cell>
          <cell r="P878" t="str">
            <v>应付0元</v>
          </cell>
        </row>
        <row r="879">
          <cell r="A879" t="str">
            <v>S541025</v>
          </cell>
        </row>
        <row r="879">
          <cell r="C879" t="str">
            <v>信阳聚淘百货有限公司</v>
          </cell>
        </row>
        <row r="879">
          <cell r="E879" t="str">
            <v>CNY</v>
          </cell>
        </row>
        <row r="879">
          <cell r="G879">
            <v>0</v>
          </cell>
          <cell r="H879">
            <v>0</v>
          </cell>
        </row>
        <row r="879">
          <cell r="J879">
            <v>0</v>
          </cell>
        </row>
        <row r="879">
          <cell r="L879">
            <v>0</v>
          </cell>
          <cell r="M879">
            <v>0</v>
          </cell>
          <cell r="N879" t="str">
            <v>应付</v>
          </cell>
          <cell r="O879" t="str">
            <v>元</v>
          </cell>
          <cell r="P879" t="str">
            <v>应付0元</v>
          </cell>
        </row>
        <row r="880">
          <cell r="A880" t="str">
            <v>S542002</v>
          </cell>
        </row>
        <row r="880">
          <cell r="C880" t="str">
            <v>武汉万坚汽车服务有限公司</v>
          </cell>
        </row>
        <row r="880">
          <cell r="E880" t="str">
            <v>CNY</v>
          </cell>
        </row>
        <row r="880">
          <cell r="G880">
            <v>0</v>
          </cell>
          <cell r="H880">
            <v>0</v>
          </cell>
        </row>
        <row r="880">
          <cell r="J880">
            <v>0</v>
          </cell>
        </row>
        <row r="880">
          <cell r="L880">
            <v>0</v>
          </cell>
          <cell r="M880">
            <v>0</v>
          </cell>
          <cell r="N880" t="str">
            <v>应付</v>
          </cell>
          <cell r="O880" t="str">
            <v>元</v>
          </cell>
          <cell r="P880" t="str">
            <v>应付0元</v>
          </cell>
        </row>
        <row r="881">
          <cell r="A881" t="str">
            <v>S543001</v>
          </cell>
        </row>
        <row r="881">
          <cell r="C881" t="str">
            <v>湖南精正设备制造有限公司</v>
          </cell>
        </row>
        <row r="881">
          <cell r="E881" t="str">
            <v>CNY</v>
          </cell>
        </row>
        <row r="881">
          <cell r="G881">
            <v>-470027</v>
          </cell>
          <cell r="H881">
            <v>0</v>
          </cell>
        </row>
        <row r="881">
          <cell r="J881">
            <v>0</v>
          </cell>
        </row>
        <row r="881">
          <cell r="L881">
            <v>-470027</v>
          </cell>
          <cell r="M881">
            <v>470027</v>
          </cell>
          <cell r="N881" t="str">
            <v>应付</v>
          </cell>
          <cell r="O881" t="str">
            <v>元</v>
          </cell>
          <cell r="P881" t="str">
            <v>应付470027元</v>
          </cell>
        </row>
        <row r="882">
          <cell r="A882" t="str">
            <v>S543003</v>
          </cell>
        </row>
        <row r="882">
          <cell r="C882" t="str">
            <v>郴州铧宇汽车销售服务有限公司</v>
          </cell>
        </row>
        <row r="882">
          <cell r="E882" t="str">
            <v>CNY</v>
          </cell>
        </row>
        <row r="882">
          <cell r="G882">
            <v>0</v>
          </cell>
          <cell r="H882">
            <v>0</v>
          </cell>
        </row>
        <row r="882">
          <cell r="J882">
            <v>0</v>
          </cell>
        </row>
        <row r="882">
          <cell r="L882">
            <v>0</v>
          </cell>
          <cell r="M882">
            <v>0</v>
          </cell>
          <cell r="N882" t="str">
            <v>应付</v>
          </cell>
          <cell r="O882" t="str">
            <v>元</v>
          </cell>
          <cell r="P882" t="str">
            <v>应付0元</v>
          </cell>
        </row>
        <row r="883">
          <cell r="A883" t="str">
            <v>S543004</v>
          </cell>
        </row>
        <row r="883">
          <cell r="C883" t="str">
            <v>西峡县德赢汽车销售服务有限公司</v>
          </cell>
        </row>
        <row r="883">
          <cell r="E883" t="str">
            <v>CNY</v>
          </cell>
        </row>
        <row r="883">
          <cell r="G883">
            <v>0</v>
          </cell>
          <cell r="H883">
            <v>0</v>
          </cell>
        </row>
        <row r="883">
          <cell r="J883">
            <v>0</v>
          </cell>
        </row>
        <row r="883">
          <cell r="L883">
            <v>0</v>
          </cell>
          <cell r="M883">
            <v>0</v>
          </cell>
          <cell r="N883" t="str">
            <v>应付</v>
          </cell>
          <cell r="O883" t="str">
            <v>元</v>
          </cell>
          <cell r="P883" t="str">
            <v>应付0元</v>
          </cell>
        </row>
        <row r="884">
          <cell r="A884" t="str">
            <v>S543006</v>
          </cell>
        </row>
        <row r="884">
          <cell r="C884" t="str">
            <v>北京普田物流有限公司长沙分公司</v>
          </cell>
        </row>
        <row r="884">
          <cell r="E884" t="str">
            <v>CNY</v>
          </cell>
        </row>
        <row r="884">
          <cell r="G884">
            <v>0</v>
          </cell>
          <cell r="H884">
            <v>0</v>
          </cell>
        </row>
        <row r="884">
          <cell r="J884">
            <v>0</v>
          </cell>
        </row>
        <row r="884">
          <cell r="L884">
            <v>0</v>
          </cell>
          <cell r="M884">
            <v>0</v>
          </cell>
          <cell r="N884" t="str">
            <v>应付</v>
          </cell>
          <cell r="O884" t="str">
            <v>元</v>
          </cell>
          <cell r="P884" t="str">
            <v>应付0元</v>
          </cell>
        </row>
        <row r="885">
          <cell r="A885" t="str">
            <v>S543007</v>
          </cell>
        </row>
        <row r="885">
          <cell r="C885" t="str">
            <v>湘潭市君赢机械制造有限公司</v>
          </cell>
        </row>
        <row r="885">
          <cell r="E885" t="str">
            <v>CNY</v>
          </cell>
        </row>
        <row r="885">
          <cell r="G885">
            <v>0</v>
          </cell>
          <cell r="H885">
            <v>0</v>
          </cell>
        </row>
        <row r="885">
          <cell r="J885">
            <v>0</v>
          </cell>
        </row>
        <row r="885">
          <cell r="L885">
            <v>0</v>
          </cell>
          <cell r="M885">
            <v>0</v>
          </cell>
          <cell r="N885" t="str">
            <v>应付</v>
          </cell>
          <cell r="O885" t="str">
            <v>元</v>
          </cell>
          <cell r="P885" t="str">
            <v>应付0元</v>
          </cell>
        </row>
        <row r="886">
          <cell r="A886" t="str">
            <v>S543009</v>
          </cell>
        </row>
        <row r="886">
          <cell r="C886" t="str">
            <v>长沙上润科技有限公司</v>
          </cell>
        </row>
        <row r="886">
          <cell r="E886" t="str">
            <v>CNY</v>
          </cell>
        </row>
        <row r="886">
          <cell r="G886">
            <v>0</v>
          </cell>
          <cell r="H886">
            <v>0</v>
          </cell>
        </row>
        <row r="886">
          <cell r="J886">
            <v>0</v>
          </cell>
        </row>
        <row r="886">
          <cell r="L886">
            <v>0</v>
          </cell>
          <cell r="M886">
            <v>0</v>
          </cell>
          <cell r="N886" t="str">
            <v>应付</v>
          </cell>
          <cell r="O886" t="str">
            <v>元</v>
          </cell>
          <cell r="P886" t="str">
            <v>应付0元</v>
          </cell>
        </row>
        <row r="887">
          <cell r="A887" t="str">
            <v>S543010</v>
          </cell>
        </row>
        <row r="887">
          <cell r="C887" t="str">
            <v>湘潭科达机械设备有限公司</v>
          </cell>
        </row>
        <row r="887">
          <cell r="E887" t="str">
            <v>CNY</v>
          </cell>
        </row>
        <row r="887">
          <cell r="G887">
            <v>-41360</v>
          </cell>
          <cell r="H887">
            <v>0</v>
          </cell>
        </row>
        <row r="887">
          <cell r="J887">
            <v>0</v>
          </cell>
        </row>
        <row r="887">
          <cell r="L887">
            <v>-41360</v>
          </cell>
          <cell r="M887">
            <v>41360</v>
          </cell>
          <cell r="N887" t="str">
            <v>应付</v>
          </cell>
          <cell r="O887" t="str">
            <v>元</v>
          </cell>
          <cell r="P887" t="str">
            <v>应付41360元</v>
          </cell>
        </row>
        <row r="888">
          <cell r="A888" t="str">
            <v>S544002</v>
          </cell>
        </row>
        <row r="888">
          <cell r="C888" t="str">
            <v>东莞市兴亿塑料原料有限公司</v>
          </cell>
        </row>
        <row r="888">
          <cell r="E888" t="str">
            <v>CNY</v>
          </cell>
        </row>
        <row r="888">
          <cell r="G888">
            <v>0</v>
          </cell>
          <cell r="H888">
            <v>0</v>
          </cell>
        </row>
        <row r="888">
          <cell r="J888">
            <v>0</v>
          </cell>
        </row>
        <row r="888">
          <cell r="L888">
            <v>0</v>
          </cell>
          <cell r="M888">
            <v>0</v>
          </cell>
          <cell r="N888" t="str">
            <v>应付</v>
          </cell>
          <cell r="O888" t="str">
            <v>元</v>
          </cell>
          <cell r="P888" t="str">
            <v>应付0元</v>
          </cell>
        </row>
        <row r="889">
          <cell r="A889" t="str">
            <v>S544003</v>
          </cell>
        </row>
        <row r="889">
          <cell r="C889" t="str">
            <v>广州欧尼克焊接科技有限公司</v>
          </cell>
        </row>
        <row r="889">
          <cell r="E889" t="str">
            <v>CNY</v>
          </cell>
        </row>
        <row r="889">
          <cell r="G889">
            <v>-400</v>
          </cell>
          <cell r="H889">
            <v>0</v>
          </cell>
        </row>
        <row r="889">
          <cell r="J889">
            <v>0</v>
          </cell>
        </row>
        <row r="889">
          <cell r="L889">
            <v>-400</v>
          </cell>
          <cell r="M889">
            <v>400</v>
          </cell>
          <cell r="N889" t="str">
            <v>应付</v>
          </cell>
          <cell r="O889" t="str">
            <v>元</v>
          </cell>
          <cell r="P889" t="str">
            <v>应付400元</v>
          </cell>
        </row>
        <row r="890">
          <cell r="A890" t="str">
            <v>S544006</v>
          </cell>
        </row>
        <row r="890">
          <cell r="C890" t="str">
            <v>鹤山市润源化工有限公司</v>
          </cell>
        </row>
        <row r="890">
          <cell r="E890" t="str">
            <v>CNY</v>
          </cell>
        </row>
        <row r="890">
          <cell r="G890">
            <v>0</v>
          </cell>
          <cell r="H890">
            <v>0</v>
          </cell>
        </row>
        <row r="890">
          <cell r="J890">
            <v>0</v>
          </cell>
        </row>
        <row r="890">
          <cell r="L890">
            <v>0</v>
          </cell>
          <cell r="M890">
            <v>0</v>
          </cell>
          <cell r="N890" t="str">
            <v>应付</v>
          </cell>
          <cell r="O890" t="str">
            <v>元</v>
          </cell>
          <cell r="P890" t="str">
            <v>应付0元</v>
          </cell>
        </row>
        <row r="891">
          <cell r="A891" t="str">
            <v>S544007</v>
          </cell>
        </row>
        <row r="891">
          <cell r="C891" t="str">
            <v>东莞市江顺模具科技有限公司</v>
          </cell>
        </row>
        <row r="891">
          <cell r="E891" t="str">
            <v>CNY</v>
          </cell>
        </row>
        <row r="891">
          <cell r="G891">
            <v>0</v>
          </cell>
          <cell r="H891">
            <v>0</v>
          </cell>
        </row>
        <row r="891">
          <cell r="J891">
            <v>0</v>
          </cell>
        </row>
        <row r="891">
          <cell r="L891">
            <v>0</v>
          </cell>
          <cell r="M891">
            <v>0</v>
          </cell>
          <cell r="N891" t="str">
            <v>应付</v>
          </cell>
          <cell r="O891" t="str">
            <v>元</v>
          </cell>
          <cell r="P891" t="str">
            <v>应付0元</v>
          </cell>
        </row>
        <row r="892">
          <cell r="A892" t="str">
            <v>S544008</v>
          </cell>
        </row>
        <row r="892">
          <cell r="C892" t="str">
            <v>广州四达电气科技有限公司</v>
          </cell>
        </row>
        <row r="892">
          <cell r="E892" t="str">
            <v>CNY</v>
          </cell>
        </row>
        <row r="892">
          <cell r="G892">
            <v>0</v>
          </cell>
          <cell r="H892">
            <v>0</v>
          </cell>
        </row>
        <row r="892">
          <cell r="J892">
            <v>0</v>
          </cell>
        </row>
        <row r="892">
          <cell r="L892">
            <v>0</v>
          </cell>
          <cell r="M892">
            <v>0</v>
          </cell>
          <cell r="N892" t="str">
            <v>应付</v>
          </cell>
          <cell r="O892" t="str">
            <v>元</v>
          </cell>
          <cell r="P892" t="str">
            <v>应付0元</v>
          </cell>
        </row>
        <row r="893">
          <cell r="A893" t="str">
            <v>S544009</v>
          </cell>
        </row>
        <row r="893">
          <cell r="C893" t="str">
            <v>广州八目云科技有限公司</v>
          </cell>
        </row>
        <row r="893">
          <cell r="E893" t="str">
            <v>CNY</v>
          </cell>
        </row>
        <row r="893">
          <cell r="G893">
            <v>0</v>
          </cell>
          <cell r="H893">
            <v>0</v>
          </cell>
        </row>
        <row r="893">
          <cell r="J893">
            <v>0</v>
          </cell>
        </row>
        <row r="893">
          <cell r="L893">
            <v>0</v>
          </cell>
          <cell r="M893">
            <v>0</v>
          </cell>
          <cell r="N893" t="str">
            <v>应付</v>
          </cell>
          <cell r="O893" t="str">
            <v>元</v>
          </cell>
          <cell r="P893" t="str">
            <v>应付0元</v>
          </cell>
        </row>
        <row r="894">
          <cell r="A894" t="str">
            <v>S544010</v>
          </cell>
        </row>
        <row r="894">
          <cell r="C894" t="str">
            <v>深圳市速杰精密模型有限公司</v>
          </cell>
        </row>
        <row r="894">
          <cell r="E894" t="str">
            <v>CNY</v>
          </cell>
        </row>
        <row r="894">
          <cell r="G894">
            <v>0</v>
          </cell>
          <cell r="H894">
            <v>0</v>
          </cell>
        </row>
        <row r="894">
          <cell r="J894">
            <v>0</v>
          </cell>
        </row>
        <row r="894">
          <cell r="L894">
            <v>0</v>
          </cell>
          <cell r="M894">
            <v>0</v>
          </cell>
          <cell r="N894" t="str">
            <v>应付</v>
          </cell>
          <cell r="O894" t="str">
            <v>元</v>
          </cell>
          <cell r="P894" t="str">
            <v>应付0元</v>
          </cell>
        </row>
        <row r="895">
          <cell r="A895" t="str">
            <v>S544011</v>
          </cell>
        </row>
        <row r="895">
          <cell r="C895" t="str">
            <v>中山市旭泉节能设备有限公司</v>
          </cell>
        </row>
        <row r="895">
          <cell r="E895" t="str">
            <v>CNY</v>
          </cell>
        </row>
        <row r="895">
          <cell r="G895">
            <v>0</v>
          </cell>
          <cell r="H895">
            <v>0</v>
          </cell>
        </row>
        <row r="895">
          <cell r="J895">
            <v>0</v>
          </cell>
        </row>
        <row r="895">
          <cell r="L895">
            <v>0</v>
          </cell>
          <cell r="M895">
            <v>0</v>
          </cell>
          <cell r="N895" t="str">
            <v>应付</v>
          </cell>
          <cell r="O895" t="str">
            <v>元</v>
          </cell>
          <cell r="P895" t="str">
            <v>应付0元</v>
          </cell>
        </row>
        <row r="896">
          <cell r="A896" t="str">
            <v>S544013</v>
          </cell>
        </row>
        <row r="896">
          <cell r="C896" t="str">
            <v>东莞市深川工业设备有限公司</v>
          </cell>
        </row>
        <row r="896">
          <cell r="E896" t="str">
            <v>CNY</v>
          </cell>
        </row>
        <row r="896">
          <cell r="G896">
            <v>0</v>
          </cell>
          <cell r="H896">
            <v>0</v>
          </cell>
        </row>
        <row r="896">
          <cell r="J896">
            <v>0</v>
          </cell>
        </row>
        <row r="896">
          <cell r="L896">
            <v>0</v>
          </cell>
          <cell r="M896">
            <v>0</v>
          </cell>
          <cell r="N896" t="str">
            <v>应付</v>
          </cell>
          <cell r="O896" t="str">
            <v>元</v>
          </cell>
          <cell r="P896" t="str">
            <v>应付0元</v>
          </cell>
        </row>
        <row r="897">
          <cell r="A897" t="str">
            <v>S544014</v>
          </cell>
        </row>
        <row r="897">
          <cell r="C897" t="str">
            <v>深圳市壮志科技有限公司</v>
          </cell>
        </row>
        <row r="897">
          <cell r="E897" t="str">
            <v>CNY</v>
          </cell>
        </row>
        <row r="897">
          <cell r="G897">
            <v>-19000</v>
          </cell>
          <cell r="H897">
            <v>0</v>
          </cell>
        </row>
        <row r="897">
          <cell r="J897">
            <v>0</v>
          </cell>
        </row>
        <row r="897">
          <cell r="L897">
            <v>-19000</v>
          </cell>
          <cell r="M897">
            <v>19000</v>
          </cell>
          <cell r="N897" t="str">
            <v>应付</v>
          </cell>
          <cell r="O897" t="str">
            <v>元</v>
          </cell>
          <cell r="P897" t="str">
            <v>应付19000元</v>
          </cell>
        </row>
        <row r="898">
          <cell r="A898" t="str">
            <v>S544015</v>
          </cell>
        </row>
        <row r="898">
          <cell r="C898" t="str">
            <v>佛山市诺迪精密模具有限公司</v>
          </cell>
        </row>
        <row r="898">
          <cell r="E898" t="str">
            <v>CNY</v>
          </cell>
        </row>
        <row r="898">
          <cell r="G898">
            <v>0</v>
          </cell>
          <cell r="H898">
            <v>0</v>
          </cell>
        </row>
        <row r="898">
          <cell r="J898">
            <v>0</v>
          </cell>
        </row>
        <row r="898">
          <cell r="L898">
            <v>0</v>
          </cell>
          <cell r="M898">
            <v>0</v>
          </cell>
          <cell r="N898" t="str">
            <v>应付</v>
          </cell>
          <cell r="O898" t="str">
            <v>元</v>
          </cell>
          <cell r="P898" t="str">
            <v>应付0元</v>
          </cell>
        </row>
        <row r="899">
          <cell r="A899" t="str">
            <v>S544016</v>
          </cell>
        </row>
        <row r="899">
          <cell r="C899" t="str">
            <v>深圳市凯东圣科技有限公司</v>
          </cell>
        </row>
        <row r="899">
          <cell r="E899" t="str">
            <v>CNY</v>
          </cell>
        </row>
        <row r="899">
          <cell r="G899">
            <v>0</v>
          </cell>
          <cell r="H899">
            <v>0</v>
          </cell>
        </row>
        <row r="899">
          <cell r="J899">
            <v>0</v>
          </cell>
        </row>
        <row r="899">
          <cell r="L899">
            <v>0</v>
          </cell>
          <cell r="M899">
            <v>0</v>
          </cell>
          <cell r="N899" t="str">
            <v>应付</v>
          </cell>
          <cell r="O899" t="str">
            <v>元</v>
          </cell>
          <cell r="P899" t="str">
            <v>应付0元</v>
          </cell>
        </row>
        <row r="900">
          <cell r="A900" t="str">
            <v>S544018</v>
          </cell>
        </row>
        <row r="900">
          <cell r="C900" t="str">
            <v>深圳泓淼智能科技有限公司</v>
          </cell>
        </row>
        <row r="900">
          <cell r="E900" t="str">
            <v>CNY</v>
          </cell>
        </row>
        <row r="900">
          <cell r="G900">
            <v>0</v>
          </cell>
          <cell r="H900">
            <v>0</v>
          </cell>
        </row>
        <row r="900">
          <cell r="J900">
            <v>0</v>
          </cell>
        </row>
        <row r="900">
          <cell r="L900">
            <v>0</v>
          </cell>
          <cell r="M900">
            <v>0</v>
          </cell>
          <cell r="N900" t="str">
            <v>应付</v>
          </cell>
          <cell r="O900" t="str">
            <v>元</v>
          </cell>
          <cell r="P900" t="str">
            <v>应付0元</v>
          </cell>
        </row>
        <row r="901">
          <cell r="A901" t="str">
            <v>S544019</v>
          </cell>
        </row>
        <row r="901">
          <cell r="C901" t="str">
            <v>珠海市中朴科技有限公司</v>
          </cell>
        </row>
        <row r="901">
          <cell r="E901" t="str">
            <v>CNY</v>
          </cell>
        </row>
        <row r="901">
          <cell r="G901">
            <v>0</v>
          </cell>
          <cell r="H901">
            <v>0</v>
          </cell>
        </row>
        <row r="901">
          <cell r="J901">
            <v>0</v>
          </cell>
        </row>
        <row r="901">
          <cell r="L901">
            <v>0</v>
          </cell>
          <cell r="M901">
            <v>0</v>
          </cell>
          <cell r="N901" t="str">
            <v>应付</v>
          </cell>
          <cell r="O901" t="str">
            <v>元</v>
          </cell>
          <cell r="P901" t="str">
            <v>应付0元</v>
          </cell>
        </row>
        <row r="902">
          <cell r="A902" t="str">
            <v>S544020</v>
          </cell>
        </row>
        <row r="902">
          <cell r="C902" t="str">
            <v>东莞市君赢机械制造有限公司</v>
          </cell>
        </row>
        <row r="902">
          <cell r="E902" t="str">
            <v>CNY</v>
          </cell>
        </row>
        <row r="902">
          <cell r="G902">
            <v>0</v>
          </cell>
          <cell r="H902">
            <v>0</v>
          </cell>
        </row>
        <row r="902">
          <cell r="J902">
            <v>0</v>
          </cell>
        </row>
        <row r="902">
          <cell r="L902">
            <v>0</v>
          </cell>
          <cell r="M902">
            <v>0</v>
          </cell>
          <cell r="N902" t="str">
            <v>应付</v>
          </cell>
          <cell r="O902" t="str">
            <v>元</v>
          </cell>
          <cell r="P902" t="str">
            <v>应付0元</v>
          </cell>
        </row>
        <row r="903">
          <cell r="A903" t="str">
            <v>s544021</v>
          </cell>
        </row>
        <row r="903">
          <cell r="C903" t="str">
            <v>佛山市顺德区菲斯卡特五金电器有限公司</v>
          </cell>
        </row>
        <row r="903">
          <cell r="E903" t="str">
            <v>CNY</v>
          </cell>
        </row>
        <row r="903">
          <cell r="G903">
            <v>-8500</v>
          </cell>
          <cell r="H903">
            <v>0</v>
          </cell>
        </row>
        <row r="903">
          <cell r="J903">
            <v>0</v>
          </cell>
        </row>
        <row r="903">
          <cell r="L903">
            <v>-8500</v>
          </cell>
          <cell r="M903">
            <v>8500</v>
          </cell>
          <cell r="N903" t="str">
            <v>应付</v>
          </cell>
          <cell r="O903" t="str">
            <v>元</v>
          </cell>
          <cell r="P903" t="str">
            <v>应付8500元</v>
          </cell>
        </row>
        <row r="904">
          <cell r="A904" t="str">
            <v>S544022</v>
          </cell>
        </row>
        <row r="904">
          <cell r="C904" t="str">
            <v>深圳市赛飞测量科技有限公司</v>
          </cell>
        </row>
        <row r="904">
          <cell r="E904" t="str">
            <v>CNY</v>
          </cell>
        </row>
        <row r="904">
          <cell r="G904">
            <v>0</v>
          </cell>
          <cell r="H904">
            <v>0</v>
          </cell>
        </row>
        <row r="904">
          <cell r="J904">
            <v>0</v>
          </cell>
        </row>
        <row r="904">
          <cell r="L904">
            <v>0</v>
          </cell>
          <cell r="M904">
            <v>0</v>
          </cell>
          <cell r="N904" t="str">
            <v>应付</v>
          </cell>
          <cell r="O904" t="str">
            <v>元</v>
          </cell>
          <cell r="P904" t="str">
            <v>应付0元</v>
          </cell>
        </row>
        <row r="905">
          <cell r="A905" t="str">
            <v>S544024</v>
          </cell>
        </row>
        <row r="905">
          <cell r="C905" t="str">
            <v>深圳市三合一五金有限公司</v>
          </cell>
        </row>
        <row r="905">
          <cell r="E905" t="str">
            <v>CNY</v>
          </cell>
        </row>
        <row r="905">
          <cell r="G905">
            <v>0</v>
          </cell>
          <cell r="H905">
            <v>0</v>
          </cell>
        </row>
        <row r="905">
          <cell r="J905">
            <v>0</v>
          </cell>
        </row>
        <row r="905">
          <cell r="L905">
            <v>0</v>
          </cell>
          <cell r="M905">
            <v>0</v>
          </cell>
          <cell r="N905" t="str">
            <v>应付</v>
          </cell>
          <cell r="O905" t="str">
            <v>元</v>
          </cell>
          <cell r="P905" t="str">
            <v>应付0元</v>
          </cell>
        </row>
        <row r="906">
          <cell r="A906" t="str">
            <v>S544025</v>
          </cell>
        </row>
        <row r="906">
          <cell r="C906" t="str">
            <v>中山市松欣自动化设备有限公司</v>
          </cell>
        </row>
        <row r="906">
          <cell r="E906" t="str">
            <v>CNY</v>
          </cell>
        </row>
        <row r="906">
          <cell r="G906">
            <v>0</v>
          </cell>
          <cell r="H906">
            <v>0</v>
          </cell>
        </row>
        <row r="906">
          <cell r="J906">
            <v>0</v>
          </cell>
        </row>
        <row r="906">
          <cell r="L906">
            <v>0</v>
          </cell>
          <cell r="M906">
            <v>0</v>
          </cell>
          <cell r="N906" t="str">
            <v>应付</v>
          </cell>
          <cell r="O906" t="str">
            <v>元</v>
          </cell>
          <cell r="P906" t="str">
            <v>应付0元</v>
          </cell>
        </row>
        <row r="907">
          <cell r="A907" t="str">
            <v>S544026</v>
          </cell>
        </row>
        <row r="907">
          <cell r="C907" t="str">
            <v>东莞市博一自动化科技有限公司</v>
          </cell>
        </row>
        <row r="907">
          <cell r="E907" t="str">
            <v>CNY</v>
          </cell>
        </row>
        <row r="907">
          <cell r="G907">
            <v>0</v>
          </cell>
          <cell r="H907">
            <v>0</v>
          </cell>
        </row>
        <row r="907">
          <cell r="J907">
            <v>0</v>
          </cell>
        </row>
        <row r="907">
          <cell r="L907">
            <v>0</v>
          </cell>
          <cell r="M907">
            <v>0</v>
          </cell>
          <cell r="N907" t="str">
            <v>应付</v>
          </cell>
          <cell r="O907" t="str">
            <v>元</v>
          </cell>
          <cell r="P907" t="str">
            <v>应付0元</v>
          </cell>
        </row>
        <row r="908">
          <cell r="A908" t="str">
            <v>S544027</v>
          </cell>
        </row>
        <row r="908">
          <cell r="C908" t="str">
            <v>东莞市博仪自动化科技有限公司</v>
          </cell>
        </row>
        <row r="908">
          <cell r="E908" t="str">
            <v>CNY</v>
          </cell>
        </row>
        <row r="908">
          <cell r="G908">
            <v>0</v>
          </cell>
          <cell r="H908">
            <v>0</v>
          </cell>
        </row>
        <row r="908">
          <cell r="J908">
            <v>0</v>
          </cell>
        </row>
        <row r="908">
          <cell r="L908">
            <v>0</v>
          </cell>
          <cell r="M908">
            <v>0</v>
          </cell>
          <cell r="N908" t="str">
            <v>应付</v>
          </cell>
          <cell r="O908" t="str">
            <v>元</v>
          </cell>
          <cell r="P908" t="str">
            <v>应付0元</v>
          </cell>
        </row>
        <row r="909">
          <cell r="A909" t="str">
            <v>S544029</v>
          </cell>
        </row>
        <row r="909">
          <cell r="C909" t="str">
            <v>深圳市骅跃贸易有限公司</v>
          </cell>
        </row>
        <row r="909">
          <cell r="E909" t="str">
            <v>CNY</v>
          </cell>
        </row>
        <row r="909">
          <cell r="G909">
            <v>0</v>
          </cell>
          <cell r="H909">
            <v>0</v>
          </cell>
        </row>
        <row r="909">
          <cell r="J909">
            <v>0</v>
          </cell>
        </row>
        <row r="909">
          <cell r="L909">
            <v>0</v>
          </cell>
          <cell r="M909">
            <v>0</v>
          </cell>
          <cell r="N909" t="str">
            <v>应付</v>
          </cell>
          <cell r="O909" t="str">
            <v>元</v>
          </cell>
          <cell r="P909" t="str">
            <v>应付0元</v>
          </cell>
        </row>
        <row r="910">
          <cell r="A910" t="str">
            <v>S544031</v>
          </cell>
        </row>
        <row r="910">
          <cell r="C910" t="str">
            <v>深圳市远方创新数据咨询有限公司</v>
          </cell>
        </row>
        <row r="910">
          <cell r="E910" t="str">
            <v>CNY</v>
          </cell>
        </row>
        <row r="910">
          <cell r="G910">
            <v>0</v>
          </cell>
          <cell r="H910">
            <v>4290</v>
          </cell>
        </row>
        <row r="910">
          <cell r="J910">
            <v>4290</v>
          </cell>
        </row>
        <row r="910">
          <cell r="L910">
            <v>0</v>
          </cell>
          <cell r="M910">
            <v>0</v>
          </cell>
          <cell r="N910" t="str">
            <v>应付</v>
          </cell>
          <cell r="O910" t="str">
            <v>元</v>
          </cell>
          <cell r="P910" t="str">
            <v>应付0元</v>
          </cell>
        </row>
        <row r="911">
          <cell r="A911" t="str">
            <v>S545001</v>
          </cell>
        </row>
        <row r="911">
          <cell r="C911" t="str">
            <v>柳州凡天汽车销售服务有限公司</v>
          </cell>
        </row>
        <row r="911">
          <cell r="E911" t="str">
            <v>CNY</v>
          </cell>
        </row>
        <row r="911">
          <cell r="G911">
            <v>0</v>
          </cell>
          <cell r="H911">
            <v>0</v>
          </cell>
        </row>
        <row r="911">
          <cell r="J911">
            <v>0</v>
          </cell>
        </row>
        <row r="911">
          <cell r="L911">
            <v>0</v>
          </cell>
          <cell r="M911">
            <v>0</v>
          </cell>
          <cell r="N911" t="str">
            <v>应付</v>
          </cell>
          <cell r="O911" t="str">
            <v>元</v>
          </cell>
          <cell r="P911" t="str">
            <v>应付0元</v>
          </cell>
        </row>
        <row r="912">
          <cell r="A912" t="str">
            <v>S551001</v>
          </cell>
        </row>
        <row r="912">
          <cell r="C912" t="str">
            <v>四川共享物流有限公司</v>
          </cell>
        </row>
        <row r="912">
          <cell r="E912" t="str">
            <v>CNY</v>
          </cell>
        </row>
        <row r="912">
          <cell r="G912">
            <v>-209198.99</v>
          </cell>
          <cell r="H912">
            <v>0</v>
          </cell>
        </row>
        <row r="912">
          <cell r="J912">
            <v>0</v>
          </cell>
        </row>
        <row r="912">
          <cell r="L912">
            <v>-209198.99</v>
          </cell>
          <cell r="M912">
            <v>209198.99</v>
          </cell>
          <cell r="N912" t="str">
            <v>应付</v>
          </cell>
          <cell r="O912" t="str">
            <v>元</v>
          </cell>
          <cell r="P912" t="str">
            <v>应付209198.99元</v>
          </cell>
        </row>
        <row r="913">
          <cell r="A913" t="str">
            <v>S551002</v>
          </cell>
        </row>
        <row r="913">
          <cell r="C913" t="str">
            <v>成都龙洋科技有限公司</v>
          </cell>
        </row>
        <row r="913">
          <cell r="E913" t="str">
            <v>CNY</v>
          </cell>
        </row>
        <row r="913">
          <cell r="G913">
            <v>0</v>
          </cell>
          <cell r="H913">
            <v>0</v>
          </cell>
        </row>
        <row r="913">
          <cell r="J913">
            <v>0</v>
          </cell>
        </row>
        <row r="913">
          <cell r="L913">
            <v>0</v>
          </cell>
          <cell r="M913">
            <v>0</v>
          </cell>
          <cell r="N913" t="str">
            <v>应付</v>
          </cell>
          <cell r="O913" t="str">
            <v>元</v>
          </cell>
          <cell r="P913" t="str">
            <v>应付0元</v>
          </cell>
        </row>
        <row r="914">
          <cell r="A914" t="str">
            <v>S551004</v>
          </cell>
        </row>
        <row r="914">
          <cell r="C914" t="str">
            <v>攀枝花市京福汽车销售服务有限公司</v>
          </cell>
        </row>
        <row r="914">
          <cell r="E914" t="str">
            <v>CNY</v>
          </cell>
        </row>
        <row r="914">
          <cell r="G914">
            <v>0</v>
          </cell>
          <cell r="H914">
            <v>0</v>
          </cell>
        </row>
        <row r="914">
          <cell r="J914">
            <v>0</v>
          </cell>
        </row>
        <row r="914">
          <cell r="L914">
            <v>0</v>
          </cell>
          <cell r="M914">
            <v>0</v>
          </cell>
          <cell r="N914" t="str">
            <v>应付</v>
          </cell>
          <cell r="O914" t="str">
            <v>元</v>
          </cell>
          <cell r="P914" t="str">
            <v>应付0元</v>
          </cell>
        </row>
        <row r="915">
          <cell r="A915" t="str">
            <v>S551006</v>
          </cell>
        </row>
        <row r="915">
          <cell r="C915" t="str">
            <v>冕宁县泸沽海侠汽车修理厂</v>
          </cell>
        </row>
        <row r="915">
          <cell r="E915" t="str">
            <v>CNY</v>
          </cell>
        </row>
        <row r="915">
          <cell r="G915">
            <v>0</v>
          </cell>
          <cell r="H915">
            <v>0</v>
          </cell>
        </row>
        <row r="915">
          <cell r="J915">
            <v>0</v>
          </cell>
        </row>
        <row r="915">
          <cell r="L915">
            <v>0</v>
          </cell>
          <cell r="M915">
            <v>0</v>
          </cell>
          <cell r="N915" t="str">
            <v>应付</v>
          </cell>
          <cell r="O915" t="str">
            <v>元</v>
          </cell>
          <cell r="P915" t="str">
            <v>应付0元</v>
          </cell>
        </row>
        <row r="916">
          <cell r="A916" t="str">
            <v>S551007</v>
          </cell>
        </row>
        <row r="916">
          <cell r="C916" t="str">
            <v>荥经县颐顺汽车贸易服务有限公司</v>
          </cell>
        </row>
        <row r="916">
          <cell r="E916" t="str">
            <v>CNY</v>
          </cell>
        </row>
        <row r="916">
          <cell r="G916">
            <v>0</v>
          </cell>
          <cell r="H916">
            <v>0</v>
          </cell>
        </row>
        <row r="916">
          <cell r="J916">
            <v>0</v>
          </cell>
        </row>
        <row r="916">
          <cell r="L916">
            <v>0</v>
          </cell>
          <cell r="M916">
            <v>0</v>
          </cell>
          <cell r="N916" t="str">
            <v>应付</v>
          </cell>
          <cell r="O916" t="str">
            <v>元</v>
          </cell>
          <cell r="P916" t="str">
            <v>应付0元</v>
          </cell>
        </row>
        <row r="917">
          <cell r="A917" t="str">
            <v>S552001</v>
          </cell>
        </row>
        <row r="917">
          <cell r="C917" t="str">
            <v>贵州亿福汽车销售服务有限公司</v>
          </cell>
        </row>
        <row r="917">
          <cell r="E917" t="str">
            <v>CNY</v>
          </cell>
        </row>
        <row r="917">
          <cell r="G917">
            <v>0</v>
          </cell>
          <cell r="H917">
            <v>0</v>
          </cell>
        </row>
        <row r="917">
          <cell r="J917">
            <v>0</v>
          </cell>
        </row>
        <row r="917">
          <cell r="L917">
            <v>0</v>
          </cell>
          <cell r="M917">
            <v>0</v>
          </cell>
          <cell r="N917" t="str">
            <v>应付</v>
          </cell>
          <cell r="O917" t="str">
            <v>元</v>
          </cell>
          <cell r="P917" t="str">
            <v>应付0元</v>
          </cell>
        </row>
        <row r="918">
          <cell r="A918" t="str">
            <v>S553002</v>
          </cell>
        </row>
        <row r="918">
          <cell r="C918" t="str">
            <v>昆明博海汽车服务有限公司</v>
          </cell>
        </row>
        <row r="918">
          <cell r="E918" t="str">
            <v>CNY</v>
          </cell>
        </row>
        <row r="918">
          <cell r="G918">
            <v>0</v>
          </cell>
          <cell r="H918">
            <v>0</v>
          </cell>
        </row>
        <row r="918">
          <cell r="J918">
            <v>0</v>
          </cell>
        </row>
        <row r="918">
          <cell r="L918">
            <v>0</v>
          </cell>
          <cell r="M918">
            <v>0</v>
          </cell>
          <cell r="N918" t="str">
            <v>应付</v>
          </cell>
          <cell r="O918" t="str">
            <v>元</v>
          </cell>
          <cell r="P918" t="str">
            <v>应付0元</v>
          </cell>
        </row>
        <row r="919">
          <cell r="A919" t="str">
            <v>S561002</v>
          </cell>
        </row>
        <row r="919">
          <cell r="C919" t="str">
            <v>西安嘉怡天恒精密技术股份有限公司</v>
          </cell>
        </row>
        <row r="919">
          <cell r="E919" t="str">
            <v>CNY</v>
          </cell>
        </row>
        <row r="919">
          <cell r="G919">
            <v>-8100</v>
          </cell>
          <cell r="H919">
            <v>0</v>
          </cell>
        </row>
        <row r="919">
          <cell r="J919">
            <v>0</v>
          </cell>
        </row>
        <row r="919">
          <cell r="L919">
            <v>-8100</v>
          </cell>
          <cell r="M919">
            <v>8100</v>
          </cell>
          <cell r="N919" t="str">
            <v>应付</v>
          </cell>
          <cell r="O919" t="str">
            <v>元</v>
          </cell>
          <cell r="P919" t="str">
            <v>应付8100元</v>
          </cell>
        </row>
        <row r="920">
          <cell r="A920" t="str">
            <v>S561003</v>
          </cell>
        </row>
        <row r="920">
          <cell r="C920" t="str">
            <v>兴平市迎宾汽车服务有限公司</v>
          </cell>
        </row>
        <row r="920">
          <cell r="E920" t="str">
            <v>CNY</v>
          </cell>
        </row>
        <row r="920">
          <cell r="G920">
            <v>0</v>
          </cell>
          <cell r="H920">
            <v>0</v>
          </cell>
        </row>
        <row r="920">
          <cell r="J920">
            <v>0</v>
          </cell>
        </row>
        <row r="920">
          <cell r="L920">
            <v>0</v>
          </cell>
          <cell r="M920">
            <v>0</v>
          </cell>
          <cell r="N920" t="str">
            <v>应付</v>
          </cell>
          <cell r="O920" t="str">
            <v>元</v>
          </cell>
          <cell r="P920" t="str">
            <v>应付0元</v>
          </cell>
        </row>
        <row r="921">
          <cell r="A921" t="str">
            <v>S561005</v>
          </cell>
        </row>
        <row r="921">
          <cell r="C921" t="str">
            <v>西安汉信自动识别技术有限公司</v>
          </cell>
        </row>
        <row r="921">
          <cell r="E921" t="str">
            <v>CNY</v>
          </cell>
        </row>
        <row r="921">
          <cell r="G921">
            <v>0</v>
          </cell>
          <cell r="H921">
            <v>0</v>
          </cell>
        </row>
        <row r="921">
          <cell r="J921">
            <v>0</v>
          </cell>
        </row>
        <row r="921">
          <cell r="L921">
            <v>0</v>
          </cell>
          <cell r="M921">
            <v>0</v>
          </cell>
          <cell r="N921" t="str">
            <v>应付</v>
          </cell>
          <cell r="O921" t="str">
            <v>元</v>
          </cell>
          <cell r="P921" t="str">
            <v>应付0元</v>
          </cell>
        </row>
        <row r="922">
          <cell r="A922" t="str">
            <v>S561008</v>
          </cell>
        </row>
        <row r="922">
          <cell r="C922" t="str">
            <v>陕西优尼尔企业管理咨询有限公司</v>
          </cell>
        </row>
        <row r="922">
          <cell r="E922" t="str">
            <v>CNY</v>
          </cell>
        </row>
        <row r="922">
          <cell r="G922">
            <v>0</v>
          </cell>
          <cell r="H922">
            <v>0</v>
          </cell>
        </row>
        <row r="922">
          <cell r="J922">
            <v>0</v>
          </cell>
        </row>
        <row r="922">
          <cell r="L922">
            <v>0</v>
          </cell>
          <cell r="M922">
            <v>0</v>
          </cell>
          <cell r="N922" t="str">
            <v>应付</v>
          </cell>
          <cell r="O922" t="str">
            <v>元</v>
          </cell>
          <cell r="P922" t="str">
            <v>应付0元</v>
          </cell>
        </row>
        <row r="923">
          <cell r="A923" t="str">
            <v>S562002</v>
          </cell>
        </row>
        <row r="923">
          <cell r="C923" t="str">
            <v>兰州启路汽车服务有限公司</v>
          </cell>
        </row>
        <row r="923">
          <cell r="E923" t="str">
            <v>CNY</v>
          </cell>
        </row>
        <row r="923">
          <cell r="G923">
            <v>0</v>
          </cell>
          <cell r="H923">
            <v>0</v>
          </cell>
        </row>
        <row r="923">
          <cell r="J923">
            <v>0</v>
          </cell>
        </row>
        <row r="923">
          <cell r="L923">
            <v>0</v>
          </cell>
          <cell r="M923">
            <v>0</v>
          </cell>
          <cell r="N923" t="str">
            <v>应付</v>
          </cell>
          <cell r="O923" t="str">
            <v>元</v>
          </cell>
          <cell r="P923" t="str">
            <v>应付0元</v>
          </cell>
        </row>
        <row r="924">
          <cell r="A924" t="str">
            <v>S562005</v>
          </cell>
        </row>
        <row r="924">
          <cell r="C924" t="str">
            <v>甘肃德晟汽车贸易有限公司</v>
          </cell>
        </row>
        <row r="924">
          <cell r="E924" t="str">
            <v>CNY</v>
          </cell>
        </row>
        <row r="924">
          <cell r="G924">
            <v>0</v>
          </cell>
          <cell r="H924">
            <v>0</v>
          </cell>
        </row>
        <row r="924">
          <cell r="J924">
            <v>0</v>
          </cell>
        </row>
        <row r="924">
          <cell r="L924">
            <v>0</v>
          </cell>
          <cell r="M924">
            <v>0</v>
          </cell>
          <cell r="N924" t="str">
            <v>应付</v>
          </cell>
          <cell r="O924" t="str">
            <v>元</v>
          </cell>
          <cell r="P924" t="str">
            <v>应付0元</v>
          </cell>
        </row>
        <row r="925">
          <cell r="A925" t="str">
            <v>S563001</v>
          </cell>
        </row>
        <row r="925">
          <cell r="C925" t="str">
            <v>青海荣雄汽车销售服务有限公司</v>
          </cell>
        </row>
        <row r="925">
          <cell r="E925" t="str">
            <v>CNY</v>
          </cell>
        </row>
        <row r="925">
          <cell r="G925">
            <v>0</v>
          </cell>
          <cell r="H925">
            <v>0</v>
          </cell>
        </row>
        <row r="925">
          <cell r="J925">
            <v>0</v>
          </cell>
        </row>
        <row r="925">
          <cell r="L925">
            <v>0</v>
          </cell>
          <cell r="M925">
            <v>0</v>
          </cell>
          <cell r="N925" t="str">
            <v>应付</v>
          </cell>
          <cell r="O925" t="str">
            <v>元</v>
          </cell>
          <cell r="P925" t="str">
            <v>应付0元</v>
          </cell>
        </row>
        <row r="926">
          <cell r="A926" t="str">
            <v>S565001</v>
          </cell>
        </row>
        <row r="926">
          <cell r="C926" t="str">
            <v>新疆德聚欣汽车服务有限公司</v>
          </cell>
        </row>
        <row r="926">
          <cell r="E926" t="str">
            <v>CNY</v>
          </cell>
        </row>
        <row r="926">
          <cell r="G926">
            <v>0</v>
          </cell>
          <cell r="H926">
            <v>0</v>
          </cell>
        </row>
        <row r="926">
          <cell r="J926">
            <v>0</v>
          </cell>
        </row>
        <row r="926">
          <cell r="L926">
            <v>0</v>
          </cell>
          <cell r="M926">
            <v>0</v>
          </cell>
          <cell r="N926" t="str">
            <v>应付</v>
          </cell>
          <cell r="O926" t="str">
            <v>元</v>
          </cell>
          <cell r="P926" t="str">
            <v>应付0元</v>
          </cell>
        </row>
        <row r="927">
          <cell r="A927" t="str">
            <v>S565002</v>
          </cell>
        </row>
        <row r="927">
          <cell r="C927" t="str">
            <v>伊宁市兴杨汽修厂</v>
          </cell>
        </row>
        <row r="927">
          <cell r="E927" t="str">
            <v>CNY</v>
          </cell>
        </row>
        <row r="927">
          <cell r="G927">
            <v>0</v>
          </cell>
          <cell r="H927">
            <v>0</v>
          </cell>
        </row>
        <row r="927">
          <cell r="J927">
            <v>0</v>
          </cell>
        </row>
        <row r="927">
          <cell r="L927">
            <v>0</v>
          </cell>
          <cell r="M927">
            <v>0</v>
          </cell>
          <cell r="N927" t="str">
            <v>应付</v>
          </cell>
          <cell r="O927" t="str">
            <v>元</v>
          </cell>
          <cell r="P927" t="str">
            <v>应付0元</v>
          </cell>
        </row>
        <row r="928">
          <cell r="A928" t="str">
            <v>S737001</v>
          </cell>
        </row>
        <row r="928">
          <cell r="C928" t="str">
            <v>潍坊实和新能源有限公司</v>
          </cell>
        </row>
        <row r="928">
          <cell r="E928" t="str">
            <v>CNY</v>
          </cell>
        </row>
        <row r="928">
          <cell r="G928">
            <v>0</v>
          </cell>
          <cell r="H928">
            <v>0</v>
          </cell>
        </row>
        <row r="928">
          <cell r="J928">
            <v>0</v>
          </cell>
        </row>
        <row r="928">
          <cell r="L928">
            <v>0</v>
          </cell>
          <cell r="M928">
            <v>0</v>
          </cell>
          <cell r="N928" t="str">
            <v>应付</v>
          </cell>
          <cell r="O928" t="str">
            <v>元</v>
          </cell>
          <cell r="P928" t="str">
            <v>应付0元</v>
          </cell>
        </row>
        <row r="929">
          <cell r="A929" t="str">
            <v>SLX9999</v>
          </cell>
        </row>
        <row r="929">
          <cell r="C929" t="str">
            <v>零星业务</v>
          </cell>
        </row>
        <row r="929">
          <cell r="E929" t="str">
            <v>CNY</v>
          </cell>
        </row>
        <row r="929">
          <cell r="G929">
            <v>-25325.97</v>
          </cell>
          <cell r="H929">
            <v>19276.64</v>
          </cell>
        </row>
        <row r="929">
          <cell r="J929">
            <v>5011.77</v>
          </cell>
        </row>
        <row r="929">
          <cell r="L929">
            <v>-11061.1</v>
          </cell>
          <cell r="M929">
            <v>11061.1</v>
          </cell>
          <cell r="N929" t="str">
            <v>应付</v>
          </cell>
          <cell r="O929" t="str">
            <v>元</v>
          </cell>
          <cell r="P929" t="str">
            <v>应付11061.1元</v>
          </cell>
        </row>
        <row r="930">
          <cell r="A930" t="str">
            <v>总计</v>
          </cell>
        </row>
        <row r="930">
          <cell r="G930">
            <v>-231682188.14</v>
          </cell>
          <cell r="H930">
            <v>28816317.11</v>
          </cell>
        </row>
        <row r="930">
          <cell r="J930">
            <v>21006799.96</v>
          </cell>
        </row>
        <row r="930">
          <cell r="L930">
            <v>-223872670.99</v>
          </cell>
          <cell r="M930">
            <v>223872670.99</v>
          </cell>
          <cell r="N930" t="str">
            <v>应付</v>
          </cell>
          <cell r="O930" t="str">
            <v>元</v>
          </cell>
          <cell r="P930" t="str">
            <v>应付223872670.99元</v>
          </cell>
        </row>
        <row r="932">
          <cell r="A932" t="str">
            <v>按成本中心汇总</v>
          </cell>
        </row>
        <row r="933">
          <cell r="G933">
            <v>-231682188.14</v>
          </cell>
          <cell r="H933">
            <v>28816317.11</v>
          </cell>
        </row>
        <row r="933">
          <cell r="J933">
            <v>21006799.96</v>
          </cell>
        </row>
        <row r="933">
          <cell r="L933">
            <v>-223872670.99</v>
          </cell>
        </row>
        <row r="934">
          <cell r="A934" t="str">
            <v>总计</v>
          </cell>
        </row>
        <row r="934">
          <cell r="G934">
            <v>-231682188.14</v>
          </cell>
          <cell r="H934">
            <v>28816317.11</v>
          </cell>
        </row>
        <row r="934">
          <cell r="J934">
            <v>21006799.96</v>
          </cell>
        </row>
        <row r="934">
          <cell r="L934">
            <v>-223872670.99</v>
          </cell>
        </row>
        <row r="937">
          <cell r="A937" t="str">
            <v>按货币汇总</v>
          </cell>
        </row>
        <row r="938">
          <cell r="A938" t="str">
            <v>CNY</v>
          </cell>
        </row>
        <row r="938">
          <cell r="G938">
            <v>-231682188.14</v>
          </cell>
          <cell r="H938">
            <v>28816317.11</v>
          </cell>
        </row>
        <row r="938">
          <cell r="J938">
            <v>21006799.96</v>
          </cell>
        </row>
        <row r="938">
          <cell r="L938">
            <v>-223872670.99</v>
          </cell>
        </row>
        <row r="939">
          <cell r="A939" t="str">
            <v>总计</v>
          </cell>
        </row>
        <row r="939">
          <cell r="G939">
            <v>-231682188.14</v>
          </cell>
          <cell r="H939">
            <v>28816317.11</v>
          </cell>
        </row>
        <row r="939">
          <cell r="J939">
            <v>21006799.96</v>
          </cell>
        </row>
        <row r="939">
          <cell r="L939">
            <v>-223872670.99</v>
          </cell>
        </row>
        <row r="942">
          <cell r="A942" t="str">
            <v>按分账户汇总</v>
          </cell>
        </row>
        <row r="943">
          <cell r="G943">
            <v>-231682188.14</v>
          </cell>
          <cell r="H943">
            <v>28816317.11</v>
          </cell>
        </row>
        <row r="943">
          <cell r="J943">
            <v>21006799.96</v>
          </cell>
        </row>
        <row r="943">
          <cell r="L943">
            <v>-223872670.99</v>
          </cell>
        </row>
        <row r="944">
          <cell r="A944" t="str">
            <v>总计</v>
          </cell>
        </row>
        <row r="944">
          <cell r="G944">
            <v>-231682188.14</v>
          </cell>
          <cell r="H944">
            <v>28816317.11</v>
          </cell>
        </row>
        <row r="944">
          <cell r="J944">
            <v>21006799.96</v>
          </cell>
        </row>
        <row r="944">
          <cell r="L944">
            <v>-223872670.99</v>
          </cell>
        </row>
        <row r="947">
          <cell r="A947" t="str">
            <v>按总账账户汇总</v>
          </cell>
        </row>
        <row r="948">
          <cell r="A948" t="str">
            <v>22020301</v>
          </cell>
        </row>
        <row r="948">
          <cell r="G948">
            <v>-231682188.14</v>
          </cell>
          <cell r="H948">
            <v>28816317.11</v>
          </cell>
        </row>
        <row r="948">
          <cell r="J948">
            <v>21006799.96</v>
          </cell>
        </row>
        <row r="948">
          <cell r="L948">
            <v>-223872670.99</v>
          </cell>
        </row>
        <row r="949">
          <cell r="A949" t="str">
            <v>总计</v>
          </cell>
        </row>
        <row r="949">
          <cell r="G949">
            <v>-231682188.14</v>
          </cell>
          <cell r="H949">
            <v>28816317.11</v>
          </cell>
        </row>
        <row r="949">
          <cell r="J949">
            <v>21006799.96</v>
          </cell>
        </row>
        <row r="949">
          <cell r="L949">
            <v>-223872670.99</v>
          </cell>
        </row>
        <row r="952">
          <cell r="A952" t="str">
            <v>按日记账汇总</v>
          </cell>
        </row>
        <row r="953">
          <cell r="A953" t="str">
            <v>SADJ</v>
          </cell>
        </row>
        <row r="953">
          <cell r="G953">
            <v>-7907770.01</v>
          </cell>
          <cell r="H953">
            <v>0</v>
          </cell>
        </row>
        <row r="953">
          <cell r="J953">
            <v>0</v>
          </cell>
        </row>
        <row r="953">
          <cell r="L953">
            <v>-7907770.01</v>
          </cell>
        </row>
        <row r="954">
          <cell r="A954" t="str">
            <v>SCNC-FI</v>
          </cell>
        </row>
        <row r="954">
          <cell r="G954">
            <v>-419720.39</v>
          </cell>
          <cell r="H954">
            <v>0</v>
          </cell>
        </row>
        <row r="954">
          <cell r="J954">
            <v>0</v>
          </cell>
        </row>
        <row r="954">
          <cell r="L954">
            <v>-419720.39</v>
          </cell>
        </row>
        <row r="955">
          <cell r="A955" t="str">
            <v>SCN-FI</v>
          </cell>
        </row>
        <row r="955">
          <cell r="G955">
            <v>272361087.79</v>
          </cell>
          <cell r="H955">
            <v>456678.62</v>
          </cell>
        </row>
        <row r="955">
          <cell r="J955">
            <v>0</v>
          </cell>
        </row>
        <row r="955">
          <cell r="L955">
            <v>272817766.41</v>
          </cell>
        </row>
        <row r="956">
          <cell r="A956" t="str">
            <v>SINVC-FI</v>
          </cell>
        </row>
        <row r="956">
          <cell r="G956">
            <v>29125670.61</v>
          </cell>
          <cell r="H956">
            <v>0</v>
          </cell>
        </row>
        <row r="956">
          <cell r="J956">
            <v>-186561.66</v>
          </cell>
        </row>
        <row r="956">
          <cell r="L956">
            <v>29312232.27</v>
          </cell>
        </row>
        <row r="957">
          <cell r="A957" t="str">
            <v>SINV-FI</v>
          </cell>
        </row>
        <row r="957">
          <cell r="G957">
            <v>-1276088020.62</v>
          </cell>
          <cell r="H957">
            <v>0</v>
          </cell>
        </row>
        <row r="957">
          <cell r="J957">
            <v>18906534.59</v>
          </cell>
        </row>
        <row r="957">
          <cell r="L957">
            <v>-1294994555.21</v>
          </cell>
        </row>
        <row r="958">
          <cell r="A958" t="str">
            <v>SPAY</v>
          </cell>
        </row>
        <row r="958">
          <cell r="G958">
            <v>751246564.48</v>
          </cell>
          <cell r="H958">
            <v>28359638.49</v>
          </cell>
        </row>
        <row r="958">
          <cell r="J958">
            <v>2286827.03</v>
          </cell>
        </row>
        <row r="958">
          <cell r="L958">
            <v>777319375.94</v>
          </cell>
        </row>
        <row r="959">
          <cell r="A959" t="str">
            <v>总计</v>
          </cell>
        </row>
        <row r="959">
          <cell r="G959">
            <v>-231682188.139999</v>
          </cell>
          <cell r="H959">
            <v>28816317.11</v>
          </cell>
        </row>
        <row r="959">
          <cell r="J959">
            <v>21006799.96</v>
          </cell>
        </row>
        <row r="959">
          <cell r="L959">
            <v>-223872670.989999</v>
          </cell>
        </row>
        <row r="962">
          <cell r="A962" t="str">
            <v>按项目汇总</v>
          </cell>
        </row>
        <row r="963">
          <cell r="G963">
            <v>-231682188.14</v>
          </cell>
          <cell r="H963">
            <v>28816317.11</v>
          </cell>
        </row>
        <row r="963">
          <cell r="J963">
            <v>21006799.96</v>
          </cell>
        </row>
        <row r="963">
          <cell r="L963">
            <v>-223872670.99</v>
          </cell>
        </row>
        <row r="964">
          <cell r="A964" t="str">
            <v>总计</v>
          </cell>
        </row>
        <row r="964">
          <cell r="G964">
            <v>-231682188.14</v>
          </cell>
          <cell r="H964">
            <v>28816317.11</v>
          </cell>
        </row>
        <row r="964">
          <cell r="J964">
            <v>21006799.96</v>
          </cell>
        </row>
        <row r="964">
          <cell r="L964">
            <v>-223872670.99</v>
          </cell>
        </row>
        <row r="967">
          <cell r="A967" t="str">
            <v>报告结束</v>
          </cell>
        </row>
        <row r="970">
          <cell r="F970" t="str">
            <v>搜索标准</v>
          </cell>
        </row>
        <row r="971">
          <cell r="F971" t="str">
            <v>总账会计期</v>
          </cell>
        </row>
        <row r="971">
          <cell r="I971" t="str">
            <v>范围</v>
          </cell>
        </row>
        <row r="971">
          <cell r="K971" t="str">
            <v>9</v>
          </cell>
        </row>
        <row r="972">
          <cell r="F972" t="str">
            <v>总账日历年度</v>
          </cell>
        </row>
        <row r="972">
          <cell r="I972" t="str">
            <v>范围</v>
          </cell>
        </row>
        <row r="972">
          <cell r="K972" t="str">
            <v>2024</v>
          </cell>
        </row>
        <row r="973">
          <cell r="F973" t="str">
            <v>控制总账账户</v>
          </cell>
        </row>
        <row r="973">
          <cell r="I973" t="str">
            <v>等于</v>
          </cell>
        </row>
        <row r="973">
          <cell r="K973" t="str">
            <v>22020301</v>
          </cell>
        </row>
        <row r="976">
          <cell r="A976" t="str">
            <v>由 张巧慧 从域 HBGHRC，会计单位 2000，于 2024-10-11 14:54 打印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BF65"/>
  <sheetViews>
    <sheetView zoomScale="60" zoomScaleNormal="60" workbookViewId="0">
      <pane xSplit="10" ySplit="3" topLeftCell="K24" activePane="bottomRight" state="frozen"/>
      <selection/>
      <selection pane="topRight"/>
      <selection pane="bottomLeft"/>
      <selection pane="bottomRight" activeCell="G31" sqref="G31"/>
    </sheetView>
  </sheetViews>
  <sheetFormatPr defaultColWidth="9" defaultRowHeight="14.25"/>
  <cols>
    <col min="1" max="1" width="4.775" style="2" customWidth="1"/>
    <col min="2" max="2" width="10.775" style="2" customWidth="1"/>
    <col min="3" max="3" width="40.3333333333333" style="2" customWidth="1"/>
    <col min="4" max="4" width="8.775" style="2" hidden="1" customWidth="1"/>
    <col min="5" max="5" width="11.8833333333333" style="2" hidden="1" customWidth="1"/>
    <col min="6" max="6" width="10.4416666666667" style="3" customWidth="1"/>
    <col min="7" max="7" width="10.8833333333333" style="2" customWidth="1"/>
    <col min="8" max="8" width="10" style="2" customWidth="1"/>
    <col min="9" max="9" width="17.5583333333333" style="2" customWidth="1"/>
    <col min="10" max="10" width="17.8833333333333" style="2" customWidth="1"/>
    <col min="11" max="15" width="16.4416666666667" style="2" hidden="1" customWidth="1"/>
    <col min="16" max="19" width="17.4416666666667" style="2" hidden="1" customWidth="1"/>
    <col min="20" max="21" width="18.2166666666667" style="2" hidden="1" customWidth="1"/>
    <col min="22" max="22" width="15.4416666666667" style="2" hidden="1" customWidth="1"/>
    <col min="23" max="23" width="15.3333333333333" style="2" hidden="1" customWidth="1"/>
    <col min="24" max="27" width="19.2166666666667" style="2" hidden="1" customWidth="1"/>
    <col min="28" max="28" width="14.3333333333333" style="2" hidden="1" customWidth="1"/>
    <col min="29" max="29" width="13.4416666666667" style="2" hidden="1" customWidth="1"/>
    <col min="30" max="33" width="19.2166666666667" style="2" hidden="1" customWidth="1"/>
    <col min="34" max="34" width="22" style="2" hidden="1" customWidth="1"/>
    <col min="35" max="35" width="16.775" style="4" hidden="1" customWidth="1"/>
    <col min="36" max="36" width="18.4416666666667" style="4" hidden="1" customWidth="1"/>
    <col min="37" max="37" width="15.5583333333333" style="5" hidden="1" customWidth="1"/>
    <col min="38" max="38" width="8.33333333333333" style="5" hidden="1" customWidth="1"/>
    <col min="39" max="39" width="16.5583333333333" style="2" customWidth="1"/>
    <col min="40" max="40" width="17.4416666666667" style="2" customWidth="1"/>
    <col min="41" max="41" width="10.3333333333333" style="2" customWidth="1"/>
    <col min="42" max="42" width="10.6666666666667" style="2" customWidth="1"/>
    <col min="43" max="43" width="8.775" style="2" customWidth="1"/>
    <col min="44" max="44" width="7.44166666666667" style="2" customWidth="1"/>
    <col min="45" max="45" width="9.21666666666667" style="2" customWidth="1"/>
    <col min="46" max="46" width="7.44166666666667" style="2" customWidth="1"/>
    <col min="47" max="47" width="9.775" style="2" customWidth="1"/>
    <col min="48" max="48" width="10" style="2" customWidth="1"/>
    <col min="49" max="49" width="16.6666666666667" style="2" customWidth="1"/>
    <col min="50" max="50" width="16.4416666666667" style="2" hidden="1" customWidth="1"/>
    <col min="51" max="51" width="9.775" style="2" hidden="1" customWidth="1"/>
    <col min="52" max="52" width="31.3333333333333" style="2" hidden="1" customWidth="1"/>
    <col min="53" max="53" width="17.1083333333333" style="6" customWidth="1"/>
    <col min="54" max="54" width="22.2166666666667" style="2" customWidth="1"/>
    <col min="55" max="55" width="13.4416666666667" style="6" customWidth="1"/>
    <col min="56" max="56" width="36.775" style="2" customWidth="1"/>
    <col min="57" max="57" width="12.1083333333333" style="2" customWidth="1"/>
    <col min="58" max="58" width="9" style="1" customWidth="1"/>
    <col min="59" max="16384" width="9" style="2"/>
  </cols>
  <sheetData>
    <row r="1" ht="30.6" customHeight="1" spans="1:56">
      <c r="A1" s="7" t="s">
        <v>0</v>
      </c>
      <c r="B1" s="7"/>
      <c r="C1" s="7"/>
      <c r="D1" s="7"/>
      <c r="E1" s="7"/>
      <c r="F1" s="8"/>
      <c r="G1" s="7"/>
      <c r="H1" s="9"/>
      <c r="I1" s="32">
        <f t="shared" ref="I1:Q1" si="0">SUBTOTAL(9,I4:I45)</f>
        <v>66555190.16</v>
      </c>
      <c r="J1" s="32">
        <f t="shared" si="0"/>
        <v>59438868.09</v>
      </c>
      <c r="K1" s="33">
        <f t="shared" si="0"/>
        <v>3958911.22166667</v>
      </c>
      <c r="L1" s="33">
        <f t="shared" si="0"/>
        <v>4449877.09833333</v>
      </c>
      <c r="M1" s="33">
        <f t="shared" si="0"/>
        <v>5488330.65833333</v>
      </c>
      <c r="N1" s="33">
        <f t="shared" si="0"/>
        <v>6376729.09833334</v>
      </c>
      <c r="O1" s="34">
        <f t="shared" si="0"/>
        <v>7316854.21666667</v>
      </c>
      <c r="P1" s="34">
        <f t="shared" si="0"/>
        <v>7282795.98333333</v>
      </c>
      <c r="Q1" s="34">
        <f t="shared" si="0"/>
        <v>6924633.30333334</v>
      </c>
      <c r="R1" s="32"/>
      <c r="S1" s="32"/>
      <c r="T1" s="32">
        <f>SUBTOTAL(9,T4:T45)</f>
        <v>44980169.085</v>
      </c>
      <c r="U1" s="32">
        <f>SUBTOTAL(9,U4:U45)</f>
        <v>10622635.1893333</v>
      </c>
      <c r="V1" s="32">
        <f>SUBTOTAL(9,V4:V45)</f>
        <v>678000</v>
      </c>
      <c r="W1" s="32">
        <f>SUBTOTAL(9,W4:W45)</f>
        <v>700000</v>
      </c>
      <c r="X1" s="32">
        <f>SUBTOTAL(9,X4:X45)</f>
        <v>4917000</v>
      </c>
      <c r="Y1" s="32"/>
      <c r="Z1" s="32"/>
      <c r="AA1" s="32"/>
      <c r="AB1" s="32">
        <f>SUBTOTAL(9,AB4:AB45)</f>
        <v>1962803.776</v>
      </c>
      <c r="AC1" s="32"/>
      <c r="AD1" s="32"/>
      <c r="AE1" s="32"/>
      <c r="AF1" s="32"/>
      <c r="AG1" s="32"/>
      <c r="AH1" s="32">
        <f t="shared" ref="AH1:AN1" si="1">SUBTOTAL(9,AH4:AH45)</f>
        <v>23939307.1693333</v>
      </c>
      <c r="AI1" s="32">
        <f t="shared" si="1"/>
        <v>21040861.9156667</v>
      </c>
      <c r="AJ1" s="32">
        <f t="shared" si="1"/>
        <v>57611445.862</v>
      </c>
      <c r="AK1" s="32">
        <f t="shared" si="1"/>
        <v>43333795.7973333</v>
      </c>
      <c r="AL1" s="32">
        <f t="shared" si="1"/>
        <v>43502361.456</v>
      </c>
      <c r="AM1" s="32">
        <f t="shared" si="1"/>
        <v>4589024.09466667</v>
      </c>
      <c r="AN1" s="32">
        <f t="shared" si="1"/>
        <v>4589024.09466667</v>
      </c>
      <c r="AO1" s="32"/>
      <c r="AP1" s="72">
        <f>SUBTOTAL(9,AP4:AP45)</f>
        <v>1</v>
      </c>
      <c r="AQ1" s="32"/>
      <c r="AR1" s="32"/>
      <c r="AS1" s="32"/>
      <c r="AT1" s="32"/>
      <c r="AU1" s="32"/>
      <c r="AV1" s="32"/>
      <c r="AW1" s="32">
        <f>SUBTOTAL(9,AW4:AW45)</f>
        <v>4544643.96332667</v>
      </c>
      <c r="AX1" s="82"/>
      <c r="AY1" s="83"/>
      <c r="AZ1" s="82"/>
      <c r="BA1" s="84"/>
      <c r="BB1" s="85"/>
      <c r="BC1" s="86"/>
      <c r="BD1" s="86" t="s">
        <v>1</v>
      </c>
    </row>
    <row r="2" ht="16.2" customHeight="1" spans="1:56">
      <c r="A2" s="10" t="s">
        <v>2</v>
      </c>
      <c r="B2" s="10" t="s">
        <v>3</v>
      </c>
      <c r="C2" s="10" t="s">
        <v>4</v>
      </c>
      <c r="D2" s="11" t="s">
        <v>5</v>
      </c>
      <c r="E2" s="11" t="s">
        <v>6</v>
      </c>
      <c r="F2" s="11" t="s">
        <v>7</v>
      </c>
      <c r="G2" s="10" t="s">
        <v>8</v>
      </c>
      <c r="H2" s="12" t="s">
        <v>9</v>
      </c>
      <c r="I2" s="11" t="s">
        <v>10</v>
      </c>
      <c r="J2" s="11" t="s">
        <v>11</v>
      </c>
      <c r="K2" s="35" t="s">
        <v>12</v>
      </c>
      <c r="L2" s="36"/>
      <c r="M2" s="36"/>
      <c r="N2" s="36"/>
      <c r="O2" s="36"/>
      <c r="P2" s="36"/>
      <c r="Q2" s="36"/>
      <c r="R2" s="36"/>
      <c r="S2" s="43"/>
      <c r="T2" s="12" t="s">
        <v>13</v>
      </c>
      <c r="U2" s="10" t="s">
        <v>14</v>
      </c>
      <c r="V2" s="10"/>
      <c r="W2" s="44" t="s">
        <v>15</v>
      </c>
      <c r="X2" s="45"/>
      <c r="Y2" s="45"/>
      <c r="Z2" s="45"/>
      <c r="AA2" s="51"/>
      <c r="AB2" s="44" t="s">
        <v>16</v>
      </c>
      <c r="AC2" s="51"/>
      <c r="AD2" s="44" t="s">
        <v>17</v>
      </c>
      <c r="AE2" s="51"/>
      <c r="AF2" s="51"/>
      <c r="AG2" s="51"/>
      <c r="AH2" s="47" t="s">
        <v>18</v>
      </c>
      <c r="AI2" s="54" t="s">
        <v>19</v>
      </c>
      <c r="AJ2" s="54" t="s">
        <v>20</v>
      </c>
      <c r="AK2" s="55" t="s">
        <v>17</v>
      </c>
      <c r="AL2" s="56"/>
      <c r="AM2" s="57" t="s">
        <v>21</v>
      </c>
      <c r="AN2" s="12" t="s">
        <v>22</v>
      </c>
      <c r="AO2" s="12" t="s">
        <v>23</v>
      </c>
      <c r="AP2" s="12" t="s">
        <v>24</v>
      </c>
      <c r="AQ2" s="55" t="s">
        <v>25</v>
      </c>
      <c r="AR2" s="73"/>
      <c r="AS2" s="73"/>
      <c r="AT2" s="56"/>
      <c r="AU2" s="37" t="s">
        <v>26</v>
      </c>
      <c r="AV2" s="12" t="s">
        <v>27</v>
      </c>
      <c r="AW2" s="12" t="s">
        <v>28</v>
      </c>
      <c r="AX2" s="87" t="s">
        <v>29</v>
      </c>
      <c r="AY2" s="12" t="s">
        <v>30</v>
      </c>
      <c r="AZ2" s="87" t="s">
        <v>31</v>
      </c>
      <c r="BA2" s="12" t="s">
        <v>32</v>
      </c>
      <c r="BB2" s="10" t="s">
        <v>33</v>
      </c>
      <c r="BC2" s="37" t="s">
        <v>34</v>
      </c>
      <c r="BD2" s="37" t="s">
        <v>35</v>
      </c>
    </row>
    <row r="3" ht="30" spans="1:57">
      <c r="A3" s="10"/>
      <c r="B3" s="10"/>
      <c r="C3" s="10"/>
      <c r="D3" s="13"/>
      <c r="E3" s="13"/>
      <c r="F3" s="13"/>
      <c r="G3" s="10"/>
      <c r="H3" s="14"/>
      <c r="I3" s="13"/>
      <c r="J3" s="13"/>
      <c r="K3" s="37" t="s">
        <v>36</v>
      </c>
      <c r="L3" s="37" t="s">
        <v>37</v>
      </c>
      <c r="M3" s="37" t="s">
        <v>38</v>
      </c>
      <c r="N3" s="37" t="s">
        <v>39</v>
      </c>
      <c r="O3" s="37" t="s">
        <v>40</v>
      </c>
      <c r="P3" s="37" t="s">
        <v>41</v>
      </c>
      <c r="Q3" s="37" t="s">
        <v>42</v>
      </c>
      <c r="R3" s="37" t="s">
        <v>43</v>
      </c>
      <c r="S3" s="37" t="s">
        <v>44</v>
      </c>
      <c r="T3" s="14"/>
      <c r="U3" s="46" t="s">
        <v>14</v>
      </c>
      <c r="V3" s="46" t="s">
        <v>45</v>
      </c>
      <c r="W3" s="47" t="s">
        <v>46</v>
      </c>
      <c r="X3" s="48" t="s">
        <v>47</v>
      </c>
      <c r="Y3" s="48" t="s">
        <v>48</v>
      </c>
      <c r="Z3" s="48" t="s">
        <v>49</v>
      </c>
      <c r="AA3" s="48" t="s">
        <v>50</v>
      </c>
      <c r="AB3" s="48" t="s">
        <v>51</v>
      </c>
      <c r="AC3" s="48" t="s">
        <v>52</v>
      </c>
      <c r="AD3" s="48" t="s">
        <v>52</v>
      </c>
      <c r="AE3" s="48" t="s">
        <v>53</v>
      </c>
      <c r="AF3" s="48" t="s">
        <v>54</v>
      </c>
      <c r="AG3" s="48" t="s">
        <v>55</v>
      </c>
      <c r="AH3" s="47"/>
      <c r="AI3" s="58"/>
      <c r="AJ3" s="58"/>
      <c r="AK3" s="59" t="s">
        <v>56</v>
      </c>
      <c r="AL3" s="60" t="s">
        <v>57</v>
      </c>
      <c r="AM3" s="61"/>
      <c r="AN3" s="14"/>
      <c r="AO3" s="14"/>
      <c r="AP3" s="14"/>
      <c r="AQ3" s="37" t="s">
        <v>58</v>
      </c>
      <c r="AR3" s="37" t="s">
        <v>59</v>
      </c>
      <c r="AS3" s="37" t="s">
        <v>60</v>
      </c>
      <c r="AT3" s="37" t="s">
        <v>61</v>
      </c>
      <c r="AU3" s="37"/>
      <c r="AV3" s="14"/>
      <c r="AW3" s="14"/>
      <c r="AX3" s="88"/>
      <c r="AY3" s="14"/>
      <c r="AZ3" s="88"/>
      <c r="BA3" s="14"/>
      <c r="BB3" s="89" t="s">
        <v>62</v>
      </c>
      <c r="BC3" s="37"/>
      <c r="BD3" s="37"/>
      <c r="BE3" s="2" t="s">
        <v>63</v>
      </c>
    </row>
    <row r="4" ht="36" customHeight="1" spans="1:56">
      <c r="A4" s="15">
        <f t="shared" ref="A4:A30" si="2">ROW()-3</f>
        <v>1</v>
      </c>
      <c r="B4" s="16" t="s">
        <v>64</v>
      </c>
      <c r="C4" s="26" t="s">
        <v>65</v>
      </c>
      <c r="D4" s="17" t="s">
        <v>66</v>
      </c>
      <c r="E4" s="18" t="s">
        <v>67</v>
      </c>
      <c r="F4" s="18" t="s">
        <v>68</v>
      </c>
      <c r="G4" s="19" t="s">
        <v>69</v>
      </c>
      <c r="H4" s="20">
        <v>0.8</v>
      </c>
      <c r="I4" s="38">
        <f>VLOOKUP(B4,[1]Sheet1!$B:$BA,52,0)</f>
        <v>300668.93</v>
      </c>
      <c r="J4" s="38">
        <f>VLOOKUP(B4,[1]Sheet1!$B:$BB,53,0)</f>
        <v>300668.93</v>
      </c>
      <c r="K4" s="39">
        <f>VLOOKUP(B4,[2]Sheet1!$B$5:$BB$697,53,0)</f>
        <v>0</v>
      </c>
      <c r="L4" s="39">
        <f>VLOOKUP(B4,[2]Sheet1!$B:$BC,54,0)</f>
        <v>0</v>
      </c>
      <c r="M4" s="39">
        <f>VLOOKUP(B4,[2]Sheet1!$B:$BD,55,0)</f>
        <v>30531.4416666667</v>
      </c>
      <c r="N4" s="39">
        <f>VLOOKUP(B4,[2]Sheet1!$B:$BE,56,0)</f>
        <v>30531.4416666667</v>
      </c>
      <c r="O4" s="39">
        <f>VLOOKUP(B4,[2]Sheet1!$B:$BF,57,0)</f>
        <v>51492.9416666667</v>
      </c>
      <c r="P4" s="39">
        <f>VLOOKUP(B4,[3]Sheet1!$B:$BH,59,0)</f>
        <v>51492.9416666667</v>
      </c>
      <c r="Q4" s="39">
        <f>VLOOKUP(B4,[4]Sheet1!$B$5:$BJ$707,61,0)</f>
        <v>34625.9683333333</v>
      </c>
      <c r="R4" s="39">
        <f>VLOOKUP(B4,[5]Sheet1!$B$5:$BO$716,65,0)</f>
        <v>34625.9683333333</v>
      </c>
      <c r="S4" s="39">
        <f>VLOOKUP(B4,[1]Sheet1!$B:$BO,66,0)</f>
        <v>50111.4883333333</v>
      </c>
      <c r="T4" s="49">
        <f>SUM(K4:S4)*H4</f>
        <v>226729.753333333</v>
      </c>
      <c r="U4" s="50">
        <f>VLOOKUP(B4,[6]Sheet2!$A:$V,21,0)</f>
        <v>0</v>
      </c>
      <c r="V4" s="50"/>
      <c r="W4" s="50"/>
      <c r="X4" s="50">
        <f>VLOOKUP(B4,'[7]5.30 (2)'!$C$4:$V$115,20,0)</f>
        <v>200000</v>
      </c>
      <c r="Y4" s="50"/>
      <c r="Z4" s="50">
        <f>VLOOKUP(B4,'[8]7.4付款计划'!$C$4:$AI$185,33,0)</f>
        <v>0</v>
      </c>
      <c r="AA4" s="50">
        <f>VLOOKUP(B4,'[8]7.9付款计划'!$C$9:$AB$196,26,0)</f>
        <v>0</v>
      </c>
      <c r="AB4" s="50"/>
      <c r="AC4" s="50"/>
      <c r="AD4" s="50"/>
      <c r="AE4" s="50"/>
      <c r="AF4" s="50"/>
      <c r="AG4" s="50"/>
      <c r="AH4" s="50">
        <f>SUM(U4:AG4)</f>
        <v>200000</v>
      </c>
      <c r="AI4" s="50">
        <f>T4-AH4</f>
        <v>26729.7533333334</v>
      </c>
      <c r="AJ4" s="50">
        <f>J4-AD4-AE4-AF4-AG4</f>
        <v>300668.93</v>
      </c>
      <c r="AK4" s="62">
        <f>_xlfn.IFS(G4="原材料",AJ4,G4="涉诉",AJ4,G4="临采",AJ4,G4="零部件",AI4,G4="销售",AI4,G4="固定资产",AJ4,G4="特殊类",AJ4,G4="李尔项目",AJ4)</f>
        <v>300668.93</v>
      </c>
      <c r="AL4" s="62">
        <f>IF(AK4&gt;=0,AK4,0)</f>
        <v>300668.93</v>
      </c>
      <c r="AM4" s="101">
        <v>100000</v>
      </c>
      <c r="AN4" s="50">
        <f>AM4</f>
        <v>100000</v>
      </c>
      <c r="AO4" s="74">
        <f>IF(AL4&lt;=0,"100%",AM4/AL4)</f>
        <v>0.3325917313771</v>
      </c>
      <c r="AP4" s="75">
        <f>AN4/$AN$1</f>
        <v>0.0217911255066669</v>
      </c>
      <c r="AQ4" s="76"/>
      <c r="AR4" s="22"/>
      <c r="AS4" s="22"/>
      <c r="AT4" s="76">
        <f>SUM(AQ4:AS4)</f>
        <v>0</v>
      </c>
      <c r="AU4" s="77">
        <v>0</v>
      </c>
      <c r="AV4" s="77">
        <f t="shared" ref="AV4:AV33" si="3">IF(AN4=0,0,AT4/AN4+AU4)</f>
        <v>0</v>
      </c>
      <c r="AW4" s="113">
        <f>AN4*(1-AV4)</f>
        <v>100000</v>
      </c>
      <c r="AX4" s="95">
        <v>45555</v>
      </c>
      <c r="AY4" s="93">
        <v>7</v>
      </c>
      <c r="AZ4" s="91">
        <f>AX4-AY4</f>
        <v>45548</v>
      </c>
      <c r="BA4" s="92" t="s">
        <v>70</v>
      </c>
      <c r="BB4" s="50" t="s">
        <v>71</v>
      </c>
      <c r="BC4" s="15" t="s">
        <v>72</v>
      </c>
      <c r="BD4" s="97"/>
    </row>
    <row r="5" ht="36" customHeight="1" spans="1:56">
      <c r="A5" s="15">
        <f t="shared" si="2"/>
        <v>2</v>
      </c>
      <c r="B5" s="16" t="s">
        <v>73</v>
      </c>
      <c r="C5" s="26" t="s">
        <v>74</v>
      </c>
      <c r="D5" s="17" t="s">
        <v>66</v>
      </c>
      <c r="E5" s="18" t="s">
        <v>75</v>
      </c>
      <c r="F5" s="18" t="s">
        <v>68</v>
      </c>
      <c r="G5" s="19" t="s">
        <v>69</v>
      </c>
      <c r="H5" s="20">
        <v>1</v>
      </c>
      <c r="I5" s="38">
        <f>VLOOKUP(B5,[1]Sheet1!$B:$BA,52,0)</f>
        <v>443214.95</v>
      </c>
      <c r="J5" s="38">
        <f>VLOOKUP(B5,[1]Sheet1!$B:$BB,53,0)</f>
        <v>346126.61</v>
      </c>
      <c r="K5" s="39">
        <f>VLOOKUP(B5,[2]Sheet1!$B$5:$BB$697,53,0)</f>
        <v>0</v>
      </c>
      <c r="L5" s="39">
        <f>VLOOKUP(B5,[2]Sheet1!$B:$BC,54,0)</f>
        <v>0</v>
      </c>
      <c r="M5" s="39">
        <f>VLOOKUP(B5,[2]Sheet1!$B:$BD,55,0)</f>
        <v>17451.0516666667</v>
      </c>
      <c r="N5" s="39">
        <f>VLOOKUP(B5,[2]Sheet1!$B:$BE,56,0)</f>
        <v>40317.5033333333</v>
      </c>
      <c r="O5" s="39">
        <f>VLOOKUP(B5,[2]Sheet1!$B:$BF,57,0)</f>
        <v>48125.3266666667</v>
      </c>
      <c r="P5" s="39">
        <f>VLOOKUP(B5,[3]Sheet1!$B:$BH,59,0)</f>
        <v>63611.0516666667</v>
      </c>
      <c r="Q5" s="39">
        <f>VLOOKUP(B5,[4]Sheet1!$B$5:$BJ$707,61,0)</f>
        <v>79096.7766666667</v>
      </c>
      <c r="R5" s="39">
        <f>VLOOKUP(B5,[5]Sheet1!$B$5:$BO$716,65,0)</f>
        <v>57687.7683333333</v>
      </c>
      <c r="S5" s="39">
        <f>VLOOKUP(B5,[1]Sheet1!$B:$BO,66,0)</f>
        <v>73869.1583333333</v>
      </c>
      <c r="T5" s="49">
        <f>SUM(K5:S5)*H5</f>
        <v>380158.636666667</v>
      </c>
      <c r="U5" s="50">
        <f>VLOOKUP(B5,[6]Sheet2!$A:$V,21,0)</f>
        <v>100000</v>
      </c>
      <c r="V5" s="50">
        <v>100000</v>
      </c>
      <c r="W5" s="50"/>
      <c r="X5" s="50"/>
      <c r="Y5" s="50"/>
      <c r="Z5" s="50">
        <f>VLOOKUP(B5,'[8]7.4付款计划'!$C$4:$AI$185,33,0)</f>
        <v>0</v>
      </c>
      <c r="AA5" s="50">
        <f>VLOOKUP(B5,'[8]7.9付款计划'!$C$9:$AB$196,26,0)</f>
        <v>180000</v>
      </c>
      <c r="AB5" s="50"/>
      <c r="AC5" s="50"/>
      <c r="AD5" s="50"/>
      <c r="AE5" s="50"/>
      <c r="AF5" s="50"/>
      <c r="AG5" s="50"/>
      <c r="AH5" s="50">
        <f>SUM(U5:AG5)</f>
        <v>380000</v>
      </c>
      <c r="AI5" s="50">
        <f>T5-AH5</f>
        <v>158.636666666716</v>
      </c>
      <c r="AJ5" s="50">
        <f>J5-AD5-AE5-AF5-AG5</f>
        <v>346126.61</v>
      </c>
      <c r="AK5" s="62">
        <f>_xlfn.IFS(G5="原材料",AJ5,G5="涉诉",AJ5,G5="临采",AJ5,G5="零部件",AI5,G5="销售",AI5,G5="固定资产",AJ5,G5="特殊类",AJ5,G5="李尔项目",AJ5)</f>
        <v>346126.61</v>
      </c>
      <c r="AL5" s="62">
        <f>IF(AK5&gt;=0,AK5,0)</f>
        <v>346126.61</v>
      </c>
      <c r="AM5" s="101">
        <v>150000</v>
      </c>
      <c r="AN5" s="50">
        <f>AM5</f>
        <v>150000</v>
      </c>
      <c r="AO5" s="74">
        <f>IF(AL5&lt;=0,"100%",AM5/AL5)</f>
        <v>0.433367431645894</v>
      </c>
      <c r="AP5" s="75">
        <f>AN5/$AN$1</f>
        <v>0.0326866882600004</v>
      </c>
      <c r="AQ5" s="76"/>
      <c r="AR5" s="22"/>
      <c r="AS5" s="22"/>
      <c r="AT5" s="76">
        <f>SUM(AQ5:AS5)</f>
        <v>0</v>
      </c>
      <c r="AU5" s="77">
        <v>0</v>
      </c>
      <c r="AV5" s="77">
        <f t="shared" si="3"/>
        <v>0</v>
      </c>
      <c r="AW5" s="113">
        <f>AN5*(1-AV5)</f>
        <v>150000</v>
      </c>
      <c r="AX5" s="91">
        <v>45534</v>
      </c>
      <c r="AY5" s="15">
        <v>3</v>
      </c>
      <c r="AZ5" s="91">
        <f>AX5-AY5</f>
        <v>45531</v>
      </c>
      <c r="BA5" s="92" t="s">
        <v>70</v>
      </c>
      <c r="BB5" s="50" t="s">
        <v>76</v>
      </c>
      <c r="BC5" s="15" t="s">
        <v>72</v>
      </c>
      <c r="BD5" s="97"/>
    </row>
    <row r="6" s="1" customFormat="1" ht="36" customHeight="1" spans="1:57">
      <c r="A6" s="15">
        <f t="shared" si="2"/>
        <v>3</v>
      </c>
      <c r="B6" s="16" t="s">
        <v>77</v>
      </c>
      <c r="C6" s="25" t="s">
        <v>78</v>
      </c>
      <c r="D6" s="17" t="s">
        <v>66</v>
      </c>
      <c r="E6" s="18" t="s">
        <v>75</v>
      </c>
      <c r="F6" s="19" t="s">
        <v>68</v>
      </c>
      <c r="G6" s="19" t="s">
        <v>79</v>
      </c>
      <c r="H6" s="20">
        <v>0.8</v>
      </c>
      <c r="I6" s="38">
        <f>VLOOKUP(B6,[1]Sheet1!$B:$BA,52,0)</f>
        <v>1258787.48</v>
      </c>
      <c r="J6" s="38">
        <f>VLOOKUP(B6,[1]Sheet1!$B:$BB,53,0)</f>
        <v>1082788.24</v>
      </c>
      <c r="K6" s="39">
        <f>VLOOKUP(B6,[2]Sheet1!$B$5:$BB$697,53,0)</f>
        <v>0</v>
      </c>
      <c r="L6" s="39">
        <f>VLOOKUP(B6,[2]Sheet1!$B:$BC,54,0)</f>
        <v>117061.861666667</v>
      </c>
      <c r="M6" s="39">
        <f>VLOOKUP(B6,[2]Sheet1!$B:$BD,55,0)</f>
        <v>143859.336666667</v>
      </c>
      <c r="N6" s="39">
        <f>VLOOKUP(B6,[2]Sheet1!$B:$BE,56,0)</f>
        <v>152833.051666667</v>
      </c>
      <c r="O6" s="39">
        <f>VLOOKUP(B6,[2]Sheet1!$B:$BF,57,0)</f>
        <v>178167.183333333</v>
      </c>
      <c r="P6" s="39">
        <f>VLOOKUP(B6,[3]Sheet1!$B:$BH,59,0)</f>
        <v>194275.626666667</v>
      </c>
      <c r="Q6" s="39">
        <f>VLOOKUP(B6,[4]Sheet1!$B$5:$BJ$707,61,0)</f>
        <v>205464.706666667</v>
      </c>
      <c r="R6" s="39">
        <f>VLOOKUP(B6,[5]Sheet1!$B$5:$BO$716,65,0)</f>
        <v>105709.575</v>
      </c>
      <c r="S6" s="39">
        <f>VLOOKUP(B6,[1]Sheet1!$B:$BO,66,0)</f>
        <v>90938.5766666667</v>
      </c>
      <c r="T6" s="49">
        <f t="shared" ref="T6:T20" si="4">SUM(K6:S6)*H6</f>
        <v>950647.934666668</v>
      </c>
      <c r="U6" s="50">
        <f>VLOOKUP(B6,[6]Sheet2!$A:$V,21,0)</f>
        <v>100000</v>
      </c>
      <c r="V6" s="50"/>
      <c r="W6" s="50"/>
      <c r="X6" s="50">
        <f>VLOOKUP(B6,'[7]5.30 (2)'!$C$4:$V$115,20,0)</f>
        <v>120000</v>
      </c>
      <c r="Y6" s="50"/>
      <c r="Z6" s="50">
        <f>VLOOKUP(B6,'[8]7.4付款计划'!$C$4:$AI$185,33,0)</f>
        <v>100000</v>
      </c>
      <c r="AA6" s="50">
        <f>VLOOKUP(B6,'[8]7.9付款计划'!$C$9:$AB$196,26,0)</f>
        <v>0</v>
      </c>
      <c r="AB6" s="50">
        <v>50000</v>
      </c>
      <c r="AC6" s="50"/>
      <c r="AD6" s="50"/>
      <c r="AE6" s="50"/>
      <c r="AF6" s="50">
        <v>80000</v>
      </c>
      <c r="AG6" s="50"/>
      <c r="AH6" s="50">
        <f t="shared" ref="AH6:AH20" si="5">SUM(U6:AG6)</f>
        <v>450000</v>
      </c>
      <c r="AI6" s="50">
        <f t="shared" ref="AI6:AI24" si="6">T6-AH6</f>
        <v>500647.934666668</v>
      </c>
      <c r="AJ6" s="50">
        <f t="shared" ref="AJ6:AJ20" si="7">J6-AD6-AE6-AF6-AG6</f>
        <v>1002788.24</v>
      </c>
      <c r="AK6" s="62">
        <f t="shared" ref="AK6:AK20" si="8">_xlfn.IFS(G6="原材料",AJ6,G6="涉诉",AJ6,G6="临采",AJ6,G6="零部件",AI6,G6="销售",AI6,G6="固定资产",AJ6,G6="特殊类",AJ6,G6="李尔项目",AJ6)</f>
        <v>500647.934666668</v>
      </c>
      <c r="AL6" s="62">
        <f t="shared" ref="AL6:AL20" si="9">IF(AK6&gt;=0,AK6,0)</f>
        <v>500647.934666668</v>
      </c>
      <c r="AM6" s="101">
        <v>150000</v>
      </c>
      <c r="AN6" s="50">
        <f t="shared" ref="AN6:AN20" si="10">AM6</f>
        <v>150000</v>
      </c>
      <c r="AO6" s="74">
        <f t="shared" ref="AO6:AO20" si="11">IF(AL6&lt;=0,"100%",AM6/AL6)</f>
        <v>0.299611742331206</v>
      </c>
      <c r="AP6" s="75">
        <f t="shared" ref="AP6:AP20" si="12">AN6/$AN$1</f>
        <v>0.0326866882600004</v>
      </c>
      <c r="AQ6" s="76"/>
      <c r="AR6" s="76"/>
      <c r="AS6" s="76"/>
      <c r="AT6" s="76">
        <f t="shared" ref="AT6:AT20" si="13">SUM(AQ6:AS6)</f>
        <v>0</v>
      </c>
      <c r="AU6" s="77">
        <v>0.03</v>
      </c>
      <c r="AV6" s="77">
        <f t="shared" ref="AV6:AV20" si="14">IF(AN6=0,0,AT6/AN6+AU6)</f>
        <v>0.03</v>
      </c>
      <c r="AW6" s="113">
        <f t="shared" ref="AW6:AW20" si="15">AN6*(1-AV6)</f>
        <v>145500</v>
      </c>
      <c r="AX6" s="91">
        <v>45532</v>
      </c>
      <c r="AY6" s="15">
        <v>4</v>
      </c>
      <c r="AZ6" s="91">
        <v>45510</v>
      </c>
      <c r="BA6" s="94" t="s">
        <v>70</v>
      </c>
      <c r="BB6" s="50" t="s">
        <v>80</v>
      </c>
      <c r="BC6" s="19" t="s">
        <v>81</v>
      </c>
      <c r="BD6" s="97" t="s">
        <v>82</v>
      </c>
      <c r="BE6" s="2"/>
    </row>
    <row r="7" s="1" customFormat="1" ht="36" customHeight="1" spans="1:57">
      <c r="A7" s="15">
        <f t="shared" si="2"/>
        <v>4</v>
      </c>
      <c r="B7" s="16" t="s">
        <v>83</v>
      </c>
      <c r="C7" s="26" t="s">
        <v>84</v>
      </c>
      <c r="D7" s="17" t="s">
        <v>66</v>
      </c>
      <c r="E7" s="18" t="s">
        <v>67</v>
      </c>
      <c r="F7" s="19" t="s">
        <v>68</v>
      </c>
      <c r="G7" s="19" t="s">
        <v>85</v>
      </c>
      <c r="H7" s="20">
        <v>0.8</v>
      </c>
      <c r="I7" s="38">
        <f>VLOOKUP(B7,[1]Sheet1!$B:$BA,52,0)</f>
        <v>2724317.98</v>
      </c>
      <c r="J7" s="38">
        <f>VLOOKUP(B7,[1]Sheet1!$B:$BB,53,0)</f>
        <v>2215446.44</v>
      </c>
      <c r="K7" s="39">
        <f>VLOOKUP(B7,[2]Sheet1!$B$5:$BB$697,53,0)</f>
        <v>135332.676666667</v>
      </c>
      <c r="L7" s="39">
        <f>VLOOKUP(B7,[2]Sheet1!$B:$BC,54,0)</f>
        <v>182236.551666667</v>
      </c>
      <c r="M7" s="39">
        <f>VLOOKUP(B7,[2]Sheet1!$B:$BD,55,0)</f>
        <v>347494.928333333</v>
      </c>
      <c r="N7" s="39">
        <f>VLOOKUP(B7,[2]Sheet1!$B:$BE,56,0)</f>
        <v>373594.553333333</v>
      </c>
      <c r="O7" s="39">
        <f>VLOOKUP(B7,[2]Sheet1!$B:$BF,57,0)</f>
        <v>516192.135</v>
      </c>
      <c r="P7" s="39">
        <f>VLOOKUP(B7,[3]Sheet1!$B:$BH,59,0)</f>
        <v>609617.145</v>
      </c>
      <c r="Q7" s="39">
        <f>VLOOKUP(B7,[4]Sheet1!$B$5:$BJ$707,61,0)</f>
        <v>483908.396666667</v>
      </c>
      <c r="R7" s="39">
        <f>VLOOKUP(B7,[5]Sheet1!$B$5:$BO$716,65,0)</f>
        <v>437004.521666667</v>
      </c>
      <c r="S7" s="39">
        <f>VLOOKUP(B7,[1]Sheet1!$B:$BO,66,0)</f>
        <v>356558.068333333</v>
      </c>
      <c r="T7" s="49">
        <f t="shared" si="4"/>
        <v>2753551.18133333</v>
      </c>
      <c r="U7" s="50">
        <f>VLOOKUP(B7,[6]Sheet2!$A:$V,21,0)</f>
        <v>1600000</v>
      </c>
      <c r="V7" s="50"/>
      <c r="W7" s="50"/>
      <c r="X7" s="50">
        <f>VLOOKUP(B7,'[7]5.30 (2)'!$C$4:$V$115,20,0)</f>
        <v>500000</v>
      </c>
      <c r="Y7" s="50">
        <v>400000</v>
      </c>
      <c r="Z7" s="50">
        <f>VLOOKUP(B7,'[8]7.4付款计划'!$C$4:$AI$185,33,0)</f>
        <v>0</v>
      </c>
      <c r="AA7" s="50">
        <f>VLOOKUP(B7,'[8]7.9付款计划'!$C$9:$AB$196,26,0)</f>
        <v>0</v>
      </c>
      <c r="AB7" s="50">
        <v>500000</v>
      </c>
      <c r="AC7" s="50"/>
      <c r="AD7" s="50"/>
      <c r="AE7" s="50"/>
      <c r="AF7" s="50"/>
      <c r="AG7" s="50"/>
      <c r="AH7" s="50">
        <f t="shared" si="5"/>
        <v>3000000</v>
      </c>
      <c r="AI7" s="50">
        <f t="shared" si="6"/>
        <v>-246448.818666666</v>
      </c>
      <c r="AJ7" s="50">
        <f t="shared" si="7"/>
        <v>2215446.44</v>
      </c>
      <c r="AK7" s="62">
        <f t="shared" si="8"/>
        <v>2215446.44</v>
      </c>
      <c r="AL7" s="62">
        <f t="shared" si="9"/>
        <v>2215446.44</v>
      </c>
      <c r="AM7" s="101">
        <v>500000</v>
      </c>
      <c r="AN7" s="50">
        <f t="shared" si="10"/>
        <v>500000</v>
      </c>
      <c r="AO7" s="74">
        <f t="shared" si="11"/>
        <v>0.225688146177887</v>
      </c>
      <c r="AP7" s="75">
        <f t="shared" si="12"/>
        <v>0.108955627533335</v>
      </c>
      <c r="AQ7" s="76"/>
      <c r="AR7" s="76"/>
      <c r="AS7" s="76"/>
      <c r="AT7" s="76">
        <f t="shared" si="13"/>
        <v>0</v>
      </c>
      <c r="AU7" s="77">
        <v>0</v>
      </c>
      <c r="AV7" s="77">
        <f t="shared" si="14"/>
        <v>0</v>
      </c>
      <c r="AW7" s="113">
        <f t="shared" si="15"/>
        <v>500000</v>
      </c>
      <c r="AX7" s="91">
        <v>45531</v>
      </c>
      <c r="AY7" s="15">
        <v>4</v>
      </c>
      <c r="AZ7" s="91">
        <f t="shared" ref="AZ7:AZ19" si="16">AX7-AY7</f>
        <v>45527</v>
      </c>
      <c r="BA7" s="92" t="s">
        <v>86</v>
      </c>
      <c r="BB7" s="50" t="s">
        <v>87</v>
      </c>
      <c r="BC7" s="15" t="s">
        <v>88</v>
      </c>
      <c r="BD7" s="97" t="s">
        <v>89</v>
      </c>
      <c r="BE7" s="70" t="s">
        <v>90</v>
      </c>
    </row>
    <row r="8" s="1" customFormat="1" ht="36" customHeight="1" spans="1:57">
      <c r="A8" s="15">
        <f t="shared" ref="A8:A45" si="17">ROW()-3</f>
        <v>5</v>
      </c>
      <c r="B8" s="16" t="s">
        <v>91</v>
      </c>
      <c r="C8" s="26" t="s">
        <v>92</v>
      </c>
      <c r="D8" s="17" t="s">
        <v>66</v>
      </c>
      <c r="E8" s="18" t="s">
        <v>67</v>
      </c>
      <c r="F8" s="19" t="s">
        <v>68</v>
      </c>
      <c r="G8" s="19" t="s">
        <v>85</v>
      </c>
      <c r="H8" s="20">
        <v>0.8</v>
      </c>
      <c r="I8" s="38">
        <f>VLOOKUP(B8,[1]Sheet1!$B:$BA,52,0)</f>
        <v>1932088</v>
      </c>
      <c r="J8" s="38">
        <f>VLOOKUP(B8,[1]Sheet1!$B:$BB,53,0)</f>
        <v>1218562.49</v>
      </c>
      <c r="K8" s="39">
        <f>VLOOKUP(B8,[2]Sheet1!$B$5:$BB$697,53,0)</f>
        <v>3420.985</v>
      </c>
      <c r="L8" s="39">
        <f>VLOOKUP(B8,[2]Sheet1!$B:$BC,54,0)</f>
        <v>44773.7</v>
      </c>
      <c r="M8" s="39">
        <f>VLOOKUP(B8,[2]Sheet1!$B:$BD,55,0)</f>
        <v>44773.7</v>
      </c>
      <c r="N8" s="39">
        <f>VLOOKUP(B8,[2]Sheet1!$B:$BE,56,0)</f>
        <v>225165.223333333</v>
      </c>
      <c r="O8" s="39">
        <f>VLOOKUP(B8,[2]Sheet1!$B:$BF,57,0)</f>
        <v>384791.276666667</v>
      </c>
      <c r="P8" s="39">
        <f>VLOOKUP(B8,[3]Sheet1!$B:$BH,59,0)</f>
        <v>397867.448333333</v>
      </c>
      <c r="Q8" s="39">
        <f>VLOOKUP(B8,[4]Sheet1!$B$5:$BJ$707,61,0)</f>
        <v>513367.381666667</v>
      </c>
      <c r="R8" s="39">
        <f>VLOOKUP(B8,[5]Sheet1!$B$5:$BO$716,65,0)</f>
        <v>405348</v>
      </c>
      <c r="S8" s="39">
        <f>VLOOKUP(B8,[1]Sheet1!$B:$BO,66,0)</f>
        <v>322014.666666667</v>
      </c>
      <c r="T8" s="49">
        <f t="shared" si="4"/>
        <v>1873217.90533333</v>
      </c>
      <c r="U8" s="50">
        <f>VLOOKUP(B8,[6]Sheet2!$A:$V,21,0)</f>
        <v>290000</v>
      </c>
      <c r="V8" s="50">
        <v>280000</v>
      </c>
      <c r="W8" s="50"/>
      <c r="X8" s="50"/>
      <c r="Y8" s="50"/>
      <c r="Z8" s="50">
        <f>VLOOKUP(B8,'[8]7.4付款计划'!$C$4:$AI$185,33,0)</f>
        <v>268642.2</v>
      </c>
      <c r="AA8" s="50">
        <f>VLOOKUP(B8,'[8]7.9付款计划'!$C$9:$AB$196,26,0)</f>
        <v>0</v>
      </c>
      <c r="AB8" s="50"/>
      <c r="AC8" s="50"/>
      <c r="AD8" s="50"/>
      <c r="AE8" s="50"/>
      <c r="AF8" s="50"/>
      <c r="AG8" s="50"/>
      <c r="AH8" s="50">
        <f t="shared" si="5"/>
        <v>838642.2</v>
      </c>
      <c r="AI8" s="50">
        <f t="shared" si="6"/>
        <v>1034575.70533333</v>
      </c>
      <c r="AJ8" s="50">
        <f t="shared" si="7"/>
        <v>1218562.49</v>
      </c>
      <c r="AK8" s="62">
        <f t="shared" si="8"/>
        <v>1218562.49</v>
      </c>
      <c r="AL8" s="62">
        <f t="shared" si="9"/>
        <v>1218562.49</v>
      </c>
      <c r="AM8" s="101">
        <v>450000</v>
      </c>
      <c r="AN8" s="50">
        <f t="shared" si="10"/>
        <v>450000</v>
      </c>
      <c r="AO8" s="74">
        <f t="shared" si="11"/>
        <v>0.36928758573555</v>
      </c>
      <c r="AP8" s="75">
        <f t="shared" si="12"/>
        <v>0.0980600647800013</v>
      </c>
      <c r="AQ8" s="76"/>
      <c r="AR8" s="76"/>
      <c r="AS8" s="76"/>
      <c r="AT8" s="76">
        <f t="shared" si="13"/>
        <v>0</v>
      </c>
      <c r="AU8" s="77">
        <v>0</v>
      </c>
      <c r="AV8" s="77">
        <f t="shared" si="14"/>
        <v>0</v>
      </c>
      <c r="AW8" s="113">
        <f t="shared" si="15"/>
        <v>450000</v>
      </c>
      <c r="AX8" s="91">
        <v>45536</v>
      </c>
      <c r="AY8" s="15">
        <v>7</v>
      </c>
      <c r="AZ8" s="95">
        <f t="shared" si="16"/>
        <v>45529</v>
      </c>
      <c r="BA8" s="94" t="s">
        <v>93</v>
      </c>
      <c r="BB8" s="50" t="s">
        <v>94</v>
      </c>
      <c r="BC8" s="19" t="s">
        <v>95</v>
      </c>
      <c r="BD8" s="97" t="s">
        <v>96</v>
      </c>
      <c r="BE8" s="70" t="s">
        <v>90</v>
      </c>
    </row>
    <row r="9" s="1" customFormat="1" ht="36" customHeight="1" spans="1:57">
      <c r="A9" s="15">
        <f t="shared" si="17"/>
        <v>6</v>
      </c>
      <c r="B9" s="16" t="s">
        <v>97</v>
      </c>
      <c r="C9" s="26" t="s">
        <v>98</v>
      </c>
      <c r="D9" s="17" t="s">
        <v>66</v>
      </c>
      <c r="E9" s="18" t="s">
        <v>75</v>
      </c>
      <c r="F9" s="19" t="s">
        <v>68</v>
      </c>
      <c r="G9" s="19" t="s">
        <v>85</v>
      </c>
      <c r="H9" s="20">
        <v>0.8</v>
      </c>
      <c r="I9" s="38">
        <f>VLOOKUP(B9,[1]Sheet1!$B:$BA,52,0)</f>
        <v>2265329.35</v>
      </c>
      <c r="J9" s="38">
        <f>VLOOKUP(B9,[1]Sheet1!$B:$BB,53,0)</f>
        <v>2265329.35</v>
      </c>
      <c r="K9" s="39">
        <f>VLOOKUP(B9,[2]Sheet1!$B$5:$BB$697,53,0)</f>
        <v>80357.6116666667</v>
      </c>
      <c r="L9" s="39">
        <f>VLOOKUP(B9,[2]Sheet1!$B:$BC,54,0)</f>
        <v>161275.135</v>
      </c>
      <c r="M9" s="39">
        <f>VLOOKUP(B9,[2]Sheet1!$B:$BD,55,0)</f>
        <v>311373.621666667</v>
      </c>
      <c r="N9" s="39">
        <f>VLOOKUP(B9,[2]Sheet1!$B:$BE,56,0)</f>
        <v>359926.311666667</v>
      </c>
      <c r="O9" s="39">
        <f>VLOOKUP(B9,[2]Sheet1!$B:$BF,57,0)</f>
        <v>474865.698333333</v>
      </c>
      <c r="P9" s="39">
        <f>VLOOKUP(B9,[3]Sheet1!$B:$BH,59,0)</f>
        <v>539040.8</v>
      </c>
      <c r="Q9" s="39">
        <f>VLOOKUP(B9,[4]Sheet1!$B$5:$BJ$707,61,0)</f>
        <v>538863.946666667</v>
      </c>
      <c r="R9" s="39">
        <f>VLOOKUP(B9,[5]Sheet1!$B$5:$BO$716,65,0)</f>
        <v>457946.423333333</v>
      </c>
      <c r="S9" s="39">
        <f>VLOOKUP(B9,[1]Sheet1!$B:$BO,66,0)</f>
        <v>307847.936666667</v>
      </c>
      <c r="T9" s="49">
        <f t="shared" si="4"/>
        <v>2585197.988</v>
      </c>
      <c r="U9" s="50">
        <f>VLOOKUP(B9,[6]Sheet2!$A:$V,21,0)</f>
        <v>440000</v>
      </c>
      <c r="V9" s="50"/>
      <c r="W9" s="50">
        <v>300000</v>
      </c>
      <c r="X9" s="50">
        <f>VLOOKUP(B9,'[7]5.30 (2)'!$C$4:$V$115,20,0)</f>
        <v>150000</v>
      </c>
      <c r="Y9" s="50">
        <v>400000</v>
      </c>
      <c r="Z9" s="50">
        <v>100000</v>
      </c>
      <c r="AA9" s="50">
        <f>VLOOKUP(B9,'[8]7.9付款计划'!$C$9:$AB$196,26,0)</f>
        <v>0</v>
      </c>
      <c r="AB9" s="50"/>
      <c r="AC9" s="50">
        <v>100000</v>
      </c>
      <c r="AD9" s="50"/>
      <c r="AE9" s="50"/>
      <c r="AF9" s="50"/>
      <c r="AG9" s="50"/>
      <c r="AH9" s="50">
        <f t="shared" si="5"/>
        <v>1490000</v>
      </c>
      <c r="AI9" s="50">
        <f t="shared" si="6"/>
        <v>1095197.988</v>
      </c>
      <c r="AJ9" s="50">
        <f t="shared" si="7"/>
        <v>2265329.35</v>
      </c>
      <c r="AK9" s="62">
        <f t="shared" si="8"/>
        <v>2265329.35</v>
      </c>
      <c r="AL9" s="62">
        <f t="shared" si="9"/>
        <v>2265329.35</v>
      </c>
      <c r="AM9" s="101">
        <v>200000</v>
      </c>
      <c r="AN9" s="50">
        <f t="shared" si="10"/>
        <v>200000</v>
      </c>
      <c r="AO9" s="74">
        <f t="shared" si="11"/>
        <v>0.0882873830244596</v>
      </c>
      <c r="AP9" s="75">
        <f t="shared" si="12"/>
        <v>0.0435822510133339</v>
      </c>
      <c r="AQ9" s="76"/>
      <c r="AR9" s="76"/>
      <c r="AS9" s="76"/>
      <c r="AT9" s="76">
        <f t="shared" si="13"/>
        <v>0</v>
      </c>
      <c r="AU9" s="77">
        <v>0</v>
      </c>
      <c r="AV9" s="77">
        <f t="shared" si="14"/>
        <v>0</v>
      </c>
      <c r="AW9" s="113">
        <f t="shared" si="15"/>
        <v>200000</v>
      </c>
      <c r="AX9" s="91">
        <v>45532</v>
      </c>
      <c r="AY9" s="93">
        <v>2</v>
      </c>
      <c r="AZ9" s="95">
        <f t="shared" si="16"/>
        <v>45530</v>
      </c>
      <c r="BA9" s="92" t="s">
        <v>99</v>
      </c>
      <c r="BB9" s="50" t="s">
        <v>100</v>
      </c>
      <c r="BC9" s="15" t="s">
        <v>81</v>
      </c>
      <c r="BD9" s="97" t="s">
        <v>101</v>
      </c>
      <c r="BE9" s="70" t="s">
        <v>90</v>
      </c>
    </row>
    <row r="10" s="1" customFormat="1" ht="36" customHeight="1" spans="1:57">
      <c r="A10" s="15">
        <f t="shared" si="17"/>
        <v>7</v>
      </c>
      <c r="B10" s="16" t="s">
        <v>102</v>
      </c>
      <c r="C10" s="26" t="s">
        <v>103</v>
      </c>
      <c r="D10" s="17" t="s">
        <v>66</v>
      </c>
      <c r="E10" s="18" t="s">
        <v>67</v>
      </c>
      <c r="F10" s="19" t="s">
        <v>68</v>
      </c>
      <c r="G10" s="19" t="s">
        <v>85</v>
      </c>
      <c r="H10" s="20">
        <v>0.8</v>
      </c>
      <c r="I10" s="38">
        <f>VLOOKUP(B10,[1]Sheet1!$B:$BA,52,0)</f>
        <v>3120939.37</v>
      </c>
      <c r="J10" s="38">
        <f>VLOOKUP(B10,[1]Sheet1!$B:$BB,53,0)</f>
        <v>3054523.94</v>
      </c>
      <c r="K10" s="39">
        <f>VLOOKUP(B10,[2]Sheet1!$B$5:$BB$697,53,0)</f>
        <v>266546.001666667</v>
      </c>
      <c r="L10" s="39">
        <f>VLOOKUP(B10,[2]Sheet1!$B:$BC,54,0)</f>
        <v>258337.755</v>
      </c>
      <c r="M10" s="39">
        <f>VLOOKUP(B10,[2]Sheet1!$B:$BD,55,0)</f>
        <v>284602.828333333</v>
      </c>
      <c r="N10" s="39">
        <f>VLOOKUP(B10,[2]Sheet1!$B:$BE,56,0)</f>
        <v>265834.566666667</v>
      </c>
      <c r="O10" s="39">
        <f>VLOOKUP(B10,[2]Sheet1!$B:$BF,57,0)</f>
        <v>230325.216666667</v>
      </c>
      <c r="P10" s="39">
        <f>VLOOKUP(B10,[3]Sheet1!$B:$BH,59,0)</f>
        <v>256069.686666667</v>
      </c>
      <c r="Q10" s="39">
        <f>VLOOKUP(B10,[4]Sheet1!$B$5:$BJ$707,61,0)</f>
        <v>200322.616666667</v>
      </c>
      <c r="R10" s="39">
        <f>VLOOKUP(B10,[5]Sheet1!$B$5:$BO$716,65,0)</f>
        <v>182072.213333333</v>
      </c>
      <c r="S10" s="39">
        <f>VLOOKUP(B10,[1]Sheet1!$B:$BO,66,0)</f>
        <v>104198.428333333</v>
      </c>
      <c r="T10" s="49">
        <f t="shared" si="4"/>
        <v>1638647.45066667</v>
      </c>
      <c r="U10" s="50">
        <f>VLOOKUP(B10,[6]Sheet2!$A:$V,21,0)</f>
        <v>384000</v>
      </c>
      <c r="V10" s="50">
        <v>84000</v>
      </c>
      <c r="W10" s="50"/>
      <c r="X10" s="50">
        <f>VLOOKUP(B10,'[7]5.30 (2)'!$C$4:$V$115,20,0)</f>
        <v>100000</v>
      </c>
      <c r="Y10" s="50"/>
      <c r="Z10" s="50">
        <f>VLOOKUP(B10,'[8]7.4付款计划'!$C$4:$AI$185,33,0)</f>
        <v>100000</v>
      </c>
      <c r="AA10" s="50">
        <f>VLOOKUP(B10,'[8]7.9付款计划'!$C$9:$AB$196,26,0)</f>
        <v>50000</v>
      </c>
      <c r="AB10" s="50">
        <v>50000</v>
      </c>
      <c r="AC10" s="50"/>
      <c r="AD10" s="50"/>
      <c r="AE10" s="50"/>
      <c r="AF10" s="50">
        <v>50000</v>
      </c>
      <c r="AG10" s="50"/>
      <c r="AH10" s="50">
        <f t="shared" si="5"/>
        <v>818000</v>
      </c>
      <c r="AI10" s="50">
        <f t="shared" si="6"/>
        <v>820647.450666668</v>
      </c>
      <c r="AJ10" s="50">
        <f t="shared" si="7"/>
        <v>3004523.94</v>
      </c>
      <c r="AK10" s="62">
        <f t="shared" si="8"/>
        <v>3004523.94</v>
      </c>
      <c r="AL10" s="62">
        <f t="shared" si="9"/>
        <v>3004523.94</v>
      </c>
      <c r="AM10" s="101">
        <v>60000</v>
      </c>
      <c r="AN10" s="50">
        <f t="shared" si="10"/>
        <v>60000</v>
      </c>
      <c r="AO10" s="74">
        <f t="shared" si="11"/>
        <v>0.0199698858115938</v>
      </c>
      <c r="AP10" s="75">
        <f t="shared" si="12"/>
        <v>0.0130746753040002</v>
      </c>
      <c r="AQ10" s="76"/>
      <c r="AR10" s="76" t="s">
        <v>104</v>
      </c>
      <c r="AS10" s="76"/>
      <c r="AT10" s="76">
        <f t="shared" si="13"/>
        <v>0</v>
      </c>
      <c r="AU10" s="77">
        <v>0.02</v>
      </c>
      <c r="AV10" s="77">
        <f t="shared" si="14"/>
        <v>0.02</v>
      </c>
      <c r="AW10" s="113">
        <f t="shared" si="15"/>
        <v>58800</v>
      </c>
      <c r="AX10" s="91">
        <v>45532</v>
      </c>
      <c r="AY10" s="15">
        <v>7</v>
      </c>
      <c r="AZ10" s="91">
        <f t="shared" si="16"/>
        <v>45525</v>
      </c>
      <c r="BA10" s="94" t="s">
        <v>105</v>
      </c>
      <c r="BB10" s="50" t="s">
        <v>106</v>
      </c>
      <c r="BC10" s="19" t="s">
        <v>81</v>
      </c>
      <c r="BD10" s="97" t="s">
        <v>107</v>
      </c>
      <c r="BE10" s="2"/>
    </row>
    <row r="11" s="1" customFormat="1" ht="36" customHeight="1" spans="1:57">
      <c r="A11" s="15">
        <f t="shared" si="17"/>
        <v>8</v>
      </c>
      <c r="B11" s="16" t="s">
        <v>108</v>
      </c>
      <c r="C11" s="26" t="s">
        <v>109</v>
      </c>
      <c r="D11" s="17" t="s">
        <v>66</v>
      </c>
      <c r="E11" s="18" t="s">
        <v>67</v>
      </c>
      <c r="F11" s="19" t="s">
        <v>110</v>
      </c>
      <c r="G11" s="19" t="s">
        <v>85</v>
      </c>
      <c r="H11" s="20">
        <v>0.8</v>
      </c>
      <c r="I11" s="38">
        <f>VLOOKUP(B11,[1]Sheet1!$B:$BA,52,0)</f>
        <v>6265966.6</v>
      </c>
      <c r="J11" s="38">
        <f>VLOOKUP(B11,[1]Sheet1!$B:$BB,53,0)</f>
        <v>5491230.26</v>
      </c>
      <c r="K11" s="39">
        <f>VLOOKUP(B11,[2]Sheet1!$B$5:$BB$697,53,0)</f>
        <v>533556.818333333</v>
      </c>
      <c r="L11" s="39">
        <f>VLOOKUP(B11,[2]Sheet1!$B:$BC,54,0)</f>
        <v>533556.818333333</v>
      </c>
      <c r="M11" s="39">
        <f>VLOOKUP(B11,[2]Sheet1!$B:$BD,55,0)</f>
        <v>506558.998333333</v>
      </c>
      <c r="N11" s="39">
        <f>VLOOKUP(B11,[2]Sheet1!$B:$BE,56,0)</f>
        <v>830514.285</v>
      </c>
      <c r="O11" s="39">
        <f>VLOOKUP(B11,[2]Sheet1!$B:$BF,57,0)</f>
        <v>952490.505</v>
      </c>
      <c r="P11" s="39">
        <f>VLOOKUP(B11,[3]Sheet1!$B:$BH,59,0)</f>
        <v>643245.005</v>
      </c>
      <c r="Q11" s="39">
        <f>VLOOKUP(B11,[4]Sheet1!$B$5:$BJ$707,61,0)</f>
        <v>567170.92</v>
      </c>
      <c r="R11" s="39">
        <f>VLOOKUP(B11,[5]Sheet1!$B$5:$BO$716,65,0)</f>
        <v>615371.863333333</v>
      </c>
      <c r="S11" s="39">
        <f>VLOOKUP(B11,[1]Sheet1!$B:$BO,66,0)</f>
        <v>645770.948333333</v>
      </c>
      <c r="T11" s="49">
        <f t="shared" si="4"/>
        <v>4662588.92933333</v>
      </c>
      <c r="U11" s="50">
        <f>VLOOKUP(B11,[6]Sheet2!$A:$V,21,0)</f>
        <v>600000</v>
      </c>
      <c r="V11" s="50"/>
      <c r="W11" s="50"/>
      <c r="X11" s="50">
        <f>VLOOKUP(B11,'[7]5.30 (2)'!$C$4:$V$115,20,0)</f>
        <v>500000</v>
      </c>
      <c r="Y11" s="50"/>
      <c r="Z11" s="50">
        <f>VLOOKUP(B11,'[8]7.4付款计划'!$C$4:$AI$185,33,0)</f>
        <v>30000</v>
      </c>
      <c r="AA11" s="50">
        <f>VLOOKUP(B11,'[8]7.9付款计划'!$C$9:$AB$196,26,0)</f>
        <v>0</v>
      </c>
      <c r="AB11" s="50">
        <v>280000</v>
      </c>
      <c r="AC11" s="50"/>
      <c r="AD11" s="50"/>
      <c r="AE11" s="50"/>
      <c r="AF11" s="50">
        <v>70000</v>
      </c>
      <c r="AG11" s="50"/>
      <c r="AH11" s="50">
        <f t="shared" si="5"/>
        <v>1480000</v>
      </c>
      <c r="AI11" s="50">
        <f t="shared" si="6"/>
        <v>3182588.92933333</v>
      </c>
      <c r="AJ11" s="50">
        <f t="shared" si="7"/>
        <v>5421230.26</v>
      </c>
      <c r="AK11" s="62">
        <f t="shared" si="8"/>
        <v>5421230.26</v>
      </c>
      <c r="AL11" s="62">
        <f t="shared" si="9"/>
        <v>5421230.26</v>
      </c>
      <c r="AM11" s="101">
        <v>200000</v>
      </c>
      <c r="AN11" s="50">
        <f t="shared" si="10"/>
        <v>200000</v>
      </c>
      <c r="AO11" s="74">
        <f t="shared" si="11"/>
        <v>0.0368919950653415</v>
      </c>
      <c r="AP11" s="75">
        <f t="shared" si="12"/>
        <v>0.0435822510133339</v>
      </c>
      <c r="AQ11" s="76"/>
      <c r="AR11" s="76"/>
      <c r="AS11" s="76"/>
      <c r="AT11" s="76">
        <f t="shared" si="13"/>
        <v>0</v>
      </c>
      <c r="AU11" s="77">
        <v>0</v>
      </c>
      <c r="AV11" s="77">
        <f t="shared" si="14"/>
        <v>0</v>
      </c>
      <c r="AW11" s="113">
        <f t="shared" si="15"/>
        <v>200000</v>
      </c>
      <c r="AX11" s="91">
        <v>45533</v>
      </c>
      <c r="AY11" s="15">
        <v>3</v>
      </c>
      <c r="AZ11" s="91">
        <f t="shared" si="16"/>
        <v>45530</v>
      </c>
      <c r="BA11" s="94" t="s">
        <v>99</v>
      </c>
      <c r="BB11" s="50" t="s">
        <v>111</v>
      </c>
      <c r="BC11" s="19" t="s">
        <v>88</v>
      </c>
      <c r="BD11" s="97" t="s">
        <v>112</v>
      </c>
      <c r="BE11" s="2"/>
    </row>
    <row r="12" s="1" customFormat="1" ht="36" customHeight="1" spans="1:57">
      <c r="A12" s="15">
        <f t="shared" si="17"/>
        <v>9</v>
      </c>
      <c r="B12" s="16" t="s">
        <v>113</v>
      </c>
      <c r="C12" s="26" t="s">
        <v>114</v>
      </c>
      <c r="D12" s="17" t="s">
        <v>66</v>
      </c>
      <c r="E12" s="18" t="s">
        <v>67</v>
      </c>
      <c r="F12" s="19" t="s">
        <v>68</v>
      </c>
      <c r="G12" s="19" t="s">
        <v>79</v>
      </c>
      <c r="H12" s="20">
        <v>0.8</v>
      </c>
      <c r="I12" s="38">
        <f>VLOOKUP(B12,[1]Sheet1!$B:$BA,52,0)</f>
        <v>739308.73</v>
      </c>
      <c r="J12" s="38">
        <f>VLOOKUP(B12,[1]Sheet1!$B:$BB,53,0)</f>
        <v>583148.63</v>
      </c>
      <c r="K12" s="39">
        <f>VLOOKUP(B12,[2]Sheet1!$B$5:$BB$697,53,0)</f>
        <v>58668.0616666667</v>
      </c>
      <c r="L12" s="39">
        <f>VLOOKUP(B12,[2]Sheet1!$B:$BC,54,0)</f>
        <v>65818.9083333333</v>
      </c>
      <c r="M12" s="39">
        <f>VLOOKUP(B12,[2]Sheet1!$B:$BD,55,0)</f>
        <v>95247.35</v>
      </c>
      <c r="N12" s="39">
        <f>VLOOKUP(B12,[2]Sheet1!$B:$BE,56,0)</f>
        <v>111968.921666667</v>
      </c>
      <c r="O12" s="39">
        <f>VLOOKUP(B12,[2]Sheet1!$B:$BF,57,0)</f>
        <v>143555.96</v>
      </c>
      <c r="P12" s="39">
        <f>VLOOKUP(B12,[3]Sheet1!$B:$BH,59,0)</f>
        <v>104485.236666667</v>
      </c>
      <c r="Q12" s="39">
        <f>VLOOKUP(B12,[4]Sheet1!$B$5:$BJ$707,61,0)</f>
        <v>101861.078333333</v>
      </c>
      <c r="R12" s="39">
        <f>VLOOKUP(B12,[5]Sheet1!$B$5:$BO$716,65,0)</f>
        <v>94710.2316666666</v>
      </c>
      <c r="S12" s="39">
        <f>VLOOKUP(B12,[1]Sheet1!$B:$BO,66,0)</f>
        <v>74637.4383333333</v>
      </c>
      <c r="T12" s="49">
        <f t="shared" si="4"/>
        <v>680762.549333334</v>
      </c>
      <c r="U12" s="50">
        <f>VLOOKUP(B12,[6]Sheet2!$A:$V,21,0)</f>
        <v>450000</v>
      </c>
      <c r="V12" s="50">
        <v>100000</v>
      </c>
      <c r="W12" s="50"/>
      <c r="X12" s="50">
        <f>VLOOKUP(B12,'[7]5.30 (2)'!$C$4:$V$115,20,0)</f>
        <v>100000</v>
      </c>
      <c r="Y12" s="50"/>
      <c r="Z12" s="50">
        <f>VLOOKUP(B12,'[8]7.4付款计划'!$C$4:$AI$185,33,0)</f>
        <v>50000</v>
      </c>
      <c r="AA12" s="50">
        <f>VLOOKUP(B12,'[8]7.9付款计划'!$C$9:$AB$196,26,0)</f>
        <v>0</v>
      </c>
      <c r="AB12" s="50"/>
      <c r="AC12" s="50"/>
      <c r="AD12" s="50">
        <v>130000</v>
      </c>
      <c r="AE12" s="50"/>
      <c r="AF12" s="50"/>
      <c r="AG12" s="50"/>
      <c r="AH12" s="50">
        <f t="shared" si="5"/>
        <v>830000</v>
      </c>
      <c r="AI12" s="50">
        <f t="shared" si="6"/>
        <v>-149237.450666666</v>
      </c>
      <c r="AJ12" s="50">
        <f t="shared" si="7"/>
        <v>453148.63</v>
      </c>
      <c r="AK12" s="62">
        <f t="shared" si="8"/>
        <v>-149237.450666666</v>
      </c>
      <c r="AL12" s="62">
        <f t="shared" si="9"/>
        <v>0</v>
      </c>
      <c r="AM12" s="101">
        <v>200000</v>
      </c>
      <c r="AN12" s="50">
        <f t="shared" si="10"/>
        <v>200000</v>
      </c>
      <c r="AO12" s="74" t="str">
        <f t="shared" si="11"/>
        <v>100%</v>
      </c>
      <c r="AP12" s="75">
        <f t="shared" si="12"/>
        <v>0.0435822510133339</v>
      </c>
      <c r="AQ12" s="76"/>
      <c r="AR12" s="76"/>
      <c r="AS12" s="76"/>
      <c r="AT12" s="76">
        <f t="shared" si="13"/>
        <v>0</v>
      </c>
      <c r="AU12" s="77">
        <v>0.02</v>
      </c>
      <c r="AV12" s="77">
        <f t="shared" si="14"/>
        <v>0.02</v>
      </c>
      <c r="AW12" s="113">
        <f t="shared" si="15"/>
        <v>196000</v>
      </c>
      <c r="AX12" s="91">
        <v>45532</v>
      </c>
      <c r="AY12" s="15">
        <v>3</v>
      </c>
      <c r="AZ12" s="91">
        <f t="shared" si="16"/>
        <v>45529</v>
      </c>
      <c r="BA12" s="94" t="s">
        <v>70</v>
      </c>
      <c r="BB12" s="50" t="s">
        <v>115</v>
      </c>
      <c r="BC12" s="15" t="s">
        <v>81</v>
      </c>
      <c r="BD12" s="97" t="s">
        <v>116</v>
      </c>
      <c r="BE12" s="70" t="s">
        <v>90</v>
      </c>
    </row>
    <row r="13" s="1" customFormat="1" ht="36" customHeight="1" spans="1:57">
      <c r="A13" s="15">
        <f t="shared" si="17"/>
        <v>10</v>
      </c>
      <c r="B13" s="16" t="s">
        <v>117</v>
      </c>
      <c r="C13" s="26" t="s">
        <v>118</v>
      </c>
      <c r="D13" s="17" t="s">
        <v>66</v>
      </c>
      <c r="E13" s="18" t="s">
        <v>67</v>
      </c>
      <c r="F13" s="19" t="s">
        <v>68</v>
      </c>
      <c r="G13" s="19" t="s">
        <v>79</v>
      </c>
      <c r="H13" s="20">
        <v>1</v>
      </c>
      <c r="I13" s="38">
        <f>VLOOKUP(B13,[1]Sheet1!$B:$BA,52,0)</f>
        <v>1437846.63</v>
      </c>
      <c r="J13" s="38">
        <f>VLOOKUP(B13,[1]Sheet1!$B:$BB,53,0)</f>
        <v>1303145.31</v>
      </c>
      <c r="K13" s="39">
        <f>VLOOKUP(B13,[2]Sheet1!$B$5:$BB$697,53,0)</f>
        <v>58624.1433333333</v>
      </c>
      <c r="L13" s="39">
        <f>VLOOKUP(B13,[2]Sheet1!$B:$BC,54,0)</f>
        <v>65658.0316666667</v>
      </c>
      <c r="M13" s="39">
        <f>VLOOKUP(B13,[2]Sheet1!$B:$BD,55,0)</f>
        <v>76727.1133333333</v>
      </c>
      <c r="N13" s="39">
        <f>VLOOKUP(B13,[2]Sheet1!$B:$BE,56,0)</f>
        <v>97566.8633333333</v>
      </c>
      <c r="O13" s="39">
        <f>VLOOKUP(B13,[2]Sheet1!$B:$BF,57,0)</f>
        <v>123439.506666667</v>
      </c>
      <c r="P13" s="39">
        <f>VLOOKUP(B13,[3]Sheet1!$B:$BH,59,0)</f>
        <v>128782.945</v>
      </c>
      <c r="Q13" s="39">
        <f>VLOOKUP(B13,[4]Sheet1!$B$5:$BJ$707,61,0)</f>
        <v>130591.526666667</v>
      </c>
      <c r="R13" s="39">
        <f>VLOOKUP(B13,[5]Sheet1!$B$5:$BO$716,65,0)</f>
        <v>123101.506666667</v>
      </c>
      <c r="S13" s="39">
        <f>VLOOKUP(B13,[1]Sheet1!$B:$BO,66,0)</f>
        <v>113879.566666667</v>
      </c>
      <c r="T13" s="49">
        <f t="shared" si="4"/>
        <v>918371.203333334</v>
      </c>
      <c r="U13" s="50">
        <f>VLOOKUP(B13,[6]Sheet2!$A:$V,21,0)</f>
        <v>290000</v>
      </c>
      <c r="V13" s="50"/>
      <c r="W13" s="50"/>
      <c r="X13" s="50">
        <f>VLOOKUP(B13,'[7]5.30 (2)'!$C$4:$V$115,20,0)</f>
        <v>100000</v>
      </c>
      <c r="Y13" s="50">
        <v>80000</v>
      </c>
      <c r="Z13" s="50">
        <f>VLOOKUP(B13,'[8]7.4付款计划'!$C$4:$AI$185,33,0)</f>
        <v>0</v>
      </c>
      <c r="AA13" s="50">
        <f>VLOOKUP(B13,'[8]7.9付款计划'!$C$9:$AB$196,26,0)</f>
        <v>0</v>
      </c>
      <c r="AB13" s="50"/>
      <c r="AC13" s="50">
        <v>100000</v>
      </c>
      <c r="AD13" s="50">
        <v>100000</v>
      </c>
      <c r="AE13" s="50"/>
      <c r="AF13" s="50"/>
      <c r="AG13" s="50"/>
      <c r="AH13" s="50">
        <f t="shared" si="5"/>
        <v>670000</v>
      </c>
      <c r="AI13" s="50">
        <f t="shared" si="6"/>
        <v>248371.203333334</v>
      </c>
      <c r="AJ13" s="50">
        <f t="shared" si="7"/>
        <v>1203145.31</v>
      </c>
      <c r="AK13" s="62">
        <f t="shared" si="8"/>
        <v>248371.203333334</v>
      </c>
      <c r="AL13" s="62">
        <f t="shared" si="9"/>
        <v>248371.203333334</v>
      </c>
      <c r="AM13" s="101">
        <v>80000</v>
      </c>
      <c r="AN13" s="50">
        <f t="shared" si="10"/>
        <v>80000</v>
      </c>
      <c r="AO13" s="74">
        <f t="shared" si="11"/>
        <v>0.322098532061438</v>
      </c>
      <c r="AP13" s="75">
        <f t="shared" si="12"/>
        <v>0.0174329004053336</v>
      </c>
      <c r="AQ13" s="76"/>
      <c r="AR13" s="76"/>
      <c r="AS13" s="76"/>
      <c r="AT13" s="76">
        <f t="shared" si="13"/>
        <v>0</v>
      </c>
      <c r="AU13" s="77">
        <v>0.03</v>
      </c>
      <c r="AV13" s="77">
        <f t="shared" si="14"/>
        <v>0.03</v>
      </c>
      <c r="AW13" s="113">
        <f t="shared" si="15"/>
        <v>77600</v>
      </c>
      <c r="AX13" s="91">
        <v>45536</v>
      </c>
      <c r="AY13" s="15">
        <v>7</v>
      </c>
      <c r="AZ13" s="91">
        <f t="shared" si="16"/>
        <v>45529</v>
      </c>
      <c r="BA13" s="92" t="s">
        <v>70</v>
      </c>
      <c r="BB13" s="50" t="s">
        <v>119</v>
      </c>
      <c r="BC13" s="15" t="s">
        <v>95</v>
      </c>
      <c r="BD13" s="97" t="s">
        <v>120</v>
      </c>
      <c r="BE13" s="2"/>
    </row>
    <row r="14" s="1" customFormat="1" ht="36" customHeight="1" spans="1:57">
      <c r="A14" s="15">
        <f t="shared" si="17"/>
        <v>11</v>
      </c>
      <c r="B14" s="16" t="s">
        <v>121</v>
      </c>
      <c r="C14" s="26" t="s">
        <v>122</v>
      </c>
      <c r="D14" s="17" t="s">
        <v>66</v>
      </c>
      <c r="E14" s="18" t="s">
        <v>67</v>
      </c>
      <c r="F14" s="19" t="s">
        <v>68</v>
      </c>
      <c r="G14" s="19" t="s">
        <v>85</v>
      </c>
      <c r="H14" s="20">
        <v>0.8</v>
      </c>
      <c r="I14" s="38">
        <f>VLOOKUP(B14,[1]Sheet1!$B:$BA,52,0)</f>
        <v>2280526.36</v>
      </c>
      <c r="J14" s="38">
        <f>VLOOKUP(B14,[1]Sheet1!$B:$BB,53,0)</f>
        <v>2280526.36</v>
      </c>
      <c r="K14" s="39">
        <f>VLOOKUP(B14,[2]Sheet1!$B$5:$BB$697,53,0)</f>
        <v>56637.0383333333</v>
      </c>
      <c r="L14" s="39">
        <f>VLOOKUP(B14,[2]Sheet1!$B:$BC,54,0)</f>
        <v>56637.0383333333</v>
      </c>
      <c r="M14" s="39">
        <f>VLOOKUP(B14,[2]Sheet1!$B:$BD,55,0)</f>
        <v>56637.0383333333</v>
      </c>
      <c r="N14" s="39">
        <f>VLOOKUP(B14,[2]Sheet1!$B:$BE,56,0)</f>
        <v>203003.721666667</v>
      </c>
      <c r="O14" s="39">
        <f>VLOOKUP(B14,[2]Sheet1!$B:$BF,57,0)</f>
        <v>291213.055</v>
      </c>
      <c r="P14" s="39">
        <f>VLOOKUP(B14,[3]Sheet1!$B:$BH,59,0)</f>
        <v>403895.901666667</v>
      </c>
      <c r="Q14" s="39">
        <f>VLOOKUP(B14,[4]Sheet1!$B$5:$BJ$707,61,0)</f>
        <v>373450.688333333</v>
      </c>
      <c r="R14" s="39">
        <f>VLOOKUP(B14,[5]Sheet1!$B$5:$BO$716,65,0)</f>
        <v>373450.688333333</v>
      </c>
      <c r="S14" s="39">
        <f>VLOOKUP(B14,[1]Sheet1!$B:$BO,66,0)</f>
        <v>373450.688333333</v>
      </c>
      <c r="T14" s="49">
        <f t="shared" si="4"/>
        <v>1750700.68666667</v>
      </c>
      <c r="U14" s="50">
        <f>VLOOKUP(B14,[6]Sheet2!$A:$V,21,0)</f>
        <v>150000</v>
      </c>
      <c r="V14" s="50"/>
      <c r="W14" s="50"/>
      <c r="X14" s="50">
        <f>VLOOKUP(B14,'[7]5.30 (2)'!$C$4:$V$115,20,0)</f>
        <v>100000</v>
      </c>
      <c r="Y14" s="50"/>
      <c r="Z14" s="50">
        <f>VLOOKUP(B14,'[8]7.4付款计划'!$C$4:$AI$185,33,0)</f>
        <v>0</v>
      </c>
      <c r="AA14" s="50">
        <f>VLOOKUP(B14,'[8]7.9付款计划'!$C$9:$AB$196,26,0)</f>
        <v>0</v>
      </c>
      <c r="AB14" s="50">
        <v>200000</v>
      </c>
      <c r="AC14" s="50"/>
      <c r="AD14" s="50"/>
      <c r="AE14" s="50"/>
      <c r="AF14" s="50"/>
      <c r="AG14" s="50"/>
      <c r="AH14" s="50">
        <f t="shared" si="5"/>
        <v>450000</v>
      </c>
      <c r="AI14" s="50">
        <f t="shared" si="6"/>
        <v>1300700.68666667</v>
      </c>
      <c r="AJ14" s="50">
        <f t="shared" si="7"/>
        <v>2280526.36</v>
      </c>
      <c r="AK14" s="62">
        <f t="shared" si="8"/>
        <v>2280526.36</v>
      </c>
      <c r="AL14" s="62">
        <f t="shared" si="9"/>
        <v>2280526.36</v>
      </c>
      <c r="AM14" s="101">
        <v>200000</v>
      </c>
      <c r="AN14" s="50">
        <f t="shared" si="10"/>
        <v>200000</v>
      </c>
      <c r="AO14" s="74">
        <f t="shared" si="11"/>
        <v>0.087699052073224</v>
      </c>
      <c r="AP14" s="75">
        <f t="shared" si="12"/>
        <v>0.0435822510133339</v>
      </c>
      <c r="AQ14" s="76"/>
      <c r="AR14" s="76"/>
      <c r="AS14" s="76"/>
      <c r="AT14" s="76">
        <f t="shared" si="13"/>
        <v>0</v>
      </c>
      <c r="AU14" s="77">
        <v>0</v>
      </c>
      <c r="AV14" s="77">
        <f t="shared" si="14"/>
        <v>0</v>
      </c>
      <c r="AW14" s="113">
        <f t="shared" si="15"/>
        <v>200000</v>
      </c>
      <c r="AX14" s="91">
        <v>45532</v>
      </c>
      <c r="AY14" s="15">
        <v>7</v>
      </c>
      <c r="AZ14" s="91">
        <f t="shared" si="16"/>
        <v>45525</v>
      </c>
      <c r="BA14" s="92" t="s">
        <v>70</v>
      </c>
      <c r="BB14" s="50" t="s">
        <v>123</v>
      </c>
      <c r="BC14" s="15" t="s">
        <v>88</v>
      </c>
      <c r="BD14" s="97"/>
      <c r="BE14" s="2"/>
    </row>
    <row r="15" s="1" customFormat="1" ht="36" customHeight="1" spans="1:57">
      <c r="A15" s="15">
        <f t="shared" si="17"/>
        <v>12</v>
      </c>
      <c r="B15" s="16" t="s">
        <v>124</v>
      </c>
      <c r="C15" s="26" t="s">
        <v>125</v>
      </c>
      <c r="D15" s="17" t="s">
        <v>66</v>
      </c>
      <c r="E15" s="18" t="s">
        <v>67</v>
      </c>
      <c r="F15" s="23" t="s">
        <v>110</v>
      </c>
      <c r="G15" s="19" t="s">
        <v>79</v>
      </c>
      <c r="H15" s="20">
        <v>0.8</v>
      </c>
      <c r="I15" s="38">
        <f>VLOOKUP(B15,[1]Sheet1!$B:$BA,52,0)</f>
        <v>174535.67</v>
      </c>
      <c r="J15" s="38">
        <f>VLOOKUP(B15,[1]Sheet1!$B:$BB,53,0)</f>
        <v>52825.05</v>
      </c>
      <c r="K15" s="39">
        <f>VLOOKUP(B15,[2]Sheet1!$B$5:$BB$697,53,0)</f>
        <v>6354.78833333333</v>
      </c>
      <c r="L15" s="39">
        <f>VLOOKUP(B15,[2]Sheet1!$B:$BC,54,0)</f>
        <v>6722.415</v>
      </c>
      <c r="M15" s="39">
        <f>VLOOKUP(B15,[2]Sheet1!$B:$BD,55,0)</f>
        <v>9020.08166666667</v>
      </c>
      <c r="N15" s="39">
        <f>VLOOKUP(B15,[2]Sheet1!$B:$BE,56,0)</f>
        <v>12466.5816666667</v>
      </c>
      <c r="O15" s="39">
        <f>VLOOKUP(B15,[2]Sheet1!$B:$BF,57,0)</f>
        <v>19324.3633333333</v>
      </c>
      <c r="P15" s="39">
        <f>VLOOKUP(B15,[3]Sheet1!$B:$BH,59,0)</f>
        <v>19324.3633333333</v>
      </c>
      <c r="Q15" s="39">
        <f>VLOOKUP(B15,[4]Sheet1!$B$5:$BJ$707,61,0)</f>
        <v>21461.8716666667</v>
      </c>
      <c r="R15" s="39">
        <f>VLOOKUP(B15,[5]Sheet1!$B$5:$BO$716,65,0)</f>
        <v>21406.1233333333</v>
      </c>
      <c r="S15" s="39">
        <f>VLOOKUP(B15,[1]Sheet1!$B:$BO,66,0)</f>
        <v>26735.8633333333</v>
      </c>
      <c r="T15" s="49">
        <f t="shared" si="4"/>
        <v>114253.161333333</v>
      </c>
      <c r="U15" s="50">
        <f>VLOOKUP(B15,[6]Sheet2!$A:$V,21,0)</f>
        <v>17635.1893333333</v>
      </c>
      <c r="V15" s="50"/>
      <c r="W15" s="50"/>
      <c r="X15" s="50">
        <f>VLOOKUP(B15,'[7]5.30 (2)'!$C$4:$V$115,20,0)</f>
        <v>40000</v>
      </c>
      <c r="Y15" s="50"/>
      <c r="Z15" s="50">
        <f>VLOOKUP(B15,'[8]7.4付款计划'!$C$4:$AI$185,33,0)</f>
        <v>0</v>
      </c>
      <c r="AA15" s="50">
        <f>VLOOKUP(B15,'[8]7.9付款计划'!$C$9:$AB$196,26,0)</f>
        <v>0</v>
      </c>
      <c r="AB15" s="50"/>
      <c r="AC15" s="50"/>
      <c r="AD15" s="50">
        <v>75946.18</v>
      </c>
      <c r="AE15" s="50"/>
      <c r="AF15" s="50"/>
      <c r="AG15" s="50"/>
      <c r="AH15" s="50">
        <f t="shared" si="5"/>
        <v>133581.369333333</v>
      </c>
      <c r="AI15" s="50">
        <f t="shared" si="6"/>
        <v>-19328.208</v>
      </c>
      <c r="AJ15" s="50">
        <f t="shared" si="7"/>
        <v>-23121.13</v>
      </c>
      <c r="AK15" s="62">
        <f t="shared" si="8"/>
        <v>-19328.208</v>
      </c>
      <c r="AL15" s="62">
        <f t="shared" si="9"/>
        <v>0</v>
      </c>
      <c r="AM15" s="101">
        <v>52825.05</v>
      </c>
      <c r="AN15" s="50">
        <f t="shared" si="10"/>
        <v>52825.05</v>
      </c>
      <c r="AO15" s="74" t="str">
        <f t="shared" si="11"/>
        <v>100%</v>
      </c>
      <c r="AP15" s="75">
        <f t="shared" si="12"/>
        <v>0.0115111729444596</v>
      </c>
      <c r="AQ15" s="76"/>
      <c r="AR15" s="76"/>
      <c r="AS15" s="76"/>
      <c r="AT15" s="76">
        <f t="shared" si="13"/>
        <v>0</v>
      </c>
      <c r="AU15" s="77">
        <v>0</v>
      </c>
      <c r="AV15" s="77">
        <f t="shared" si="14"/>
        <v>0</v>
      </c>
      <c r="AW15" s="113">
        <f t="shared" si="15"/>
        <v>52825.05</v>
      </c>
      <c r="AX15" s="91">
        <v>45550</v>
      </c>
      <c r="AY15" s="93">
        <v>7</v>
      </c>
      <c r="AZ15" s="91">
        <f t="shared" si="16"/>
        <v>45543</v>
      </c>
      <c r="BA15" s="92" t="s">
        <v>70</v>
      </c>
      <c r="BB15" s="50" t="s">
        <v>126</v>
      </c>
      <c r="BC15" s="15" t="s">
        <v>95</v>
      </c>
      <c r="BD15" s="97"/>
      <c r="BE15" s="2"/>
    </row>
    <row r="16" ht="36" customHeight="1" spans="1:56">
      <c r="A16" s="15">
        <f t="shared" si="17"/>
        <v>13</v>
      </c>
      <c r="B16" s="16" t="s">
        <v>127</v>
      </c>
      <c r="C16" s="26" t="s">
        <v>128</v>
      </c>
      <c r="D16" s="17" t="s">
        <v>66</v>
      </c>
      <c r="E16" s="18" t="s">
        <v>75</v>
      </c>
      <c r="F16" s="19" t="s">
        <v>68</v>
      </c>
      <c r="G16" s="19" t="s">
        <v>79</v>
      </c>
      <c r="H16" s="20">
        <v>0.8</v>
      </c>
      <c r="I16" s="38">
        <f>VLOOKUP(B16,[1]Sheet1!$B:$BA,52,0)</f>
        <v>163139.01</v>
      </c>
      <c r="J16" s="38">
        <f>VLOOKUP(B16,[1]Sheet1!$B:$BB,53,0)</f>
        <v>133823.81</v>
      </c>
      <c r="K16" s="39">
        <f>VLOOKUP(B16,[2]Sheet1!$B$5:$BB$697,53,0)</f>
        <v>11164.7666666667</v>
      </c>
      <c r="L16" s="39">
        <f>VLOOKUP(B16,[2]Sheet1!$B:$BC,54,0)</f>
        <v>13767.1833333333</v>
      </c>
      <c r="M16" s="39">
        <f>VLOOKUP(B16,[2]Sheet1!$B:$BD,55,0)</f>
        <v>10794.1033333333</v>
      </c>
      <c r="N16" s="39">
        <f>VLOOKUP(B16,[2]Sheet1!$B:$BE,56,0)</f>
        <v>15272.105</v>
      </c>
      <c r="O16" s="39">
        <f>VLOOKUP(B16,[2]Sheet1!$B:$BF,57,0)</f>
        <v>14557.8</v>
      </c>
      <c r="P16" s="39">
        <f>VLOOKUP(B16,[3]Sheet1!$B:$BH,59,0)</f>
        <v>14986.435</v>
      </c>
      <c r="Q16" s="39">
        <f>VLOOKUP(B16,[4]Sheet1!$B$5:$BJ$707,61,0)</f>
        <v>17089.01</v>
      </c>
      <c r="R16" s="39">
        <f>VLOOKUP(B16,[5]Sheet1!$B$5:$BO$716,65,0)</f>
        <v>13147.83</v>
      </c>
      <c r="S16" s="39">
        <f>VLOOKUP(B16,[1]Sheet1!$B:$BO,66,0)</f>
        <v>13147.83</v>
      </c>
      <c r="T16" s="49">
        <f t="shared" si="4"/>
        <v>99141.6506666666</v>
      </c>
      <c r="U16" s="50">
        <f>VLOOKUP(B16,[6]Sheet2!$A:$V,21,0)</f>
        <v>0</v>
      </c>
      <c r="V16" s="50"/>
      <c r="W16" s="50"/>
      <c r="X16" s="50"/>
      <c r="Y16" s="50"/>
      <c r="Z16" s="50">
        <f>VLOOKUP(B16,'[8]7.4付款计划'!$C$4:$AI$185,33,0)</f>
        <v>10000</v>
      </c>
      <c r="AA16" s="50">
        <f>VLOOKUP(B16,'[8]7.9付款计划'!$C$9:$AB$196,26,0)</f>
        <v>0</v>
      </c>
      <c r="AB16" s="50"/>
      <c r="AC16" s="50"/>
      <c r="AD16" s="50"/>
      <c r="AE16" s="50"/>
      <c r="AF16" s="50"/>
      <c r="AG16" s="50"/>
      <c r="AH16" s="50">
        <f t="shared" si="5"/>
        <v>10000</v>
      </c>
      <c r="AI16" s="50">
        <f t="shared" si="6"/>
        <v>89141.6506666666</v>
      </c>
      <c r="AJ16" s="50">
        <f t="shared" si="7"/>
        <v>133823.81</v>
      </c>
      <c r="AK16" s="62">
        <f t="shared" si="8"/>
        <v>89141.6506666666</v>
      </c>
      <c r="AL16" s="62">
        <f t="shared" si="9"/>
        <v>89141.6506666666</v>
      </c>
      <c r="AM16" s="101">
        <v>50000</v>
      </c>
      <c r="AN16" s="50">
        <f t="shared" si="10"/>
        <v>50000</v>
      </c>
      <c r="AO16" s="74">
        <f t="shared" si="11"/>
        <v>0.560905027291545</v>
      </c>
      <c r="AP16" s="75">
        <f t="shared" si="12"/>
        <v>0.0108955627533335</v>
      </c>
      <c r="AQ16" s="76"/>
      <c r="AR16" s="76"/>
      <c r="AS16" s="76"/>
      <c r="AT16" s="76">
        <f t="shared" si="13"/>
        <v>0</v>
      </c>
      <c r="AU16" s="77">
        <v>0</v>
      </c>
      <c r="AV16" s="77">
        <f t="shared" si="14"/>
        <v>0</v>
      </c>
      <c r="AW16" s="113">
        <f t="shared" si="15"/>
        <v>50000</v>
      </c>
      <c r="AX16" s="91">
        <v>45532</v>
      </c>
      <c r="AY16" s="93">
        <v>3</v>
      </c>
      <c r="AZ16" s="91">
        <f t="shared" si="16"/>
        <v>45529</v>
      </c>
      <c r="BA16" s="94" t="s">
        <v>70</v>
      </c>
      <c r="BB16" s="50" t="s">
        <v>129</v>
      </c>
      <c r="BC16" s="19" t="s">
        <v>130</v>
      </c>
      <c r="BD16" s="97" t="s">
        <v>131</v>
      </c>
    </row>
    <row r="17" s="1" customFormat="1" ht="36" customHeight="1" spans="1:57">
      <c r="A17" s="15">
        <f t="shared" si="17"/>
        <v>14</v>
      </c>
      <c r="B17" s="16" t="s">
        <v>132</v>
      </c>
      <c r="C17" s="26" t="s">
        <v>133</v>
      </c>
      <c r="D17" s="17" t="s">
        <v>66</v>
      </c>
      <c r="E17" s="18" t="s">
        <v>134</v>
      </c>
      <c r="F17" s="23" t="s">
        <v>135</v>
      </c>
      <c r="G17" s="19" t="s">
        <v>85</v>
      </c>
      <c r="H17" s="20">
        <v>0.8</v>
      </c>
      <c r="I17" s="38">
        <f>VLOOKUP(B17,[1]Sheet1!$B:$BA,52,0)</f>
        <v>149698.44</v>
      </c>
      <c r="J17" s="38">
        <f>VLOOKUP(B17,[1]Sheet1!$B:$BB,53,0)</f>
        <v>133002.92</v>
      </c>
      <c r="K17" s="39">
        <f>VLOOKUP(B17,[2]Sheet1!$B$5:$BB$697,53,0)</f>
        <v>0</v>
      </c>
      <c r="L17" s="39">
        <f>VLOOKUP(B17,[2]Sheet1!$B:$BC,54,0)</f>
        <v>0</v>
      </c>
      <c r="M17" s="39">
        <f>VLOOKUP(B17,[2]Sheet1!$B:$BD,55,0)</f>
        <v>0</v>
      </c>
      <c r="N17" s="39">
        <f>VLOOKUP(B17,[2]Sheet1!$B:$BE,56,0)</f>
        <v>53.8783333333332</v>
      </c>
      <c r="O17" s="39">
        <f>VLOOKUP(B17,[2]Sheet1!$B:$BF,57,0)</f>
        <v>16534.9283333333</v>
      </c>
      <c r="P17" s="39">
        <f>VLOOKUP(B17,[3]Sheet1!$B:$BH,59,0)</f>
        <v>35380.0516666667</v>
      </c>
      <c r="Q17" s="39">
        <f>VLOOKUP(B17,[4]Sheet1!$B$5:$BJ$707,61,0)</f>
        <v>43056.5183333333</v>
      </c>
      <c r="R17" s="39">
        <f>VLOOKUP(B17,[5]Sheet1!$B$5:$BO$716,65,0)</f>
        <v>55500.4866666667</v>
      </c>
      <c r="S17" s="39">
        <f>VLOOKUP(B17,[1]Sheet1!$B:$BO,66,0)</f>
        <v>24949.74</v>
      </c>
      <c r="T17" s="49">
        <f t="shared" si="4"/>
        <v>140380.482666667</v>
      </c>
      <c r="U17" s="50">
        <f>VLOOKUP(B17,[6]Sheet2!$A:$V,21,0)</f>
        <v>174000</v>
      </c>
      <c r="V17" s="50">
        <v>84000</v>
      </c>
      <c r="W17" s="50"/>
      <c r="X17" s="50"/>
      <c r="Y17" s="50"/>
      <c r="Z17" s="50">
        <f>VLOOKUP(B17,'[8]7.4付款计划'!$C$4:$AI$185,33,0)</f>
        <v>40000</v>
      </c>
      <c r="AA17" s="50">
        <f>VLOOKUP(B17,'[8]7.9付款计划'!$C$9:$AB$196,26,0)</f>
        <v>0</v>
      </c>
      <c r="AB17" s="50">
        <v>100000</v>
      </c>
      <c r="AC17" s="50"/>
      <c r="AD17" s="50"/>
      <c r="AE17" s="50"/>
      <c r="AF17" s="50"/>
      <c r="AG17" s="50"/>
      <c r="AH17" s="50">
        <f t="shared" si="5"/>
        <v>398000</v>
      </c>
      <c r="AI17" s="50">
        <f t="shared" si="6"/>
        <v>-257619.517333333</v>
      </c>
      <c r="AJ17" s="50">
        <f t="shared" si="7"/>
        <v>133002.92</v>
      </c>
      <c r="AK17" s="62">
        <f t="shared" si="8"/>
        <v>133002.92</v>
      </c>
      <c r="AL17" s="62">
        <f t="shared" si="9"/>
        <v>133002.92</v>
      </c>
      <c r="AM17" s="101">
        <v>100000</v>
      </c>
      <c r="AN17" s="50">
        <f t="shared" si="10"/>
        <v>100000</v>
      </c>
      <c r="AO17" s="74">
        <f t="shared" si="11"/>
        <v>0.751863192176533</v>
      </c>
      <c r="AP17" s="75">
        <f t="shared" si="12"/>
        <v>0.0217911255066669</v>
      </c>
      <c r="AQ17" s="76"/>
      <c r="AR17" s="76"/>
      <c r="AS17" s="76"/>
      <c r="AT17" s="76">
        <f t="shared" si="13"/>
        <v>0</v>
      </c>
      <c r="AU17" s="77">
        <v>0</v>
      </c>
      <c r="AV17" s="77">
        <f t="shared" si="14"/>
        <v>0</v>
      </c>
      <c r="AW17" s="113">
        <f t="shared" si="15"/>
        <v>100000</v>
      </c>
      <c r="AX17" s="91">
        <v>45536</v>
      </c>
      <c r="AY17" s="93">
        <v>3</v>
      </c>
      <c r="AZ17" s="91">
        <f t="shared" si="16"/>
        <v>45533</v>
      </c>
      <c r="BA17" s="94" t="s">
        <v>70</v>
      </c>
      <c r="BB17" s="50" t="s">
        <v>136</v>
      </c>
      <c r="BC17" s="19" t="s">
        <v>137</v>
      </c>
      <c r="BD17" s="97"/>
      <c r="BE17" s="70" t="s">
        <v>90</v>
      </c>
    </row>
    <row r="18" s="1" customFormat="1" ht="36" customHeight="1" spans="1:57">
      <c r="A18" s="15">
        <f t="shared" si="17"/>
        <v>15</v>
      </c>
      <c r="B18" s="16" t="s">
        <v>138</v>
      </c>
      <c r="C18" s="26" t="s">
        <v>139</v>
      </c>
      <c r="D18" s="17" t="s">
        <v>66</v>
      </c>
      <c r="E18" s="18" t="s">
        <v>75</v>
      </c>
      <c r="F18" s="19" t="s">
        <v>68</v>
      </c>
      <c r="G18" s="19" t="s">
        <v>79</v>
      </c>
      <c r="H18" s="20">
        <v>1</v>
      </c>
      <c r="I18" s="38">
        <f>VLOOKUP(B18,[1]Sheet1!$B:$BA,52,0)</f>
        <v>249774</v>
      </c>
      <c r="J18" s="38">
        <f>VLOOKUP(B18,[1]Sheet1!$B:$BB,53,0)</f>
        <v>249774</v>
      </c>
      <c r="K18" s="39">
        <f>VLOOKUP(B18,[2]Sheet1!$B$5:$BB$697,53,0)</f>
        <v>170.666666666667</v>
      </c>
      <c r="L18" s="39">
        <f>VLOOKUP(B18,[2]Sheet1!$B:$BC,54,0)</f>
        <v>170.666666666667</v>
      </c>
      <c r="M18" s="39">
        <f>VLOOKUP(B18,[2]Sheet1!$B:$BD,55,0)</f>
        <v>12186.6666666667</v>
      </c>
      <c r="N18" s="39">
        <f>VLOOKUP(B18,[2]Sheet1!$B:$BE,56,0)</f>
        <v>20632</v>
      </c>
      <c r="O18" s="39">
        <f>VLOOKUP(B18,[2]Sheet1!$B:$BF,57,0)</f>
        <v>40724</v>
      </c>
      <c r="P18" s="39">
        <f>VLOOKUP(B18,[3]Sheet1!$B:$BH,59,0)</f>
        <v>50722.3333333333</v>
      </c>
      <c r="Q18" s="39">
        <f>VLOOKUP(B18,[4]Sheet1!$B$5:$BJ$707,61,0)</f>
        <v>53431.6666666667</v>
      </c>
      <c r="R18" s="39">
        <f>VLOOKUP(B18,[5]Sheet1!$B$5:$BO$716,65,0)</f>
        <v>53295.6666666667</v>
      </c>
      <c r="S18" s="39">
        <f>VLOOKUP(B18,[1]Sheet1!$B:$BO,66,0)</f>
        <v>41629</v>
      </c>
      <c r="T18" s="49">
        <f t="shared" si="4"/>
        <v>272962.666666667</v>
      </c>
      <c r="U18" s="50">
        <f>VLOOKUP(B18,[6]Sheet2!$A:$V,21,0)</f>
        <v>0</v>
      </c>
      <c r="V18" s="50"/>
      <c r="W18" s="50"/>
      <c r="X18" s="50"/>
      <c r="Y18" s="50"/>
      <c r="Z18" s="50">
        <f>VLOOKUP(B18,'[8]7.4付款计划'!$C$4:$AI$185,33,0)</f>
        <v>50000</v>
      </c>
      <c r="AA18" s="50">
        <f>VLOOKUP(B18,'[8]7.9付款计划'!$C$9:$AB$196,26,0)</f>
        <v>0</v>
      </c>
      <c r="AB18" s="50"/>
      <c r="AC18" s="50"/>
      <c r="AD18" s="50"/>
      <c r="AE18" s="50"/>
      <c r="AF18" s="50"/>
      <c r="AG18" s="50"/>
      <c r="AH18" s="50">
        <f t="shared" si="5"/>
        <v>50000</v>
      </c>
      <c r="AI18" s="50">
        <f t="shared" si="6"/>
        <v>222962.666666667</v>
      </c>
      <c r="AJ18" s="50">
        <f t="shared" si="7"/>
        <v>249774</v>
      </c>
      <c r="AK18" s="62">
        <f t="shared" si="8"/>
        <v>222962.666666667</v>
      </c>
      <c r="AL18" s="62">
        <f t="shared" si="9"/>
        <v>222962.666666667</v>
      </c>
      <c r="AM18" s="101">
        <v>50000</v>
      </c>
      <c r="AN18" s="50">
        <f t="shared" si="10"/>
        <v>50000</v>
      </c>
      <c r="AO18" s="74">
        <f t="shared" si="11"/>
        <v>0.224252789704704</v>
      </c>
      <c r="AP18" s="75">
        <f t="shared" si="12"/>
        <v>0.0108955627533335</v>
      </c>
      <c r="AQ18" s="76"/>
      <c r="AR18" s="76"/>
      <c r="AS18" s="76"/>
      <c r="AT18" s="76">
        <f t="shared" si="13"/>
        <v>0</v>
      </c>
      <c r="AU18" s="77">
        <v>0</v>
      </c>
      <c r="AV18" s="77">
        <f t="shared" si="14"/>
        <v>0</v>
      </c>
      <c r="AW18" s="113">
        <f t="shared" si="15"/>
        <v>50000</v>
      </c>
      <c r="AX18" s="91">
        <v>45532</v>
      </c>
      <c r="AY18" s="93">
        <v>3</v>
      </c>
      <c r="AZ18" s="91">
        <f t="shared" si="16"/>
        <v>45529</v>
      </c>
      <c r="BA18" s="94" t="s">
        <v>70</v>
      </c>
      <c r="BB18" s="50" t="s">
        <v>140</v>
      </c>
      <c r="BC18" s="19" t="s">
        <v>95</v>
      </c>
      <c r="BD18" s="97"/>
      <c r="BE18" s="70" t="s">
        <v>90</v>
      </c>
    </row>
    <row r="19" s="1" customFormat="1" ht="36" customHeight="1" spans="1:57">
      <c r="A19" s="15">
        <f t="shared" si="17"/>
        <v>16</v>
      </c>
      <c r="B19" s="16" t="s">
        <v>141</v>
      </c>
      <c r="C19" s="26" t="s">
        <v>142</v>
      </c>
      <c r="D19" s="17" t="s">
        <v>66</v>
      </c>
      <c r="E19" s="18" t="s">
        <v>75</v>
      </c>
      <c r="F19" s="19" t="s">
        <v>68</v>
      </c>
      <c r="G19" s="19" t="s">
        <v>79</v>
      </c>
      <c r="H19" s="20">
        <v>0.8</v>
      </c>
      <c r="I19" s="38">
        <f>VLOOKUP(B19,[1]Sheet1!$B:$BA,52,0)</f>
        <v>33528</v>
      </c>
      <c r="J19" s="38">
        <f>VLOOKUP(B19,[1]Sheet1!$B:$BB,53,0)</f>
        <v>33528</v>
      </c>
      <c r="K19" s="39">
        <f>VLOOKUP(B19,[2]Sheet1!$B$5:$BB$697,53,0)</f>
        <v>0</v>
      </c>
      <c r="L19" s="39">
        <f>VLOOKUP(B19,[2]Sheet1!$B:$BC,54,0)</f>
        <v>0</v>
      </c>
      <c r="M19" s="39">
        <f>VLOOKUP(B19,[2]Sheet1!$B:$BD,55,0)</f>
        <v>597.166666666667</v>
      </c>
      <c r="N19" s="39">
        <f>VLOOKUP(B19,[2]Sheet1!$B:$BE,56,0)</f>
        <v>5588</v>
      </c>
      <c r="O19" s="39">
        <f>VLOOKUP(B19,[2]Sheet1!$B:$BF,57,0)</f>
        <v>5588</v>
      </c>
      <c r="P19" s="39">
        <f>VLOOKUP(B19,[3]Sheet1!$B:$BH,59,0)</f>
        <v>5588</v>
      </c>
      <c r="Q19" s="39">
        <f>VLOOKUP(B19,[4]Sheet1!$B$5:$BJ$707,61,0)</f>
        <v>5588</v>
      </c>
      <c r="R19" s="39">
        <f>VLOOKUP(B19,[5]Sheet1!$B$5:$BO$716,65,0)</f>
        <v>5588</v>
      </c>
      <c r="S19" s="39">
        <f>VLOOKUP(B19,[1]Sheet1!$B:$BO,66,0)</f>
        <v>4990.83333333333</v>
      </c>
      <c r="T19" s="49">
        <f t="shared" si="4"/>
        <v>26822.4</v>
      </c>
      <c r="U19" s="50"/>
      <c r="V19" s="50"/>
      <c r="W19" s="50"/>
      <c r="X19" s="50"/>
      <c r="Y19" s="50"/>
      <c r="Z19" s="50">
        <f>VLOOKUP(B19,'[8]7.4付款计划'!$C$4:$AI$185,33,0)</f>
        <v>0</v>
      </c>
      <c r="AA19" s="50">
        <f>VLOOKUP(B19,'[8]7.9付款计划'!$C$9:$AB$196,26,0)</f>
        <v>0</v>
      </c>
      <c r="AB19" s="50"/>
      <c r="AC19" s="50"/>
      <c r="AD19" s="50"/>
      <c r="AE19" s="50"/>
      <c r="AF19" s="50"/>
      <c r="AG19" s="50"/>
      <c r="AH19" s="50">
        <f t="shared" si="5"/>
        <v>0</v>
      </c>
      <c r="AI19" s="50">
        <f t="shared" si="6"/>
        <v>26822.4</v>
      </c>
      <c r="AJ19" s="50">
        <f t="shared" si="7"/>
        <v>33528</v>
      </c>
      <c r="AK19" s="62">
        <f t="shared" si="8"/>
        <v>26822.4</v>
      </c>
      <c r="AL19" s="62">
        <f t="shared" si="9"/>
        <v>26822.4</v>
      </c>
      <c r="AM19" s="101">
        <v>33528</v>
      </c>
      <c r="AN19" s="50">
        <f t="shared" si="10"/>
        <v>33528</v>
      </c>
      <c r="AO19" s="74">
        <f t="shared" si="11"/>
        <v>1.25</v>
      </c>
      <c r="AP19" s="75">
        <f t="shared" si="12"/>
        <v>0.00730612855987529</v>
      </c>
      <c r="AQ19" s="76"/>
      <c r="AR19" s="76"/>
      <c r="AS19" s="76"/>
      <c r="AT19" s="76">
        <f t="shared" si="13"/>
        <v>0</v>
      </c>
      <c r="AU19" s="77">
        <v>0</v>
      </c>
      <c r="AV19" s="77">
        <f t="shared" si="14"/>
        <v>0</v>
      </c>
      <c r="AW19" s="113">
        <f t="shared" si="15"/>
        <v>33528</v>
      </c>
      <c r="AX19" s="91"/>
      <c r="AY19" s="93">
        <v>3</v>
      </c>
      <c r="AZ19" s="91">
        <f t="shared" si="16"/>
        <v>-3</v>
      </c>
      <c r="BA19" s="92" t="s">
        <v>70</v>
      </c>
      <c r="BB19" s="50" t="s">
        <v>143</v>
      </c>
      <c r="BC19" s="15" t="s">
        <v>81</v>
      </c>
      <c r="BD19" s="97"/>
      <c r="BE19" s="2"/>
    </row>
    <row r="20" ht="36" customHeight="1" spans="1:58">
      <c r="A20" s="15">
        <f t="shared" si="2"/>
        <v>17</v>
      </c>
      <c r="B20" s="16" t="s">
        <v>144</v>
      </c>
      <c r="C20" s="17" t="s">
        <v>145</v>
      </c>
      <c r="D20" s="17" t="s">
        <v>146</v>
      </c>
      <c r="E20" s="18" t="s">
        <v>75</v>
      </c>
      <c r="F20" s="18" t="s">
        <v>68</v>
      </c>
      <c r="G20" s="19" t="s">
        <v>69</v>
      </c>
      <c r="H20" s="20">
        <v>1</v>
      </c>
      <c r="I20" s="38">
        <f>VLOOKUP(B20,[1]Sheet1!$B:$BA,52,0)</f>
        <v>1077112.5</v>
      </c>
      <c r="J20" s="38">
        <f>VLOOKUP(B20,[1]Sheet1!$B:$BB,53,0)</f>
        <v>528312.5</v>
      </c>
      <c r="K20" s="39"/>
      <c r="L20" s="39"/>
      <c r="M20" s="39"/>
      <c r="N20" s="39"/>
      <c r="O20" s="39"/>
      <c r="P20" s="39"/>
      <c r="Q20" s="39">
        <f>VLOOKUP(B20,[4]Sheet1!$B$5:$BJ$707,61,0)</f>
        <v>88052.0833333333</v>
      </c>
      <c r="R20" s="39">
        <f>VLOOKUP(B20,[5]Sheet1!$B$5:$BO$716,65,0)</f>
        <v>179518.75</v>
      </c>
      <c r="S20" s="39">
        <f>VLOOKUP(B20,[1]Sheet1!$B:$BO,66,0)</f>
        <v>179518.75</v>
      </c>
      <c r="T20" s="49">
        <f t="shared" si="4"/>
        <v>447089.583333333</v>
      </c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>
        <f t="shared" si="5"/>
        <v>0</v>
      </c>
      <c r="AI20" s="50">
        <f t="shared" si="6"/>
        <v>447089.583333333</v>
      </c>
      <c r="AJ20" s="50">
        <f t="shared" si="7"/>
        <v>528312.5</v>
      </c>
      <c r="AK20" s="62">
        <f t="shared" si="8"/>
        <v>528312.5</v>
      </c>
      <c r="AL20" s="62">
        <f t="shared" si="9"/>
        <v>528312.5</v>
      </c>
      <c r="AM20" s="101">
        <v>200000</v>
      </c>
      <c r="AN20" s="50">
        <f t="shared" si="10"/>
        <v>200000</v>
      </c>
      <c r="AO20" s="74">
        <f t="shared" si="11"/>
        <v>0.378563823494617</v>
      </c>
      <c r="AP20" s="75">
        <f t="shared" si="12"/>
        <v>0.0435822510133339</v>
      </c>
      <c r="AQ20" s="76"/>
      <c r="AR20" s="22"/>
      <c r="AS20" s="22"/>
      <c r="AT20" s="76">
        <f t="shared" si="13"/>
        <v>0</v>
      </c>
      <c r="AU20" s="77">
        <v>0</v>
      </c>
      <c r="AV20" s="77">
        <f t="shared" si="14"/>
        <v>0</v>
      </c>
      <c r="AW20" s="113">
        <f t="shared" si="15"/>
        <v>200000</v>
      </c>
      <c r="AX20" s="91"/>
      <c r="AY20" s="15">
        <v>7</v>
      </c>
      <c r="AZ20" s="91"/>
      <c r="BA20" s="92" t="s">
        <v>99</v>
      </c>
      <c r="BB20" s="50" t="s">
        <v>147</v>
      </c>
      <c r="BC20" s="15" t="s">
        <v>72</v>
      </c>
      <c r="BD20" s="97" t="s">
        <v>148</v>
      </c>
      <c r="BF20" s="1" t="s">
        <v>149</v>
      </c>
    </row>
    <row r="21" ht="36" customHeight="1" spans="1:56">
      <c r="A21" s="15">
        <f t="shared" si="2"/>
        <v>18</v>
      </c>
      <c r="B21" s="16" t="s">
        <v>150</v>
      </c>
      <c r="C21" s="17" t="s">
        <v>151</v>
      </c>
      <c r="D21" s="17" t="s">
        <v>66</v>
      </c>
      <c r="E21" s="18" t="s">
        <v>149</v>
      </c>
      <c r="F21" s="18" t="s">
        <v>110</v>
      </c>
      <c r="G21" s="19" t="s">
        <v>149</v>
      </c>
      <c r="H21" s="28">
        <v>1</v>
      </c>
      <c r="I21" s="38">
        <f>VLOOKUP(B21,[1]Sheet1!$B:$BA,52,0)</f>
        <v>4538159.59</v>
      </c>
      <c r="J21" s="38">
        <f>VLOOKUP(B21,[1]Sheet1!$B:$BB,53,0)</f>
        <v>3927302.63</v>
      </c>
      <c r="K21" s="39">
        <f>VLOOKUP(B21,[2]Sheet1!$B$5:$BB$697,53,0)</f>
        <v>346046.15</v>
      </c>
      <c r="L21" s="39">
        <f>VLOOKUP(B21,[2]Sheet1!$B:$BC,54,0)</f>
        <v>400685.73</v>
      </c>
      <c r="M21" s="39">
        <f>VLOOKUP(B21,[2]Sheet1!$B:$BD,55,0)</f>
        <v>450511.113333333</v>
      </c>
      <c r="N21" s="39">
        <f>VLOOKUP(B21,[2]Sheet1!$B:$BE,56,0)</f>
        <v>425040.165</v>
      </c>
      <c r="O21" s="39">
        <f>VLOOKUP(B21,[2]Sheet1!$B:$BF,57,0)</f>
        <v>426970.151666667</v>
      </c>
      <c r="P21" s="39">
        <f>VLOOKUP(B21,[3]Sheet1!$B:$BH,59,0)</f>
        <v>393926.236666667</v>
      </c>
      <c r="Q21" s="39">
        <f>VLOOKUP(B21,[4]Sheet1!$B$5:$BJ$707,61,0)</f>
        <v>358193.071666667</v>
      </c>
      <c r="R21" s="39">
        <f>VLOOKUP(B21,[5]Sheet1!$B$5:$BO$716,65,0)</f>
        <v>308562.215</v>
      </c>
      <c r="S21" s="39">
        <f>VLOOKUP(B21,[1]Sheet1!$B:$BO,66,0)</f>
        <v>238213.59</v>
      </c>
      <c r="T21" s="49">
        <f t="shared" ref="T21:T29" si="18">SUM(K21:S21)*H21</f>
        <v>3348148.42333333</v>
      </c>
      <c r="U21" s="50">
        <f>1600000-U22</f>
        <v>1254687.352</v>
      </c>
      <c r="V21" s="50"/>
      <c r="W21" s="50">
        <v>200000</v>
      </c>
      <c r="X21" s="50">
        <f>VLOOKUP(B21,'[7]5.30 (2)'!$C$4:$V$115,20,0)</f>
        <v>100000</v>
      </c>
      <c r="Y21" s="50"/>
      <c r="Z21" s="50">
        <f>VLOOKUP(B21,'[8]7.4付款计划'!$C$4:$AI$185,33,0)</f>
        <v>50000</v>
      </c>
      <c r="AA21" s="50">
        <f>VLOOKUP(B21,'[8]7.9付款计划'!$C$9:$AB$196,26,0)</f>
        <v>0</v>
      </c>
      <c r="AB21" s="50"/>
      <c r="AC21" s="50"/>
      <c r="AD21" s="50"/>
      <c r="AE21" s="50"/>
      <c r="AF21" s="50"/>
      <c r="AG21" s="50">
        <v>100000</v>
      </c>
      <c r="AH21" s="50">
        <f t="shared" ref="AH21:AH29" si="19">SUM(U21:AG21)</f>
        <v>1704687.352</v>
      </c>
      <c r="AI21" s="50">
        <f t="shared" si="6"/>
        <v>1643461.07133333</v>
      </c>
      <c r="AJ21" s="50">
        <f t="shared" ref="AJ21:AJ29" si="20">J21-AD21-AE21-AF21-AG21</f>
        <v>3827302.63</v>
      </c>
      <c r="AK21" s="62">
        <f t="shared" ref="AK21:AK29" si="21">_xlfn.IFS(G21="原材料",AJ21,G21="涉诉",AJ21,G21="临采",AJ21,G21="零部件",AI21,G21="销售",AI21,G21="固定资产",AJ21,G21="特殊类",AJ21,G21="李尔项目",AJ21)</f>
        <v>1643461.07133333</v>
      </c>
      <c r="AL21" s="62">
        <f t="shared" ref="AL21:AL29" si="22">IF(AK21&gt;=0,AK21,0)</f>
        <v>1643461.07133333</v>
      </c>
      <c r="AM21" s="101">
        <v>100000</v>
      </c>
      <c r="AN21" s="50">
        <f t="shared" ref="AN21:AN29" si="23">AM21</f>
        <v>100000</v>
      </c>
      <c r="AO21" s="74">
        <f t="shared" ref="AO21:AO29" si="24">IF(AL21&lt;=0,"100%",AM21/AL21)</f>
        <v>0.060847197262099</v>
      </c>
      <c r="AP21" s="75">
        <f t="shared" ref="AP21:AP29" si="25">AN21/$AN$1</f>
        <v>0.0217911255066669</v>
      </c>
      <c r="AQ21" s="76"/>
      <c r="AR21" s="22"/>
      <c r="AS21" s="22"/>
      <c r="AT21" s="76">
        <f t="shared" ref="AT21:AT29" si="26">SUM(AQ21:AS21)</f>
        <v>0</v>
      </c>
      <c r="AU21" s="77">
        <v>0.02</v>
      </c>
      <c r="AV21" s="77">
        <f t="shared" si="3"/>
        <v>0.02</v>
      </c>
      <c r="AW21" s="113">
        <f t="shared" ref="AW21:AW29" si="27">AN21*(1-AV21)</f>
        <v>98000</v>
      </c>
      <c r="AX21" s="91"/>
      <c r="AY21" s="15"/>
      <c r="AZ21" s="91"/>
      <c r="BA21" s="94" t="s">
        <v>70</v>
      </c>
      <c r="BB21" s="50" t="s">
        <v>152</v>
      </c>
      <c r="BC21" s="19" t="s">
        <v>153</v>
      </c>
      <c r="BD21" s="97"/>
    </row>
    <row r="22" ht="36" customHeight="1" spans="1:56">
      <c r="A22" s="15">
        <f t="shared" si="2"/>
        <v>19</v>
      </c>
      <c r="B22" s="16" t="s">
        <v>154</v>
      </c>
      <c r="C22" s="17" t="s">
        <v>155</v>
      </c>
      <c r="D22" s="17" t="s">
        <v>66</v>
      </c>
      <c r="E22" s="18" t="s">
        <v>149</v>
      </c>
      <c r="F22" s="18" t="s">
        <v>110</v>
      </c>
      <c r="G22" s="19" t="s">
        <v>149</v>
      </c>
      <c r="H22" s="28">
        <v>1</v>
      </c>
      <c r="I22" s="38">
        <f>VLOOKUP(B22,[1]Sheet1!$B:$BA,52,0)</f>
        <v>2927435.63</v>
      </c>
      <c r="J22" s="38">
        <f>VLOOKUP(B22,[1]Sheet1!$B:$BB,53,0)</f>
        <v>2334193.81</v>
      </c>
      <c r="K22" s="39">
        <f>VLOOKUP(B22,[2]Sheet1!$B$5:$BB$697,53,0)</f>
        <v>270957.88</v>
      </c>
      <c r="L22" s="39">
        <f>VLOOKUP(B22,[2]Sheet1!$B:$BC,54,0)</f>
        <v>275790.353333333</v>
      </c>
      <c r="M22" s="39">
        <f>VLOOKUP(B22,[2]Sheet1!$B:$BD,55,0)</f>
        <v>284191.385</v>
      </c>
      <c r="N22" s="39">
        <f>VLOOKUP(B22,[2]Sheet1!$B:$BE,56,0)</f>
        <v>288201.191666667</v>
      </c>
      <c r="O22" s="39">
        <f>VLOOKUP(B22,[2]Sheet1!$B:$BF,57,0)</f>
        <v>294215.995</v>
      </c>
      <c r="P22" s="39">
        <f>VLOOKUP(B22,[3]Sheet1!$B:$BH,59,0)</f>
        <v>291121.028333333</v>
      </c>
      <c r="Q22" s="39">
        <f>VLOOKUP(B22,[4]Sheet1!$B$5:$BJ$707,61,0)</f>
        <v>282953.103333333</v>
      </c>
      <c r="R22" s="39">
        <f>VLOOKUP(B22,[5]Sheet1!$B$5:$BO$716,65,0)</f>
        <v>283666.968333333</v>
      </c>
      <c r="S22" s="39">
        <f>VLOOKUP(B22,[1]Sheet1!$B:$BO,66,0)</f>
        <v>261300.671666667</v>
      </c>
      <c r="T22" s="49">
        <f t="shared" si="18"/>
        <v>2532398.57666667</v>
      </c>
      <c r="U22" s="50">
        <v>345312.648</v>
      </c>
      <c r="V22" s="50"/>
      <c r="W22" s="50"/>
      <c r="X22" s="50">
        <f>VLOOKUP(B22,'[7]5.30 (2)'!$C$4:$V$115,20,0)</f>
        <v>180000</v>
      </c>
      <c r="Y22" s="50"/>
      <c r="Z22" s="50">
        <f>VLOOKUP(B22,'[8]7.4付款计划'!$C$4:$AI$185,33,0)</f>
        <v>50000</v>
      </c>
      <c r="AA22" s="50">
        <f>VLOOKUP(B22,'[8]7.9付款计划'!$C$9:$AB$196,26,0)</f>
        <v>0</v>
      </c>
      <c r="AB22" s="50"/>
      <c r="AC22" s="50"/>
      <c r="AD22" s="50"/>
      <c r="AE22" s="50"/>
      <c r="AF22" s="50"/>
      <c r="AG22" s="50">
        <v>100000</v>
      </c>
      <c r="AH22" s="50">
        <f t="shared" si="19"/>
        <v>675312.648</v>
      </c>
      <c r="AI22" s="50">
        <f t="shared" si="6"/>
        <v>1857085.92866667</v>
      </c>
      <c r="AJ22" s="50">
        <f t="shared" si="20"/>
        <v>2234193.81</v>
      </c>
      <c r="AK22" s="62">
        <f t="shared" si="21"/>
        <v>1857085.92866667</v>
      </c>
      <c r="AL22" s="62">
        <f t="shared" si="22"/>
        <v>1857085.92866667</v>
      </c>
      <c r="AM22" s="101">
        <v>100000</v>
      </c>
      <c r="AN22" s="50">
        <f t="shared" si="23"/>
        <v>100000</v>
      </c>
      <c r="AO22" s="74">
        <f t="shared" si="24"/>
        <v>0.0538478044857069</v>
      </c>
      <c r="AP22" s="75">
        <f t="shared" si="25"/>
        <v>0.0217911255066669</v>
      </c>
      <c r="AQ22" s="76"/>
      <c r="AR22" s="22"/>
      <c r="AS22" s="22"/>
      <c r="AT22" s="76">
        <f t="shared" si="26"/>
        <v>0</v>
      </c>
      <c r="AU22" s="77">
        <v>0.02</v>
      </c>
      <c r="AV22" s="77">
        <f t="shared" si="3"/>
        <v>0.02</v>
      </c>
      <c r="AW22" s="113">
        <f t="shared" si="27"/>
        <v>98000</v>
      </c>
      <c r="AX22" s="91"/>
      <c r="AY22" s="15"/>
      <c r="AZ22" s="91"/>
      <c r="BA22" s="94" t="s">
        <v>70</v>
      </c>
      <c r="BB22" s="50" t="s">
        <v>156</v>
      </c>
      <c r="BC22" s="19" t="s">
        <v>153</v>
      </c>
      <c r="BD22" s="97"/>
    </row>
    <row r="23" ht="36" customHeight="1" spans="1:56">
      <c r="A23" s="15">
        <f t="shared" si="2"/>
        <v>20</v>
      </c>
      <c r="B23" s="16" t="s">
        <v>157</v>
      </c>
      <c r="C23" s="17" t="s">
        <v>158</v>
      </c>
      <c r="D23" s="17" t="s">
        <v>66</v>
      </c>
      <c r="E23" s="18" t="s">
        <v>149</v>
      </c>
      <c r="F23" s="18" t="s">
        <v>68</v>
      </c>
      <c r="G23" s="19" t="s">
        <v>149</v>
      </c>
      <c r="H23" s="28">
        <v>0.8</v>
      </c>
      <c r="I23" s="38">
        <f>VLOOKUP(B23,[1]Sheet1!$B:$BA,52,0)</f>
        <v>537732.13</v>
      </c>
      <c r="J23" s="38">
        <f>VLOOKUP(B23,[1]Sheet1!$B:$BB,53,0)</f>
        <v>537732.13</v>
      </c>
      <c r="K23" s="39">
        <f>VLOOKUP(B23,[2]Sheet1!$B$5:$BB$697,53,0)</f>
        <v>48943.3283333333</v>
      </c>
      <c r="L23" s="39">
        <f>VLOOKUP(B23,[2]Sheet1!$B:$BC,54,0)</f>
        <v>56864.09</v>
      </c>
      <c r="M23" s="39">
        <f>VLOOKUP(B23,[2]Sheet1!$B:$BD,55,0)</f>
        <v>54846.13</v>
      </c>
      <c r="N23" s="39">
        <f>VLOOKUP(B23,[2]Sheet1!$B:$BE,56,0)</f>
        <v>47745.9183333333</v>
      </c>
      <c r="O23" s="39">
        <f>VLOOKUP(B23,[2]Sheet1!$B:$BF,57,0)</f>
        <v>49422.4933333333</v>
      </c>
      <c r="P23" s="39">
        <f>VLOOKUP(B23,[3]Sheet1!$B:$BH,59,0)</f>
        <v>49433.565</v>
      </c>
      <c r="Q23" s="39">
        <f>VLOOKUP(B23,[4]Sheet1!$B$5:$BJ$707,61,0)</f>
        <v>45882.0916666667</v>
      </c>
      <c r="R23" s="39">
        <f>VLOOKUP(B23,[5]Sheet1!$B$5:$BO$716,65,0)</f>
        <v>46091.265</v>
      </c>
      <c r="S23" s="39">
        <f>VLOOKUP(B23,[1]Sheet1!$B:$BO,66,0)</f>
        <v>37165.8</v>
      </c>
      <c r="T23" s="49">
        <f t="shared" si="18"/>
        <v>349115.745333333</v>
      </c>
      <c r="U23" s="50"/>
      <c r="V23" s="50"/>
      <c r="W23" s="50"/>
      <c r="X23" s="50">
        <f>VLOOKUP(B23,'[7]5.30 (2)'!$C$4:$V$115,20,0)</f>
        <v>50000</v>
      </c>
      <c r="Y23" s="50"/>
      <c r="Z23" s="50">
        <f>VLOOKUP(B23,'[8]7.4付款计划'!$C$4:$AI$185,33,0)</f>
        <v>30000</v>
      </c>
      <c r="AA23" s="50">
        <f>VLOOKUP(B23,'[8]7.9付款计划'!$C$9:$AB$196,26,0)</f>
        <v>0</v>
      </c>
      <c r="AB23" s="50"/>
      <c r="AC23" s="50"/>
      <c r="AD23" s="50"/>
      <c r="AE23" s="50"/>
      <c r="AF23" s="50"/>
      <c r="AG23" s="50"/>
      <c r="AH23" s="50">
        <f t="shared" si="19"/>
        <v>80000</v>
      </c>
      <c r="AI23" s="50">
        <f t="shared" si="6"/>
        <v>269115.745333333</v>
      </c>
      <c r="AJ23" s="50">
        <f t="shared" si="20"/>
        <v>537732.13</v>
      </c>
      <c r="AK23" s="62">
        <f t="shared" si="21"/>
        <v>269115.745333333</v>
      </c>
      <c r="AL23" s="62">
        <f t="shared" si="22"/>
        <v>269115.745333333</v>
      </c>
      <c r="AM23" s="101">
        <v>100000</v>
      </c>
      <c r="AN23" s="50">
        <f t="shared" si="23"/>
        <v>100000</v>
      </c>
      <c r="AO23" s="74">
        <f t="shared" si="24"/>
        <v>0.37158732528317</v>
      </c>
      <c r="AP23" s="75">
        <f t="shared" si="25"/>
        <v>0.0217911255066669</v>
      </c>
      <c r="AQ23" s="76"/>
      <c r="AR23" s="22"/>
      <c r="AS23" s="22"/>
      <c r="AT23" s="76">
        <f t="shared" si="26"/>
        <v>0</v>
      </c>
      <c r="AU23" s="77">
        <v>0</v>
      </c>
      <c r="AV23" s="77">
        <f t="shared" si="3"/>
        <v>0</v>
      </c>
      <c r="AW23" s="113">
        <f t="shared" si="27"/>
        <v>100000</v>
      </c>
      <c r="AX23" s="91"/>
      <c r="AY23" s="15"/>
      <c r="AZ23" s="91"/>
      <c r="BA23" s="94" t="s">
        <v>70</v>
      </c>
      <c r="BB23" s="50" t="s">
        <v>159</v>
      </c>
      <c r="BC23" s="19" t="s">
        <v>153</v>
      </c>
      <c r="BD23" s="97"/>
    </row>
    <row r="24" ht="36" customHeight="1" spans="1:56">
      <c r="A24" s="15">
        <f t="shared" si="2"/>
        <v>21</v>
      </c>
      <c r="B24" s="16" t="s">
        <v>160</v>
      </c>
      <c r="C24" s="17" t="s">
        <v>161</v>
      </c>
      <c r="D24" s="17" t="s">
        <v>66</v>
      </c>
      <c r="E24" s="18" t="s">
        <v>149</v>
      </c>
      <c r="F24" s="18" t="s">
        <v>68</v>
      </c>
      <c r="G24" s="19" t="s">
        <v>149</v>
      </c>
      <c r="H24" s="28">
        <v>0.8</v>
      </c>
      <c r="I24" s="38">
        <f>VLOOKUP(B24,[1]Sheet1!$B:$BA,52,0)</f>
        <v>1481620.4</v>
      </c>
      <c r="J24" s="38">
        <f>VLOOKUP(B24,[1]Sheet1!$B:$BB,53,0)</f>
        <v>1481620.4</v>
      </c>
      <c r="K24" s="39">
        <f>VLOOKUP(B24,[2]Sheet1!$B$5:$BB$697,53,0)</f>
        <v>65270</v>
      </c>
      <c r="L24" s="39">
        <f>VLOOKUP(B24,[2]Sheet1!$B:$BC,54,0)</f>
        <v>94237.7333333333</v>
      </c>
      <c r="M24" s="39">
        <f>VLOOKUP(B24,[2]Sheet1!$B:$BD,55,0)</f>
        <v>150714.266666667</v>
      </c>
      <c r="N24" s="39">
        <f>VLOOKUP(B24,[2]Sheet1!$B:$BE,56,0)</f>
        <v>180676.933333333</v>
      </c>
      <c r="O24" s="39">
        <f>VLOOKUP(B24,[2]Sheet1!$B:$BF,57,0)</f>
        <v>230024.733333333</v>
      </c>
      <c r="P24" s="39">
        <f>VLOOKUP(B24,[3]Sheet1!$B:$BH,59,0)</f>
        <v>252822.933333333</v>
      </c>
      <c r="Q24" s="39">
        <f>VLOOKUP(B24,[4]Sheet1!$B$5:$BJ$707,61,0)</f>
        <v>221230.266666667</v>
      </c>
      <c r="R24" s="39">
        <f>VLOOKUP(B24,[5]Sheet1!$B$5:$BO$716,65,0)</f>
        <v>218805.666666667</v>
      </c>
      <c r="S24" s="39">
        <f>VLOOKUP(B24,[1]Sheet1!$B:$BO,66,0)</f>
        <v>162329.133333333</v>
      </c>
      <c r="T24" s="49">
        <f t="shared" si="18"/>
        <v>1260889.33333333</v>
      </c>
      <c r="U24" s="50"/>
      <c r="V24" s="50"/>
      <c r="W24" s="50"/>
      <c r="X24" s="50">
        <f>VLOOKUP(B24,'[7]5.30 (2)'!$C$4:$V$115,20,0)</f>
        <v>200000</v>
      </c>
      <c r="Y24" s="50"/>
      <c r="Z24" s="50">
        <f>VLOOKUP(B24,'[8]7.4付款计划'!$C$4:$AI$185,33,0)</f>
        <v>100000</v>
      </c>
      <c r="AA24" s="50">
        <f>VLOOKUP(B24,'[8]7.9付款计划'!$C$9:$AB$196,26,0)</f>
        <v>0</v>
      </c>
      <c r="AB24" s="50"/>
      <c r="AC24" s="50"/>
      <c r="AD24" s="50"/>
      <c r="AE24" s="50"/>
      <c r="AF24" s="50"/>
      <c r="AG24" s="50">
        <v>100000</v>
      </c>
      <c r="AH24" s="50">
        <f t="shared" si="19"/>
        <v>400000</v>
      </c>
      <c r="AI24" s="50">
        <f t="shared" si="6"/>
        <v>860889.333333333</v>
      </c>
      <c r="AJ24" s="50">
        <f t="shared" si="20"/>
        <v>1381620.4</v>
      </c>
      <c r="AK24" s="62">
        <f t="shared" si="21"/>
        <v>860889.333333333</v>
      </c>
      <c r="AL24" s="62">
        <f t="shared" si="22"/>
        <v>860889.333333333</v>
      </c>
      <c r="AM24" s="101">
        <v>200000</v>
      </c>
      <c r="AN24" s="50">
        <f t="shared" si="23"/>
        <v>200000</v>
      </c>
      <c r="AO24" s="74">
        <f t="shared" si="24"/>
        <v>0.232317897615954</v>
      </c>
      <c r="AP24" s="75">
        <f t="shared" si="25"/>
        <v>0.0435822510133339</v>
      </c>
      <c r="AQ24" s="76"/>
      <c r="AR24" s="22"/>
      <c r="AS24" s="22"/>
      <c r="AT24" s="76">
        <f t="shared" si="26"/>
        <v>0</v>
      </c>
      <c r="AU24" s="77">
        <v>0</v>
      </c>
      <c r="AV24" s="77">
        <f t="shared" si="3"/>
        <v>0</v>
      </c>
      <c r="AW24" s="113">
        <f t="shared" si="27"/>
        <v>200000</v>
      </c>
      <c r="AX24" s="91"/>
      <c r="AY24" s="15"/>
      <c r="AZ24" s="91"/>
      <c r="BA24" s="94" t="s">
        <v>70</v>
      </c>
      <c r="BB24" s="50" t="s">
        <v>162</v>
      </c>
      <c r="BC24" s="19" t="s">
        <v>153</v>
      </c>
      <c r="BD24" s="97"/>
    </row>
    <row r="25" ht="36" customHeight="1" spans="1:56">
      <c r="A25" s="15">
        <f t="shared" si="2"/>
        <v>22</v>
      </c>
      <c r="B25" s="16" t="s">
        <v>163</v>
      </c>
      <c r="C25" s="17" t="s">
        <v>164</v>
      </c>
      <c r="D25" s="17" t="s">
        <v>66</v>
      </c>
      <c r="E25" s="18" t="s">
        <v>67</v>
      </c>
      <c r="F25" s="18" t="s">
        <v>68</v>
      </c>
      <c r="G25" s="19" t="s">
        <v>85</v>
      </c>
      <c r="H25" s="20">
        <v>1</v>
      </c>
      <c r="I25" s="38">
        <f>VLOOKUP(B25,[1]Sheet1!$B:$BA,52,0)</f>
        <v>170686.65</v>
      </c>
      <c r="J25" s="38">
        <f>VLOOKUP(B25,[1]Sheet1!$B:$BB,53,0)</f>
        <v>170686.65</v>
      </c>
      <c r="K25" s="39">
        <f>VLOOKUP(B25,[2]Sheet1!$B$5:$BB$697,53,0)</f>
        <v>0</v>
      </c>
      <c r="L25" s="39">
        <f>VLOOKUP(B25,[2]Sheet1!$B:$BC,54,0)</f>
        <v>0</v>
      </c>
      <c r="M25" s="39">
        <f>VLOOKUP(B25,[2]Sheet1!$B:$BD,55,0)</f>
        <v>0</v>
      </c>
      <c r="N25" s="39">
        <f>VLOOKUP(B25,[2]Sheet1!$B:$BE,56,0)</f>
        <v>0</v>
      </c>
      <c r="O25" s="39">
        <f>VLOOKUP(B25,[2]Sheet1!$B:$BF,57,0)</f>
        <v>0</v>
      </c>
      <c r="P25" s="39">
        <f>VLOOKUP(B25,[3]Sheet1!$B:$BH,59,0)</f>
        <v>0</v>
      </c>
      <c r="Q25" s="39">
        <f>VLOOKUP(B25,[4]Sheet1!$B$5:$BJ$707,61,0)</f>
        <v>0</v>
      </c>
      <c r="R25" s="39">
        <f>VLOOKUP(B25,[5]Sheet1!$B$5:$BO$716,65,0)</f>
        <v>0</v>
      </c>
      <c r="S25" s="39">
        <f>VLOOKUP(B25,[1]Sheet1!$B:$BO,66,0)</f>
        <v>0</v>
      </c>
      <c r="T25" s="49">
        <f t="shared" si="18"/>
        <v>0</v>
      </c>
      <c r="U25" s="50">
        <f>VLOOKUP(B25,[6]Sheet2!$A:$V,21,0)</f>
        <v>30000</v>
      </c>
      <c r="V25" s="50"/>
      <c r="W25" s="50"/>
      <c r="X25" s="50">
        <f>VLOOKUP(B25,'[7]5.30 (2)'!$C$4:$V$115,20,0)</f>
        <v>50000</v>
      </c>
      <c r="Y25" s="50"/>
      <c r="Z25" s="50">
        <f>VLOOKUP(B25,'[8]7.4付款计划'!$C$4:$AI$185,33,0)</f>
        <v>0</v>
      </c>
      <c r="AA25" s="50">
        <f>VLOOKUP(B25,'[8]7.9付款计划'!$C$9:$AB$196,26,0)</f>
        <v>0</v>
      </c>
      <c r="AB25" s="50"/>
      <c r="AC25" s="50"/>
      <c r="AD25" s="50"/>
      <c r="AE25" s="50">
        <v>20000</v>
      </c>
      <c r="AF25" s="50"/>
      <c r="AG25" s="50"/>
      <c r="AH25" s="50">
        <f t="shared" si="19"/>
        <v>100000</v>
      </c>
      <c r="AI25" s="50">
        <f t="shared" ref="AI25:AI39" si="28">T25-AH25</f>
        <v>-100000</v>
      </c>
      <c r="AJ25" s="50">
        <f t="shared" si="20"/>
        <v>150686.65</v>
      </c>
      <c r="AK25" s="62">
        <f t="shared" si="21"/>
        <v>150686.65</v>
      </c>
      <c r="AL25" s="62">
        <f t="shared" si="22"/>
        <v>150686.65</v>
      </c>
      <c r="AM25" s="101">
        <v>20000</v>
      </c>
      <c r="AN25" s="50">
        <f t="shared" si="23"/>
        <v>20000</v>
      </c>
      <c r="AO25" s="74">
        <f t="shared" si="24"/>
        <v>0.132725759050321</v>
      </c>
      <c r="AP25" s="75">
        <f t="shared" si="25"/>
        <v>0.00435822510133339</v>
      </c>
      <c r="AQ25" s="76"/>
      <c r="AR25" s="22"/>
      <c r="AS25" s="22"/>
      <c r="AT25" s="76">
        <f t="shared" si="26"/>
        <v>0</v>
      </c>
      <c r="AU25" s="77">
        <v>0</v>
      </c>
      <c r="AV25" s="77">
        <f t="shared" si="3"/>
        <v>0</v>
      </c>
      <c r="AW25" s="113">
        <f t="shared" si="27"/>
        <v>20000</v>
      </c>
      <c r="AX25" s="91"/>
      <c r="AY25" s="15"/>
      <c r="AZ25" s="91">
        <f>AX25-AY25</f>
        <v>0</v>
      </c>
      <c r="BA25" s="92" t="s">
        <v>70</v>
      </c>
      <c r="BB25" s="50" t="s">
        <v>165</v>
      </c>
      <c r="BC25" s="15" t="s">
        <v>72</v>
      </c>
      <c r="BD25" s="97"/>
    </row>
    <row r="26" s="1" customFormat="1" ht="36" customHeight="1" spans="1:57">
      <c r="A26" s="15">
        <f t="shared" si="2"/>
        <v>23</v>
      </c>
      <c r="B26" s="16" t="s">
        <v>166</v>
      </c>
      <c r="C26" s="17" t="s">
        <v>167</v>
      </c>
      <c r="D26" s="17" t="s">
        <v>66</v>
      </c>
      <c r="E26" s="18" t="s">
        <v>168</v>
      </c>
      <c r="F26" s="19" t="s">
        <v>135</v>
      </c>
      <c r="G26" s="19" t="s">
        <v>79</v>
      </c>
      <c r="H26" s="20">
        <v>0.8</v>
      </c>
      <c r="I26" s="38">
        <f>VLOOKUP(B26,[1]Sheet1!$B:$BA,52,0)</f>
        <v>3365571.33</v>
      </c>
      <c r="J26" s="38">
        <f>VLOOKUP(B26,[1]Sheet1!$B:$BB,53,0)</f>
        <v>2974801.56</v>
      </c>
      <c r="K26" s="39">
        <f>VLOOKUP(B26,[2]Sheet1!$B$5:$BB$697,53,0)</f>
        <v>303036.335</v>
      </c>
      <c r="L26" s="39">
        <f>VLOOKUP(B26,[2]Sheet1!$B:$BC,54,0)</f>
        <v>354508.646666667</v>
      </c>
      <c r="M26" s="39">
        <f>VLOOKUP(B26,[2]Sheet1!$B:$BD,55,0)</f>
        <v>365058.698333333</v>
      </c>
      <c r="N26" s="39">
        <f>VLOOKUP(B26,[2]Sheet1!$B:$BE,56,0)</f>
        <v>343004.313333333</v>
      </c>
      <c r="O26" s="39">
        <f>VLOOKUP(B26,[2]Sheet1!$B:$BF,57,0)</f>
        <v>345202.093333333</v>
      </c>
      <c r="P26" s="39">
        <f>VLOOKUP(B26,[3]Sheet1!$B:$BH,59,0)</f>
        <v>311621.345</v>
      </c>
      <c r="Q26" s="39">
        <f>VLOOKUP(B26,[4]Sheet1!$B$5:$BJ$707,61,0)</f>
        <v>293804.958333333</v>
      </c>
      <c r="R26" s="39">
        <f>VLOOKUP(B26,[5]Sheet1!$B$5:$BO$716,65,0)</f>
        <v>276912.915</v>
      </c>
      <c r="S26" s="39">
        <f>VLOOKUP(B26,[1]Sheet1!$B:$BO,66,0)</f>
        <v>239741.936666667</v>
      </c>
      <c r="T26" s="49">
        <f t="shared" si="18"/>
        <v>2266312.99333333</v>
      </c>
      <c r="U26" s="50">
        <f>VLOOKUP(B26,[6]Sheet2!$A:$V,21,0)</f>
        <v>600000</v>
      </c>
      <c r="V26" s="50"/>
      <c r="W26" s="50"/>
      <c r="X26" s="50">
        <f>VLOOKUP(B26,'[7]5.30 (2)'!$C$4:$V$115,20,0)</f>
        <v>300000</v>
      </c>
      <c r="Y26" s="50">
        <v>50000</v>
      </c>
      <c r="Z26" s="50">
        <f>VLOOKUP(B26,'[8]7.4付款计划'!$C$4:$AI$185,33,0)</f>
        <v>80000</v>
      </c>
      <c r="AA26" s="50">
        <f>VLOOKUP(B26,'[8]7.9付款计划'!$C$9:$AB$196,26,0)</f>
        <v>0</v>
      </c>
      <c r="AB26" s="50">
        <v>200000</v>
      </c>
      <c r="AC26" s="50"/>
      <c r="AD26" s="50"/>
      <c r="AE26" s="50"/>
      <c r="AF26" s="50"/>
      <c r="AG26" s="50"/>
      <c r="AH26" s="50">
        <f t="shared" si="19"/>
        <v>1230000</v>
      </c>
      <c r="AI26" s="50">
        <f t="shared" si="28"/>
        <v>1036312.99333333</v>
      </c>
      <c r="AJ26" s="50">
        <f t="shared" si="20"/>
        <v>2974801.56</v>
      </c>
      <c r="AK26" s="62">
        <f t="shared" si="21"/>
        <v>1036312.99333333</v>
      </c>
      <c r="AL26" s="62">
        <f t="shared" si="22"/>
        <v>1036312.99333333</v>
      </c>
      <c r="AM26" s="101">
        <v>80000</v>
      </c>
      <c r="AN26" s="50">
        <f t="shared" si="23"/>
        <v>80000</v>
      </c>
      <c r="AO26" s="74">
        <f t="shared" si="24"/>
        <v>0.0771967547590787</v>
      </c>
      <c r="AP26" s="75">
        <f t="shared" si="25"/>
        <v>0.0174329004053336</v>
      </c>
      <c r="AQ26" s="76"/>
      <c r="AR26" s="76"/>
      <c r="AS26" s="76"/>
      <c r="AT26" s="76">
        <f t="shared" si="26"/>
        <v>0</v>
      </c>
      <c r="AU26" s="77">
        <v>0.03</v>
      </c>
      <c r="AV26" s="77">
        <f t="shared" si="3"/>
        <v>0.03</v>
      </c>
      <c r="AW26" s="113">
        <f t="shared" si="27"/>
        <v>77600</v>
      </c>
      <c r="AX26" s="91">
        <v>45533</v>
      </c>
      <c r="AY26" s="15">
        <v>3</v>
      </c>
      <c r="AZ26" s="91">
        <f>AX26-AY26</f>
        <v>45530</v>
      </c>
      <c r="BA26" s="94" t="s">
        <v>99</v>
      </c>
      <c r="BB26" s="50" t="s">
        <v>169</v>
      </c>
      <c r="BC26" s="19" t="s">
        <v>137</v>
      </c>
      <c r="BD26" s="97" t="s">
        <v>170</v>
      </c>
      <c r="BE26" s="70" t="s">
        <v>90</v>
      </c>
    </row>
    <row r="27" s="1" customFormat="1" ht="36" customHeight="1" spans="1:57">
      <c r="A27" s="15">
        <f t="shared" si="2"/>
        <v>24</v>
      </c>
      <c r="B27" s="16" t="s">
        <v>171</v>
      </c>
      <c r="C27" s="17" t="s">
        <v>172</v>
      </c>
      <c r="D27" s="17" t="s">
        <v>66</v>
      </c>
      <c r="E27" s="18" t="s">
        <v>75</v>
      </c>
      <c r="F27" s="19" t="s">
        <v>68</v>
      </c>
      <c r="G27" s="19" t="s">
        <v>79</v>
      </c>
      <c r="H27" s="20">
        <v>0.8</v>
      </c>
      <c r="I27" s="38">
        <f>VLOOKUP(B27,[1]Sheet1!$B:$BA,52,0)</f>
        <v>686441.1</v>
      </c>
      <c r="J27" s="38">
        <f>VLOOKUP(B27,[1]Sheet1!$B:$BB,53,0)</f>
        <v>686441.1</v>
      </c>
      <c r="K27" s="39">
        <f>VLOOKUP(B27,[2]Sheet1!$B$5:$BB$697,53,0)</f>
        <v>84091.6</v>
      </c>
      <c r="L27" s="39">
        <f>VLOOKUP(B27,[2]Sheet1!$B:$BC,54,0)</f>
        <v>61718.65</v>
      </c>
      <c r="M27" s="39">
        <f>VLOOKUP(B27,[2]Sheet1!$B:$BD,55,0)</f>
        <v>68297.36</v>
      </c>
      <c r="N27" s="39">
        <f>VLOOKUP(B27,[2]Sheet1!$B:$BE,56,0)</f>
        <v>48947.36</v>
      </c>
      <c r="O27" s="39">
        <f>VLOOKUP(B27,[2]Sheet1!$B:$BF,57,0)</f>
        <v>57162.5933333333</v>
      </c>
      <c r="P27" s="39">
        <f>VLOOKUP(B27,[3]Sheet1!$B:$BH,59,0)</f>
        <v>33066.765</v>
      </c>
      <c r="Q27" s="39">
        <f>VLOOKUP(B27,[4]Sheet1!$B$5:$BJ$707,61,0)</f>
        <v>14793.9433333333</v>
      </c>
      <c r="R27" s="39">
        <f>VLOOKUP(B27,[5]Sheet1!$B$5:$BO$716,65,0)</f>
        <v>14793.9433333333</v>
      </c>
      <c r="S27" s="39">
        <f>VLOOKUP(B27,[1]Sheet1!$B:$BO,66,0)</f>
        <v>8215.23333333333</v>
      </c>
      <c r="T27" s="49">
        <f t="shared" si="18"/>
        <v>312869.958666667</v>
      </c>
      <c r="U27" s="50">
        <f>VLOOKUP(B27,[6]Sheet2!$A:$V,21,0)</f>
        <v>0</v>
      </c>
      <c r="V27" s="50"/>
      <c r="W27" s="50"/>
      <c r="X27" s="50"/>
      <c r="Y27" s="50"/>
      <c r="Z27" s="50">
        <f>VLOOKUP(B27,'[8]7.4付款计划'!$C$4:$AI$185,33,0)</f>
        <v>10000</v>
      </c>
      <c r="AA27" s="50">
        <f>VLOOKUP(B27,'[8]7.9付款计划'!$C$9:$AB$196,26,0)</f>
        <v>0</v>
      </c>
      <c r="AB27" s="50"/>
      <c r="AC27" s="50"/>
      <c r="AD27" s="50"/>
      <c r="AE27" s="50"/>
      <c r="AF27" s="50">
        <v>20000</v>
      </c>
      <c r="AG27" s="50"/>
      <c r="AH27" s="50">
        <f t="shared" si="19"/>
        <v>30000</v>
      </c>
      <c r="AI27" s="50">
        <f t="shared" si="28"/>
        <v>282869.958666667</v>
      </c>
      <c r="AJ27" s="50">
        <f t="shared" si="20"/>
        <v>666441.1</v>
      </c>
      <c r="AK27" s="62">
        <f t="shared" si="21"/>
        <v>282869.958666667</v>
      </c>
      <c r="AL27" s="62">
        <f t="shared" si="22"/>
        <v>282869.958666667</v>
      </c>
      <c r="AM27" s="101">
        <v>50000</v>
      </c>
      <c r="AN27" s="50">
        <f t="shared" si="23"/>
        <v>50000</v>
      </c>
      <c r="AO27" s="74">
        <f t="shared" si="24"/>
        <v>0.176759668066837</v>
      </c>
      <c r="AP27" s="75">
        <f t="shared" si="25"/>
        <v>0.0108955627533335</v>
      </c>
      <c r="AQ27" s="76"/>
      <c r="AR27" s="76"/>
      <c r="AS27" s="76"/>
      <c r="AT27" s="76">
        <f t="shared" si="26"/>
        <v>0</v>
      </c>
      <c r="AU27" s="77">
        <v>0</v>
      </c>
      <c r="AV27" s="77">
        <f t="shared" si="3"/>
        <v>0</v>
      </c>
      <c r="AW27" s="113">
        <f t="shared" si="27"/>
        <v>50000</v>
      </c>
      <c r="AX27" s="91">
        <v>45537</v>
      </c>
      <c r="AY27" s="93">
        <v>3</v>
      </c>
      <c r="AZ27" s="95">
        <f>AX27-AY27</f>
        <v>45534</v>
      </c>
      <c r="BA27" s="94" t="s">
        <v>70</v>
      </c>
      <c r="BB27" s="50" t="s">
        <v>173</v>
      </c>
      <c r="BC27" s="19" t="s">
        <v>174</v>
      </c>
      <c r="BD27" s="97" t="s">
        <v>175</v>
      </c>
      <c r="BE27" s="2"/>
    </row>
    <row r="28" s="1" customFormat="1" ht="36" customHeight="1" spans="1:57">
      <c r="A28" s="15">
        <f t="shared" si="2"/>
        <v>25</v>
      </c>
      <c r="B28" s="16" t="s">
        <v>176</v>
      </c>
      <c r="C28" s="21" t="s">
        <v>177</v>
      </c>
      <c r="D28" s="17" t="s">
        <v>66</v>
      </c>
      <c r="E28" s="18" t="s">
        <v>75</v>
      </c>
      <c r="F28" s="19" t="s">
        <v>68</v>
      </c>
      <c r="G28" s="19" t="s">
        <v>79</v>
      </c>
      <c r="H28" s="20">
        <v>0.8</v>
      </c>
      <c r="I28" s="38">
        <f>VLOOKUP(B28,[1]Sheet1!$B:$BA,52,0)</f>
        <v>827696.14</v>
      </c>
      <c r="J28" s="38">
        <f>VLOOKUP(B28,[1]Sheet1!$B:$BB,53,0)</f>
        <v>789820.36</v>
      </c>
      <c r="K28" s="39">
        <f>VLOOKUP(B28,[2]Sheet1!$B$5:$BB$697,53,0)</f>
        <v>71192.76</v>
      </c>
      <c r="L28" s="39">
        <f>VLOOKUP(B28,[2]Sheet1!$B:$BC,54,0)</f>
        <v>86814.8133333333</v>
      </c>
      <c r="M28" s="39">
        <f>VLOOKUP(B28,[2]Sheet1!$B:$BD,55,0)</f>
        <v>108576.985</v>
      </c>
      <c r="N28" s="39">
        <f>VLOOKUP(B28,[2]Sheet1!$B:$BE,56,0)</f>
        <v>102972.556666667</v>
      </c>
      <c r="O28" s="39">
        <f>VLOOKUP(B28,[2]Sheet1!$B:$BF,57,0)</f>
        <v>101896.593333333</v>
      </c>
      <c r="P28" s="39">
        <f>VLOOKUP(B28,[3]Sheet1!$B:$BH,59,0)</f>
        <v>88894.2883333333</v>
      </c>
      <c r="Q28" s="39">
        <f>VLOOKUP(B28,[4]Sheet1!$B$5:$BJ$707,61,0)</f>
        <v>77110.6333333333</v>
      </c>
      <c r="R28" s="39">
        <f>VLOOKUP(B28,[5]Sheet1!$B$5:$BO$716,65,0)</f>
        <v>67165.6683333333</v>
      </c>
      <c r="S28" s="39">
        <f>VLOOKUP(B28,[1]Sheet1!$B:$BO,66,0)</f>
        <v>45828.225</v>
      </c>
      <c r="T28" s="49">
        <f t="shared" si="18"/>
        <v>600362.018666667</v>
      </c>
      <c r="U28" s="50">
        <f>VLOOKUP(B28,[6]Sheet2!$A:$V,21,0)</f>
        <v>160000</v>
      </c>
      <c r="V28" s="50"/>
      <c r="W28" s="50"/>
      <c r="X28" s="50">
        <f>VLOOKUP(B28,'[7]5.30 (2)'!$C$4:$V$115,20,0)</f>
        <v>50000</v>
      </c>
      <c r="Y28" s="50"/>
      <c r="Z28" s="50">
        <f>VLOOKUP(B28,'[8]7.4付款计划'!$C$4:$AI$185,33,0)</f>
        <v>50000</v>
      </c>
      <c r="AA28" s="50">
        <f>VLOOKUP(B28,'[8]7.9付款计划'!$C$9:$AB$196,26,0)</f>
        <v>0</v>
      </c>
      <c r="AB28" s="50"/>
      <c r="AC28" s="50"/>
      <c r="AD28" s="50"/>
      <c r="AE28" s="50"/>
      <c r="AF28" s="50">
        <v>70000</v>
      </c>
      <c r="AG28" s="50"/>
      <c r="AH28" s="50">
        <f t="shared" si="19"/>
        <v>330000</v>
      </c>
      <c r="AI28" s="50">
        <f t="shared" si="28"/>
        <v>270362.018666667</v>
      </c>
      <c r="AJ28" s="50">
        <f t="shared" si="20"/>
        <v>719820.36</v>
      </c>
      <c r="AK28" s="62">
        <f t="shared" si="21"/>
        <v>270362.018666667</v>
      </c>
      <c r="AL28" s="62">
        <f t="shared" si="22"/>
        <v>270362.018666667</v>
      </c>
      <c r="AM28" s="101">
        <v>60000</v>
      </c>
      <c r="AN28" s="50">
        <f t="shared" si="23"/>
        <v>60000</v>
      </c>
      <c r="AO28" s="74">
        <f t="shared" si="24"/>
        <v>0.221924663441631</v>
      </c>
      <c r="AP28" s="75">
        <f t="shared" si="25"/>
        <v>0.0130746753040002</v>
      </c>
      <c r="AQ28" s="76"/>
      <c r="AR28" s="76"/>
      <c r="AS28" s="76"/>
      <c r="AT28" s="76">
        <f t="shared" si="26"/>
        <v>0</v>
      </c>
      <c r="AU28" s="77">
        <v>0</v>
      </c>
      <c r="AV28" s="77">
        <f t="shared" si="3"/>
        <v>0</v>
      </c>
      <c r="AW28" s="113">
        <f t="shared" si="27"/>
        <v>60000</v>
      </c>
      <c r="AX28" s="91">
        <v>45534</v>
      </c>
      <c r="AY28" s="15">
        <v>4</v>
      </c>
      <c r="AZ28" s="91">
        <f>AX28-AY28</f>
        <v>45530</v>
      </c>
      <c r="BA28" s="94" t="s">
        <v>70</v>
      </c>
      <c r="BB28" s="50" t="s">
        <v>178</v>
      </c>
      <c r="BC28" s="19" t="s">
        <v>174</v>
      </c>
      <c r="BD28" s="97" t="s">
        <v>82</v>
      </c>
      <c r="BE28" s="2"/>
    </row>
    <row r="29" s="1" customFormat="1" ht="36" customHeight="1" spans="1:57">
      <c r="A29" s="15">
        <f t="shared" si="2"/>
        <v>26</v>
      </c>
      <c r="B29" s="16" t="s">
        <v>179</v>
      </c>
      <c r="C29" s="17" t="s">
        <v>180</v>
      </c>
      <c r="D29" s="17" t="s">
        <v>66</v>
      </c>
      <c r="E29" s="18" t="s">
        <v>67</v>
      </c>
      <c r="F29" s="23" t="s">
        <v>110</v>
      </c>
      <c r="G29" s="19" t="s">
        <v>79</v>
      </c>
      <c r="H29" s="20">
        <v>0.8</v>
      </c>
      <c r="I29" s="38">
        <f>VLOOKUP(B29,[1]Sheet1!$B:$BA,52,0)</f>
        <v>550799.57</v>
      </c>
      <c r="J29" s="38">
        <f>VLOOKUP(B29,[1]Sheet1!$B:$BB,53,0)</f>
        <v>550799.57</v>
      </c>
      <c r="K29" s="39">
        <f>VLOOKUP(B29,[2]Sheet1!$B$5:$BB$697,53,0)</f>
        <v>30356.2383333333</v>
      </c>
      <c r="L29" s="39">
        <f>VLOOKUP(B29,[2]Sheet1!$B:$BC,54,0)</f>
        <v>42244.4883333333</v>
      </c>
      <c r="M29" s="39">
        <f>VLOOKUP(B29,[2]Sheet1!$B:$BD,55,0)</f>
        <v>42244.4883333333</v>
      </c>
      <c r="N29" s="39">
        <f>VLOOKUP(B29,[2]Sheet1!$B:$BE,56,0)</f>
        <v>40828.7066666667</v>
      </c>
      <c r="O29" s="39">
        <f>VLOOKUP(B29,[2]Sheet1!$B:$BF,57,0)</f>
        <v>40562.04</v>
      </c>
      <c r="P29" s="39">
        <f>VLOOKUP(B29,[3]Sheet1!$B:$BH,59,0)</f>
        <v>82419.3</v>
      </c>
      <c r="Q29" s="39">
        <f>VLOOKUP(B29,[4]Sheet1!$B$5:$BJ$707,61,0)</f>
        <v>71443.69</v>
      </c>
      <c r="R29" s="39">
        <f>VLOOKUP(B29,[5]Sheet1!$B$5:$BO$716,65,0)</f>
        <v>59555.44</v>
      </c>
      <c r="S29" s="39">
        <f>VLOOKUP(B29,[1]Sheet1!$B:$BO,66,0)</f>
        <v>59555.44</v>
      </c>
      <c r="T29" s="49">
        <f t="shared" si="18"/>
        <v>375367.865333333</v>
      </c>
      <c r="U29" s="50">
        <f>VLOOKUP(B29,[6]Sheet2!$A:$V,21,0)</f>
        <v>90000</v>
      </c>
      <c r="V29" s="50"/>
      <c r="W29" s="50"/>
      <c r="X29" s="50">
        <f>VLOOKUP(B29,'[7]5.30 (2)'!$C$4:$V$115,20,0)</f>
        <v>30000</v>
      </c>
      <c r="Y29" s="50"/>
      <c r="Z29" s="50">
        <f>VLOOKUP(B29,'[8]7.4付款计划'!$C$4:$AI$185,33,0)</f>
        <v>30000</v>
      </c>
      <c r="AA29" s="50">
        <f>VLOOKUP(B29,'[8]7.9付款计划'!$C$9:$AB$196,26,0)</f>
        <v>0</v>
      </c>
      <c r="AB29" s="50"/>
      <c r="AC29" s="50"/>
      <c r="AD29" s="50"/>
      <c r="AE29" s="50">
        <v>20000</v>
      </c>
      <c r="AF29" s="50"/>
      <c r="AG29" s="50"/>
      <c r="AH29" s="50">
        <f t="shared" si="19"/>
        <v>170000</v>
      </c>
      <c r="AI29" s="50">
        <f t="shared" si="28"/>
        <v>205367.865333333</v>
      </c>
      <c r="AJ29" s="50">
        <f t="shared" si="20"/>
        <v>530799.57</v>
      </c>
      <c r="AK29" s="62">
        <f t="shared" si="21"/>
        <v>205367.865333333</v>
      </c>
      <c r="AL29" s="62">
        <f t="shared" si="22"/>
        <v>205367.865333333</v>
      </c>
      <c r="AM29" s="101">
        <v>20000</v>
      </c>
      <c r="AN29" s="50">
        <f t="shared" si="23"/>
        <v>20000</v>
      </c>
      <c r="AO29" s="74">
        <f t="shared" si="24"/>
        <v>0.0973862194435236</v>
      </c>
      <c r="AP29" s="75">
        <f t="shared" si="25"/>
        <v>0.00435822510133339</v>
      </c>
      <c r="AQ29" s="76"/>
      <c r="AR29" s="76"/>
      <c r="AS29" s="76"/>
      <c r="AT29" s="76">
        <f t="shared" si="26"/>
        <v>0</v>
      </c>
      <c r="AU29" s="77">
        <v>0.03</v>
      </c>
      <c r="AV29" s="77">
        <f t="shared" si="3"/>
        <v>0.03</v>
      </c>
      <c r="AW29" s="113">
        <f t="shared" si="27"/>
        <v>19400</v>
      </c>
      <c r="AX29" s="91">
        <v>45533</v>
      </c>
      <c r="AY29" s="93">
        <v>3</v>
      </c>
      <c r="AZ29" s="95">
        <f t="shared" ref="AZ29:AZ40" si="29">AX29-AY29</f>
        <v>45530</v>
      </c>
      <c r="BA29" s="94" t="s">
        <v>70</v>
      </c>
      <c r="BB29" s="50" t="s">
        <v>181</v>
      </c>
      <c r="BC29" s="19" t="s">
        <v>95</v>
      </c>
      <c r="BD29" s="97"/>
      <c r="BE29" s="2"/>
    </row>
    <row r="30" s="1" customFormat="1" ht="36" customHeight="1" spans="1:57">
      <c r="A30" s="15">
        <f t="shared" si="2"/>
        <v>27</v>
      </c>
      <c r="B30" s="16" t="s">
        <v>182</v>
      </c>
      <c r="C30" s="17" t="s">
        <v>183</v>
      </c>
      <c r="D30" s="17" t="s">
        <v>66</v>
      </c>
      <c r="E30" s="18" t="s">
        <v>67</v>
      </c>
      <c r="F30" s="19" t="s">
        <v>135</v>
      </c>
      <c r="G30" s="19" t="s">
        <v>85</v>
      </c>
      <c r="H30" s="20">
        <v>0.8</v>
      </c>
      <c r="I30" s="38">
        <f>VLOOKUP(B30,[1]Sheet1!$B:$BA,52,0)</f>
        <v>1682146.96</v>
      </c>
      <c r="J30" s="38">
        <f>VLOOKUP(B30,[1]Sheet1!$B:$BB,53,0)</f>
        <v>1624732.16</v>
      </c>
      <c r="K30" s="39">
        <f>VLOOKUP(B30,[2]Sheet1!$B$5:$BB$697,53,0)</f>
        <v>142738.243333333</v>
      </c>
      <c r="L30" s="39">
        <f>VLOOKUP(B30,[2]Sheet1!$B:$BC,54,0)</f>
        <v>142738.243333333</v>
      </c>
      <c r="M30" s="39">
        <f>VLOOKUP(B30,[2]Sheet1!$B:$BD,55,0)</f>
        <v>200711.773333333</v>
      </c>
      <c r="N30" s="39">
        <f>VLOOKUP(B30,[2]Sheet1!$B:$BE,56,0)</f>
        <v>213350.696666667</v>
      </c>
      <c r="O30" s="39">
        <f>VLOOKUP(B30,[2]Sheet1!$B:$BF,57,0)</f>
        <v>209691.406666667</v>
      </c>
      <c r="P30" s="39">
        <f>VLOOKUP(B30,[3]Sheet1!$B:$BH,59,0)</f>
        <v>193968.695</v>
      </c>
      <c r="Q30" s="39">
        <f>VLOOKUP(B30,[4]Sheet1!$B$5:$BJ$707,61,0)</f>
        <v>178050.45</v>
      </c>
      <c r="R30" s="39">
        <f>VLOOKUP(B30,[5]Sheet1!$B$5:$BO$716,65,0)</f>
        <v>187619.583333333</v>
      </c>
      <c r="S30" s="39">
        <f>VLOOKUP(B30,[1]Sheet1!$B:$BO,66,0)</f>
        <v>108825.55</v>
      </c>
      <c r="T30" s="49">
        <f t="shared" ref="T30:T45" si="30">SUM(K30:S30)*H30</f>
        <v>1262155.71333333</v>
      </c>
      <c r="U30" s="50">
        <f>VLOOKUP(B30,[6]Sheet2!$A:$V,21,0)</f>
        <v>180000</v>
      </c>
      <c r="V30" s="50"/>
      <c r="W30" s="50"/>
      <c r="X30" s="50">
        <f>VLOOKUP(B30,'[7]5.30 (2)'!$C$4:$V$115,20,0)</f>
        <v>300000</v>
      </c>
      <c r="Y30" s="50"/>
      <c r="Z30" s="50">
        <f>VLOOKUP(B30,'[8]7.4付款计划'!$C$4:$AI$185,33,0)</f>
        <v>0</v>
      </c>
      <c r="AA30" s="50">
        <f>VLOOKUP(B30,'[8]7.9付款计划'!$C$9:$AB$196,26,0)</f>
        <v>0</v>
      </c>
      <c r="AB30" s="50"/>
      <c r="AC30" s="50"/>
      <c r="AD30" s="50"/>
      <c r="AE30" s="50"/>
      <c r="AF30" s="50"/>
      <c r="AG30" s="50"/>
      <c r="AH30" s="50">
        <f t="shared" ref="AH30:AH45" si="31">SUM(U30:AG30)</f>
        <v>480000</v>
      </c>
      <c r="AI30" s="50">
        <f t="shared" si="28"/>
        <v>782155.713333333</v>
      </c>
      <c r="AJ30" s="50">
        <f t="shared" ref="AJ30:AJ45" si="32">J30-AD30-AE30-AF30-AG30</f>
        <v>1624732.16</v>
      </c>
      <c r="AK30" s="62">
        <f t="shared" ref="AK30:AK45" si="33">_xlfn.IFS(G30="原材料",AJ30,G30="涉诉",AJ30,G30="临采",AJ30,G30="零部件",AI30,G30="销售",AI30,G30="固定资产",AJ30,G30="特殊类",AJ30,G30="李尔项目",AJ30)</f>
        <v>1624732.16</v>
      </c>
      <c r="AL30" s="62">
        <f t="shared" ref="AL30:AL45" si="34">IF(AK30&gt;=0,AK30,0)</f>
        <v>1624732.16</v>
      </c>
      <c r="AM30" s="101">
        <v>50000</v>
      </c>
      <c r="AN30" s="50">
        <f t="shared" ref="AN30:AN45" si="35">AM30</f>
        <v>50000</v>
      </c>
      <c r="AO30" s="74">
        <f t="shared" ref="AO30:AO45" si="36">IF(AL30&lt;=0,"100%",AM30/AL30)</f>
        <v>0.0307743031319082</v>
      </c>
      <c r="AP30" s="75">
        <f t="shared" ref="AP30:AP44" si="37">AN30/$AN$1</f>
        <v>0.0108955627533335</v>
      </c>
      <c r="AQ30" s="76"/>
      <c r="AR30" s="76"/>
      <c r="AS30" s="76"/>
      <c r="AT30" s="76">
        <f t="shared" ref="AT30:AT45" si="38">SUM(AQ30:AS30)</f>
        <v>0</v>
      </c>
      <c r="AU30" s="77">
        <v>0.03</v>
      </c>
      <c r="AV30" s="77">
        <f t="shared" si="3"/>
        <v>0.03</v>
      </c>
      <c r="AW30" s="113">
        <f t="shared" ref="AW30:AW45" si="39">AN30*(1-AV30)</f>
        <v>48500</v>
      </c>
      <c r="AX30" s="91" t="s">
        <v>184</v>
      </c>
      <c r="AY30" s="93">
        <v>3</v>
      </c>
      <c r="AZ30" s="95" t="e">
        <f t="shared" si="29"/>
        <v>#VALUE!</v>
      </c>
      <c r="BA30" s="92" t="s">
        <v>70</v>
      </c>
      <c r="BB30" s="50" t="s">
        <v>185</v>
      </c>
      <c r="BC30" s="15" t="s">
        <v>95</v>
      </c>
      <c r="BD30" s="97" t="s">
        <v>186</v>
      </c>
      <c r="BE30" s="2"/>
    </row>
    <row r="31" s="1" customFormat="1" ht="33" customHeight="1" spans="1:57">
      <c r="A31" s="15">
        <f t="shared" si="17"/>
        <v>28</v>
      </c>
      <c r="B31" s="16" t="s">
        <v>187</v>
      </c>
      <c r="C31" s="17" t="s">
        <v>188</v>
      </c>
      <c r="D31" s="17" t="s">
        <v>66</v>
      </c>
      <c r="E31" s="18" t="s">
        <v>67</v>
      </c>
      <c r="F31" s="19" t="s">
        <v>68</v>
      </c>
      <c r="G31" s="19" t="s">
        <v>79</v>
      </c>
      <c r="H31" s="20">
        <v>0.8</v>
      </c>
      <c r="I31" s="38">
        <f>VLOOKUP(B31,[1]Sheet1!$B:$BA,52,0)</f>
        <v>4021691.77</v>
      </c>
      <c r="J31" s="38">
        <f>VLOOKUP(B31,[1]Sheet1!$B:$BB,53,0)</f>
        <v>3267280.28</v>
      </c>
      <c r="K31" s="39">
        <f>VLOOKUP(B31,[2]Sheet1!$B$5:$BB$697,53,0)</f>
        <v>348465.831666667</v>
      </c>
      <c r="L31" s="39">
        <f>VLOOKUP(B31,[2]Sheet1!$B:$BC,54,0)</f>
        <v>348465.831666667</v>
      </c>
      <c r="M31" s="39">
        <f>VLOOKUP(B31,[2]Sheet1!$B:$BD,55,0)</f>
        <v>478813.155</v>
      </c>
      <c r="N31" s="39">
        <f>VLOOKUP(B31,[2]Sheet1!$B:$BE,56,0)</f>
        <v>474255.873333333</v>
      </c>
      <c r="O31" s="39">
        <f>VLOOKUP(B31,[2]Sheet1!$B:$BF,57,0)</f>
        <v>445457.973333333</v>
      </c>
      <c r="P31" s="39">
        <f>VLOOKUP(B31,[3]Sheet1!$B:$BH,59,0)</f>
        <v>434665.605</v>
      </c>
      <c r="Q31" s="39">
        <f>VLOOKUP(B31,[4]Sheet1!$B$5:$BJ$707,61,0)</f>
        <v>326080.881666667</v>
      </c>
      <c r="R31" s="39">
        <f>VLOOKUP(B31,[5]Sheet1!$B$5:$BO$716,65,0)</f>
        <v>326080.881666667</v>
      </c>
      <c r="S31" s="39">
        <f>VLOOKUP(B31,[1]Sheet1!$B:$BO,66,0)</f>
        <v>321468.806666667</v>
      </c>
      <c r="T31" s="49">
        <f t="shared" si="30"/>
        <v>2803003.872</v>
      </c>
      <c r="U31" s="50">
        <f>VLOOKUP(B31,[6]Sheet2!$A:$V,21,0)</f>
        <v>350000</v>
      </c>
      <c r="V31" s="50"/>
      <c r="W31" s="50"/>
      <c r="X31" s="50">
        <v>200000</v>
      </c>
      <c r="Y31" s="50"/>
      <c r="Z31" s="50">
        <f>VLOOKUP(B31,'[8]7.4付款计划'!$C$4:$AI$185,33,0)</f>
        <v>100000</v>
      </c>
      <c r="AA31" s="50">
        <f>VLOOKUP(B31,'[8]7.9付款计划'!$C$9:$AB$196,26,0)</f>
        <v>0</v>
      </c>
      <c r="AB31" s="50">
        <v>200000</v>
      </c>
      <c r="AC31" s="50"/>
      <c r="AD31" s="50"/>
      <c r="AE31" s="50"/>
      <c r="AF31" s="50"/>
      <c r="AG31" s="50"/>
      <c r="AH31" s="50">
        <f t="shared" si="31"/>
        <v>850000</v>
      </c>
      <c r="AI31" s="50">
        <f t="shared" si="28"/>
        <v>1953003.872</v>
      </c>
      <c r="AJ31" s="50">
        <f t="shared" si="32"/>
        <v>3267280.28</v>
      </c>
      <c r="AK31" s="62">
        <f t="shared" si="33"/>
        <v>1953003.872</v>
      </c>
      <c r="AL31" s="62">
        <f t="shared" si="34"/>
        <v>1953003.872</v>
      </c>
      <c r="AM31" s="101">
        <v>200000</v>
      </c>
      <c r="AN31" s="50">
        <f t="shared" si="35"/>
        <v>200000</v>
      </c>
      <c r="AO31" s="74">
        <f t="shared" si="36"/>
        <v>0.102406350989559</v>
      </c>
      <c r="AP31" s="75">
        <f t="shared" si="37"/>
        <v>0.0435822510133339</v>
      </c>
      <c r="AQ31" s="76"/>
      <c r="AR31" s="76"/>
      <c r="AS31" s="76"/>
      <c r="AT31" s="76">
        <f t="shared" si="38"/>
        <v>0</v>
      </c>
      <c r="AU31" s="77">
        <v>0.02</v>
      </c>
      <c r="AV31" s="77">
        <f t="shared" si="3"/>
        <v>0.02</v>
      </c>
      <c r="AW31" s="113">
        <f t="shared" si="39"/>
        <v>196000</v>
      </c>
      <c r="AX31" s="91">
        <v>45532</v>
      </c>
      <c r="AY31" s="15">
        <v>4</v>
      </c>
      <c r="AZ31" s="95">
        <f t="shared" si="29"/>
        <v>45528</v>
      </c>
      <c r="BA31" s="94" t="s">
        <v>70</v>
      </c>
      <c r="BB31" s="50" t="s">
        <v>189</v>
      </c>
      <c r="BC31" s="15" t="s">
        <v>81</v>
      </c>
      <c r="BD31" s="97" t="s">
        <v>190</v>
      </c>
      <c r="BE31" s="70" t="s">
        <v>90</v>
      </c>
    </row>
    <row r="32" s="1" customFormat="1" ht="36" customHeight="1" spans="1:57">
      <c r="A32" s="15">
        <f t="shared" si="17"/>
        <v>29</v>
      </c>
      <c r="B32" s="16" t="s">
        <v>191</v>
      </c>
      <c r="C32" s="17" t="s">
        <v>192</v>
      </c>
      <c r="D32" s="17" t="s">
        <v>66</v>
      </c>
      <c r="E32" s="18" t="s">
        <v>75</v>
      </c>
      <c r="F32" s="19" t="s">
        <v>68</v>
      </c>
      <c r="G32" s="19" t="s">
        <v>85</v>
      </c>
      <c r="H32" s="20">
        <v>0.8</v>
      </c>
      <c r="I32" s="38">
        <f>VLOOKUP(B32,[1]Sheet1!$B:$BA,52,0)</f>
        <v>8214944.83</v>
      </c>
      <c r="J32" s="38">
        <f>VLOOKUP(B32,[1]Sheet1!$B:$BB,53,0)</f>
        <v>7845048.11</v>
      </c>
      <c r="K32" s="39">
        <f>VLOOKUP(B32,[2]Sheet1!$B$5:$BB$697,53,0)</f>
        <v>384579.625</v>
      </c>
      <c r="L32" s="39">
        <f>VLOOKUP(B32,[2]Sheet1!$B:$BC,54,0)</f>
        <v>360190.951666667</v>
      </c>
      <c r="M32" s="39">
        <f>VLOOKUP(B32,[2]Sheet1!$B:$BD,55,0)</f>
        <v>418173.548333333</v>
      </c>
      <c r="N32" s="39">
        <f>VLOOKUP(B32,[2]Sheet1!$B:$BE,56,0)</f>
        <v>378651.136666667</v>
      </c>
      <c r="O32" s="39">
        <f>VLOOKUP(B32,[2]Sheet1!$B:$BF,57,0)</f>
        <v>327250.981666667</v>
      </c>
      <c r="P32" s="39">
        <f>VLOOKUP(B32,[3]Sheet1!$B:$BH,59,0)</f>
        <v>262187.073333333</v>
      </c>
      <c r="Q32" s="39">
        <f>VLOOKUP(B32,[4]Sheet1!$B$5:$BJ$707,61,0)</f>
        <v>297428.57</v>
      </c>
      <c r="R32" s="39">
        <f>VLOOKUP(B32,[5]Sheet1!$B$5:$BO$716,65,0)</f>
        <v>333475.926666667</v>
      </c>
      <c r="S32" s="39">
        <f>VLOOKUP(B32,[1]Sheet1!$B:$BO,66,0)</f>
        <v>247394.516666667</v>
      </c>
      <c r="T32" s="49">
        <f t="shared" si="30"/>
        <v>2407465.864</v>
      </c>
      <c r="U32" s="50">
        <f>VLOOKUP(B32,[6]Sheet2!$A:$V,21,0)</f>
        <v>550000</v>
      </c>
      <c r="V32" s="50"/>
      <c r="W32" s="50">
        <v>200000</v>
      </c>
      <c r="X32" s="50">
        <f>VLOOKUP(B32,'[7]5.30 (2)'!$C$4:$V$115,20,0)</f>
        <v>300000</v>
      </c>
      <c r="Y32" s="50"/>
      <c r="Z32" s="50">
        <f>VLOOKUP(B32,'[8]7.4付款计划'!$C$4:$AI$185,33,0)</f>
        <v>0</v>
      </c>
      <c r="AA32" s="50">
        <f>VLOOKUP(B32,'[8]7.9付款计划'!$C$9:$AB$196,26,0)</f>
        <v>0</v>
      </c>
      <c r="AB32" s="50"/>
      <c r="AC32" s="50"/>
      <c r="AD32" s="50"/>
      <c r="AE32" s="50">
        <v>100000</v>
      </c>
      <c r="AF32" s="50">
        <v>80000</v>
      </c>
      <c r="AG32" s="50"/>
      <c r="AH32" s="50">
        <f t="shared" si="31"/>
        <v>1230000</v>
      </c>
      <c r="AI32" s="50">
        <f t="shared" si="28"/>
        <v>1177465.864</v>
      </c>
      <c r="AJ32" s="50">
        <f t="shared" si="32"/>
        <v>7665048.11</v>
      </c>
      <c r="AK32" s="62">
        <f t="shared" si="33"/>
        <v>7665048.11</v>
      </c>
      <c r="AL32" s="62">
        <f t="shared" si="34"/>
        <v>7665048.11</v>
      </c>
      <c r="AM32" s="101">
        <v>100000</v>
      </c>
      <c r="AN32" s="50">
        <f t="shared" si="35"/>
        <v>100000</v>
      </c>
      <c r="AO32" s="74">
        <f t="shared" si="36"/>
        <v>0.0130462325304309</v>
      </c>
      <c r="AP32" s="75">
        <f t="shared" si="37"/>
        <v>0.0217911255066669</v>
      </c>
      <c r="AQ32" s="76"/>
      <c r="AR32" s="76"/>
      <c r="AS32" s="76"/>
      <c r="AT32" s="76">
        <f t="shared" si="38"/>
        <v>0</v>
      </c>
      <c r="AU32" s="77">
        <v>0.03</v>
      </c>
      <c r="AV32" s="77">
        <f t="shared" si="3"/>
        <v>0.03</v>
      </c>
      <c r="AW32" s="113">
        <f t="shared" si="39"/>
        <v>97000</v>
      </c>
      <c r="AX32" s="91">
        <v>45536</v>
      </c>
      <c r="AY32" s="93">
        <v>3</v>
      </c>
      <c r="AZ32" s="95">
        <f t="shared" si="29"/>
        <v>45533</v>
      </c>
      <c r="BA32" s="92" t="s">
        <v>70</v>
      </c>
      <c r="BB32" s="50" t="s">
        <v>193</v>
      </c>
      <c r="BC32" s="15" t="s">
        <v>174</v>
      </c>
      <c r="BD32" s="97"/>
      <c r="BE32" s="2"/>
    </row>
    <row r="33" s="1" customFormat="1" ht="36" customHeight="1" spans="1:57">
      <c r="A33" s="15">
        <f t="shared" si="17"/>
        <v>30</v>
      </c>
      <c r="B33" s="16" t="s">
        <v>194</v>
      </c>
      <c r="C33" s="17" t="s">
        <v>195</v>
      </c>
      <c r="D33" s="17" t="s">
        <v>66</v>
      </c>
      <c r="E33" s="18" t="s">
        <v>67</v>
      </c>
      <c r="F33" s="19" t="s">
        <v>135</v>
      </c>
      <c r="G33" s="19" t="s">
        <v>85</v>
      </c>
      <c r="H33" s="20">
        <v>0.8</v>
      </c>
      <c r="I33" s="38">
        <f>VLOOKUP(B33,[1]Sheet1!$B:$BA,52,0)</f>
        <v>1760906.83</v>
      </c>
      <c r="J33" s="38">
        <f>VLOOKUP(B33,[1]Sheet1!$B:$BB,53,0)</f>
        <v>1398009.36</v>
      </c>
      <c r="K33" s="39">
        <f>VLOOKUP(B33,[2]Sheet1!$B$5:$BB$697,53,0)</f>
        <v>169175.263333333</v>
      </c>
      <c r="L33" s="39">
        <f>VLOOKUP(B33,[2]Sheet1!$B:$BC,54,0)</f>
        <v>156938.531666667</v>
      </c>
      <c r="M33" s="39">
        <f>VLOOKUP(B33,[2]Sheet1!$B:$BD,55,0)</f>
        <v>189735.161666667</v>
      </c>
      <c r="N33" s="39">
        <f>VLOOKUP(B33,[2]Sheet1!$B:$BE,56,0)</f>
        <v>193635.111666667</v>
      </c>
      <c r="O33" s="39">
        <f>VLOOKUP(B33,[2]Sheet1!$B:$BF,57,0)</f>
        <v>224742.273333333</v>
      </c>
      <c r="P33" s="39">
        <f>VLOOKUP(B33,[3]Sheet1!$B:$BH,59,0)</f>
        <v>238679.225</v>
      </c>
      <c r="Q33" s="39">
        <f>VLOOKUP(B33,[4]Sheet1!$B$5:$BJ$707,61,0)</f>
        <v>196120.151666667</v>
      </c>
      <c r="R33" s="39">
        <f>VLOOKUP(B33,[5]Sheet1!$B$5:$BO$716,65,0)</f>
        <v>227677.661666667</v>
      </c>
      <c r="S33" s="39">
        <f>VLOOKUP(B33,[1]Sheet1!$B:$BO,66,0)</f>
        <v>206224.143333333</v>
      </c>
      <c r="T33" s="49">
        <f t="shared" si="30"/>
        <v>1442342.01866667</v>
      </c>
      <c r="U33" s="50">
        <f>VLOOKUP(B33,[6]Sheet2!$A:$V,21,0)</f>
        <v>500000</v>
      </c>
      <c r="V33" s="50"/>
      <c r="W33" s="50"/>
      <c r="X33" s="50">
        <f>VLOOKUP(B33,'[7]5.30 (2)'!$C$4:$V$115,20,0)</f>
        <v>350000</v>
      </c>
      <c r="Y33" s="50"/>
      <c r="Z33" s="50">
        <f>VLOOKUP(B33,'[8]7.4付款计划'!$C$4:$AI$185,33,0)</f>
        <v>222803.776</v>
      </c>
      <c r="AA33" s="50">
        <f>VLOOKUP(B33,'[8]7.9付款计划'!$C$9:$AB$196,26,0)</f>
        <v>0</v>
      </c>
      <c r="AB33" s="50">
        <v>222803.776</v>
      </c>
      <c r="AC33" s="50"/>
      <c r="AD33" s="50"/>
      <c r="AE33" s="50">
        <v>151476.048</v>
      </c>
      <c r="AF33" s="50"/>
      <c r="AG33" s="50"/>
      <c r="AH33" s="50">
        <f t="shared" si="31"/>
        <v>1447083.6</v>
      </c>
      <c r="AI33" s="50">
        <f t="shared" si="28"/>
        <v>-4741.58133333223</v>
      </c>
      <c r="AJ33" s="50">
        <f t="shared" si="32"/>
        <v>1246533.312</v>
      </c>
      <c r="AK33" s="62">
        <f t="shared" si="33"/>
        <v>1246533.312</v>
      </c>
      <c r="AL33" s="62">
        <f t="shared" si="34"/>
        <v>1246533.312</v>
      </c>
      <c r="AM33" s="101">
        <v>164979.314666667</v>
      </c>
      <c r="AN33" s="50">
        <f t="shared" si="35"/>
        <v>164979.314666667</v>
      </c>
      <c r="AO33" s="74">
        <f t="shared" si="36"/>
        <v>0.132350506062261</v>
      </c>
      <c r="AP33" s="75">
        <f t="shared" si="37"/>
        <v>0.0359508495190523</v>
      </c>
      <c r="AQ33" s="76"/>
      <c r="AR33" s="76"/>
      <c r="AS33" s="118"/>
      <c r="AT33" s="76">
        <f t="shared" si="38"/>
        <v>0</v>
      </c>
      <c r="AU33" s="77">
        <v>0.03</v>
      </c>
      <c r="AV33" s="77">
        <f t="shared" si="3"/>
        <v>0.03</v>
      </c>
      <c r="AW33" s="113">
        <f t="shared" si="39"/>
        <v>160029.935226667</v>
      </c>
      <c r="AX33" s="91">
        <v>45532</v>
      </c>
      <c r="AY33" s="15">
        <v>3</v>
      </c>
      <c r="AZ33" s="95">
        <f t="shared" si="29"/>
        <v>45529</v>
      </c>
      <c r="BA33" s="94" t="s">
        <v>70</v>
      </c>
      <c r="BB33" s="50" t="s">
        <v>196</v>
      </c>
      <c r="BC33" s="19" t="s">
        <v>95</v>
      </c>
      <c r="BD33" s="97" t="s">
        <v>197</v>
      </c>
      <c r="BE33" s="2"/>
    </row>
    <row r="34" s="1" customFormat="1" ht="36" customHeight="1" spans="1:57">
      <c r="A34" s="15">
        <f t="shared" si="17"/>
        <v>31</v>
      </c>
      <c r="B34" s="16" t="s">
        <v>198</v>
      </c>
      <c r="C34" s="17" t="s">
        <v>199</v>
      </c>
      <c r="D34" s="17" t="s">
        <v>66</v>
      </c>
      <c r="E34" s="18" t="s">
        <v>67</v>
      </c>
      <c r="F34" s="19" t="s">
        <v>110</v>
      </c>
      <c r="G34" s="19" t="s">
        <v>85</v>
      </c>
      <c r="H34" s="20">
        <v>0.8</v>
      </c>
      <c r="I34" s="38">
        <f>VLOOKUP(B34,[1]Sheet1!$B:$BA,52,0)</f>
        <v>998094.34</v>
      </c>
      <c r="J34" s="38">
        <f>VLOOKUP(B34,[1]Sheet1!$B:$BB,53,0)</f>
        <v>982840.44</v>
      </c>
      <c r="K34" s="39">
        <f>VLOOKUP(B34,[2]Sheet1!$B$5:$BB$697,53,0)</f>
        <v>53095.0166666667</v>
      </c>
      <c r="L34" s="39">
        <f>VLOOKUP(B34,[2]Sheet1!$B:$BC,54,0)</f>
        <v>70733.2166666667</v>
      </c>
      <c r="M34" s="39">
        <f>VLOOKUP(B34,[2]Sheet1!$B:$BD,55,0)</f>
        <v>92694.56</v>
      </c>
      <c r="N34" s="39">
        <f>VLOOKUP(B34,[2]Sheet1!$B:$BE,56,0)</f>
        <v>110718.42</v>
      </c>
      <c r="O34" s="39">
        <f>VLOOKUP(B34,[2]Sheet1!$B:$BF,57,0)</f>
        <v>134913.28</v>
      </c>
      <c r="P34" s="39">
        <f>VLOOKUP(B34,[3]Sheet1!$B:$BH,59,0)</f>
        <v>127716.751666667</v>
      </c>
      <c r="Q34" s="39">
        <f>VLOOKUP(B34,[4]Sheet1!$B$5:$BJ$707,61,0)</f>
        <v>112378.39</v>
      </c>
      <c r="R34" s="39">
        <f>VLOOKUP(B34,[5]Sheet1!$B$5:$BO$716,65,0)</f>
        <v>97282.5066666667</v>
      </c>
      <c r="S34" s="39">
        <f>VLOOKUP(B34,[1]Sheet1!$B:$BO,66,0)</f>
        <v>75321.1633333333</v>
      </c>
      <c r="T34" s="49">
        <f t="shared" si="30"/>
        <v>699882.644</v>
      </c>
      <c r="U34" s="50">
        <f>VLOOKUP(B34,[6]Sheet2!$A:$V,21,0)</f>
        <v>300000</v>
      </c>
      <c r="V34" s="50"/>
      <c r="W34" s="50"/>
      <c r="X34" s="50">
        <f>VLOOKUP(B34,'[7]5.30 (2)'!$C$4:$V$115,20,0)</f>
        <v>250000</v>
      </c>
      <c r="Y34" s="50"/>
      <c r="Z34" s="50">
        <f>VLOOKUP(B34,'[8]7.4付款计划'!$C$4:$AI$185,33,0)</f>
        <v>10000</v>
      </c>
      <c r="AA34" s="50">
        <f>VLOOKUP(B34,'[8]7.9付款计划'!$C$9:$AB$196,26,0)</f>
        <v>0</v>
      </c>
      <c r="AB34" s="50"/>
      <c r="AC34" s="50"/>
      <c r="AD34" s="50"/>
      <c r="AE34" s="50"/>
      <c r="AF34" s="50"/>
      <c r="AG34" s="50"/>
      <c r="AH34" s="50">
        <f t="shared" si="31"/>
        <v>560000</v>
      </c>
      <c r="AI34" s="50">
        <f t="shared" si="28"/>
        <v>139882.644</v>
      </c>
      <c r="AJ34" s="50">
        <f t="shared" si="32"/>
        <v>982840.44</v>
      </c>
      <c r="AK34" s="62">
        <f t="shared" si="33"/>
        <v>982840.44</v>
      </c>
      <c r="AL34" s="62">
        <f t="shared" si="34"/>
        <v>982840.44</v>
      </c>
      <c r="AM34" s="101">
        <v>40000</v>
      </c>
      <c r="AN34" s="50">
        <f t="shared" si="35"/>
        <v>40000</v>
      </c>
      <c r="AO34" s="74">
        <f t="shared" si="36"/>
        <v>0.0406983660542092</v>
      </c>
      <c r="AP34" s="75">
        <f t="shared" si="37"/>
        <v>0.00871645020266678</v>
      </c>
      <c r="AQ34" s="76"/>
      <c r="AR34" s="76"/>
      <c r="AS34" s="76"/>
      <c r="AT34" s="76">
        <f t="shared" si="38"/>
        <v>0</v>
      </c>
      <c r="AU34" s="77">
        <v>0.03</v>
      </c>
      <c r="AV34" s="77">
        <f t="shared" ref="AV34:AV45" si="40">IF(AN34=0,0,AT34/AN34+AU34)</f>
        <v>0.03</v>
      </c>
      <c r="AW34" s="113">
        <f t="shared" si="39"/>
        <v>38800</v>
      </c>
      <c r="AX34" s="91" t="s">
        <v>184</v>
      </c>
      <c r="AY34" s="93">
        <v>3</v>
      </c>
      <c r="AZ34" s="95" t="e">
        <f t="shared" si="29"/>
        <v>#VALUE!</v>
      </c>
      <c r="BA34" s="94" t="s">
        <v>70</v>
      </c>
      <c r="BB34" s="50" t="s">
        <v>200</v>
      </c>
      <c r="BC34" s="19" t="s">
        <v>88</v>
      </c>
      <c r="BD34" s="97" t="s">
        <v>201</v>
      </c>
      <c r="BE34" s="2"/>
    </row>
    <row r="35" s="1" customFormat="1" ht="36" customHeight="1" spans="1:57">
      <c r="A35" s="15">
        <f t="shared" si="17"/>
        <v>32</v>
      </c>
      <c r="B35" s="16" t="s">
        <v>202</v>
      </c>
      <c r="C35" s="17" t="s">
        <v>203</v>
      </c>
      <c r="D35" s="17" t="s">
        <v>66</v>
      </c>
      <c r="E35" s="18" t="s">
        <v>67</v>
      </c>
      <c r="F35" s="19" t="s">
        <v>68</v>
      </c>
      <c r="G35" s="19" t="s">
        <v>79</v>
      </c>
      <c r="H35" s="20">
        <v>0.8</v>
      </c>
      <c r="I35" s="38">
        <f>VLOOKUP(B35,[1]Sheet1!$B:$BA,52,0)</f>
        <v>3134616.32</v>
      </c>
      <c r="J35" s="38">
        <f>VLOOKUP(B35,[1]Sheet1!$B:$BB,53,0)</f>
        <v>2904508.82</v>
      </c>
      <c r="K35" s="39">
        <f>VLOOKUP(B35,[2]Sheet1!$B$5:$BB$697,53,0)</f>
        <v>130492.666666667</v>
      </c>
      <c r="L35" s="39">
        <f>VLOOKUP(B35,[2]Sheet1!$B:$BC,54,0)</f>
        <v>114783.918333333</v>
      </c>
      <c r="M35" s="39">
        <f>VLOOKUP(B35,[2]Sheet1!$B:$BD,55,0)</f>
        <v>98134.5783333333</v>
      </c>
      <c r="N35" s="39">
        <f>VLOOKUP(B35,[2]Sheet1!$B:$BE,56,0)</f>
        <v>120155.006666667</v>
      </c>
      <c r="O35" s="39">
        <f>VLOOKUP(B35,[2]Sheet1!$B:$BF,57,0)</f>
        <v>151038.305</v>
      </c>
      <c r="P35" s="39">
        <f>VLOOKUP(B35,[3]Sheet1!$B:$BH,59,0)</f>
        <v>158115.975</v>
      </c>
      <c r="Q35" s="39">
        <f>VLOOKUP(B35,[4]Sheet1!$B$5:$BJ$707,61,0)</f>
        <v>154725.411666667</v>
      </c>
      <c r="R35" s="39">
        <f>VLOOKUP(B35,[5]Sheet1!$B$5:$BO$716,65,0)</f>
        <v>146697.09</v>
      </c>
      <c r="S35" s="39">
        <f>VLOOKUP(B35,[1]Sheet1!$B:$BO,66,0)</f>
        <v>157287.588333333</v>
      </c>
      <c r="T35" s="49">
        <f t="shared" si="30"/>
        <v>985144.432000001</v>
      </c>
      <c r="U35" s="50">
        <f>VLOOKUP(B35,[6]Sheet2!$A:$V,21,0)</f>
        <v>440000</v>
      </c>
      <c r="V35" s="50">
        <v>30000</v>
      </c>
      <c r="W35" s="50"/>
      <c r="X35" s="50">
        <f>VLOOKUP(B35,'[7]5.30 (2)'!$C$4:$V$115,20,0)</f>
        <v>70000</v>
      </c>
      <c r="Y35" s="50"/>
      <c r="Z35" s="50">
        <f>VLOOKUP(B35,'[8]7.4付款计划'!$C$4:$AI$185,33,0)</f>
        <v>50000</v>
      </c>
      <c r="AA35" s="50">
        <f>VLOOKUP(B35,'[8]7.9付款计划'!$C$9:$AB$196,26,0)</f>
        <v>0</v>
      </c>
      <c r="AB35" s="50"/>
      <c r="AC35" s="50"/>
      <c r="AD35" s="50"/>
      <c r="AE35" s="50">
        <v>20000</v>
      </c>
      <c r="AF35" s="50">
        <v>70000</v>
      </c>
      <c r="AG35" s="50"/>
      <c r="AH35" s="50">
        <f t="shared" si="31"/>
        <v>680000</v>
      </c>
      <c r="AI35" s="50">
        <f t="shared" si="28"/>
        <v>305144.432000001</v>
      </c>
      <c r="AJ35" s="50">
        <f t="shared" si="32"/>
        <v>2814508.82</v>
      </c>
      <c r="AK35" s="62">
        <f t="shared" si="33"/>
        <v>305144.432000001</v>
      </c>
      <c r="AL35" s="62">
        <f t="shared" si="34"/>
        <v>305144.432000001</v>
      </c>
      <c r="AM35" s="101">
        <v>20000</v>
      </c>
      <c r="AN35" s="50">
        <f t="shared" si="35"/>
        <v>20000</v>
      </c>
      <c r="AO35" s="74">
        <f t="shared" si="36"/>
        <v>0.0655427328918129</v>
      </c>
      <c r="AP35" s="75">
        <f t="shared" si="37"/>
        <v>0.00435822510133339</v>
      </c>
      <c r="AQ35" s="76"/>
      <c r="AR35" s="76"/>
      <c r="AS35" s="76"/>
      <c r="AT35" s="76">
        <f t="shared" si="38"/>
        <v>0</v>
      </c>
      <c r="AU35" s="77">
        <v>0.03</v>
      </c>
      <c r="AV35" s="77">
        <f t="shared" si="40"/>
        <v>0.03</v>
      </c>
      <c r="AW35" s="113">
        <f t="shared" si="39"/>
        <v>19400</v>
      </c>
      <c r="AX35" s="91">
        <v>45532</v>
      </c>
      <c r="AY35" s="15">
        <v>3</v>
      </c>
      <c r="AZ35" s="95">
        <f t="shared" si="29"/>
        <v>45529</v>
      </c>
      <c r="BA35" s="94" t="s">
        <v>70</v>
      </c>
      <c r="BB35" s="50" t="s">
        <v>204</v>
      </c>
      <c r="BC35" s="19" t="s">
        <v>137</v>
      </c>
      <c r="BD35" s="97" t="s">
        <v>205</v>
      </c>
      <c r="BE35" s="2"/>
    </row>
    <row r="36" s="1" customFormat="1" ht="36" customHeight="1" spans="1:57">
      <c r="A36" s="15">
        <f t="shared" si="17"/>
        <v>33</v>
      </c>
      <c r="B36" s="16" t="s">
        <v>206</v>
      </c>
      <c r="C36" s="17" t="s">
        <v>207</v>
      </c>
      <c r="D36" s="17" t="s">
        <v>208</v>
      </c>
      <c r="E36" s="18" t="s">
        <v>67</v>
      </c>
      <c r="F36" s="19" t="s">
        <v>68</v>
      </c>
      <c r="G36" s="19" t="s">
        <v>79</v>
      </c>
      <c r="H36" s="20">
        <v>0.8</v>
      </c>
      <c r="I36" s="38">
        <f>VLOOKUP(B36,[1]Sheet1!$B:$BA,52,0)</f>
        <v>2120616.6</v>
      </c>
      <c r="J36" s="38">
        <f>VLOOKUP(B36,[1]Sheet1!$B:$BB,53,0)</f>
        <v>2074659.38</v>
      </c>
      <c r="K36" s="39">
        <f>VLOOKUP(B36,[2]Sheet1!$B$5:$BB$697,53,0)</f>
        <v>110627.223333333</v>
      </c>
      <c r="L36" s="39">
        <f>VLOOKUP(B36,[2]Sheet1!$B:$BC,54,0)</f>
        <v>128996.658333333</v>
      </c>
      <c r="M36" s="39">
        <f>VLOOKUP(B36,[2]Sheet1!$B:$BD,55,0)</f>
        <v>224759.84</v>
      </c>
      <c r="N36" s="39">
        <f>VLOOKUP(B36,[2]Sheet1!$B:$BE,56,0)</f>
        <v>250038.18</v>
      </c>
      <c r="O36" s="39">
        <f>VLOOKUP(B36,[2]Sheet1!$B:$BF,57,0)</f>
        <v>309071.263333333</v>
      </c>
      <c r="P36" s="39">
        <f>VLOOKUP(B36,[3]Sheet1!$B:$BH,59,0)</f>
        <v>315860.49</v>
      </c>
      <c r="Q36" s="39">
        <f>VLOOKUP(B36,[4]Sheet1!$B$5:$BJ$707,61,0)</f>
        <v>319889.586666667</v>
      </c>
      <c r="R36" s="39">
        <f>VLOOKUP(B36,[5]Sheet1!$B$5:$BO$716,65,0)</f>
        <v>304815.028333333</v>
      </c>
      <c r="S36" s="39">
        <f>VLOOKUP(B36,[1]Sheet1!$B:$BO,66,0)</f>
        <v>205907.165</v>
      </c>
      <c r="T36" s="49">
        <f t="shared" si="30"/>
        <v>1735972.348</v>
      </c>
      <c r="U36" s="50">
        <f>VLOOKUP(B36,[6]Sheet2!$A:$V,21,0)</f>
        <v>300000</v>
      </c>
      <c r="V36" s="50"/>
      <c r="W36" s="50"/>
      <c r="X36" s="50">
        <f>VLOOKUP(B36,'[7]5.30 (2)'!$C$4:$V$115,20,0)</f>
        <v>100000</v>
      </c>
      <c r="Y36" s="50"/>
      <c r="Z36" s="50">
        <f>VLOOKUP(B36,'[8]7.4付款计划'!$C$4:$AI$185,33,0)</f>
        <v>30000</v>
      </c>
      <c r="AA36" s="50">
        <f>VLOOKUP(B36,'[8]7.9付款计划'!$C$9:$AB$196,26,0)</f>
        <v>0</v>
      </c>
      <c r="AB36" s="50"/>
      <c r="AC36" s="50"/>
      <c r="AD36" s="50"/>
      <c r="AE36" s="50">
        <v>20000</v>
      </c>
      <c r="AF36" s="50">
        <v>50000</v>
      </c>
      <c r="AG36" s="50"/>
      <c r="AH36" s="50">
        <f t="shared" si="31"/>
        <v>500000</v>
      </c>
      <c r="AI36" s="50">
        <f t="shared" si="28"/>
        <v>1235972.348</v>
      </c>
      <c r="AJ36" s="50">
        <f t="shared" si="32"/>
        <v>2004659.38</v>
      </c>
      <c r="AK36" s="62">
        <f t="shared" si="33"/>
        <v>1235972.348</v>
      </c>
      <c r="AL36" s="62">
        <f t="shared" si="34"/>
        <v>1235972.348</v>
      </c>
      <c r="AM36" s="101">
        <v>50000</v>
      </c>
      <c r="AN36" s="50">
        <f t="shared" si="35"/>
        <v>50000</v>
      </c>
      <c r="AO36" s="74">
        <f t="shared" si="36"/>
        <v>0.0404539794768936</v>
      </c>
      <c r="AP36" s="75">
        <f t="shared" si="37"/>
        <v>0.0108955627533335</v>
      </c>
      <c r="AQ36" s="76"/>
      <c r="AR36" s="76"/>
      <c r="AS36" s="76"/>
      <c r="AT36" s="76">
        <f t="shared" si="38"/>
        <v>0</v>
      </c>
      <c r="AU36" s="77">
        <v>0.03</v>
      </c>
      <c r="AV36" s="77">
        <f t="shared" si="40"/>
        <v>0.03</v>
      </c>
      <c r="AW36" s="113">
        <f t="shared" si="39"/>
        <v>48500</v>
      </c>
      <c r="AX36" s="91">
        <v>45534</v>
      </c>
      <c r="AY36" s="15">
        <v>3</v>
      </c>
      <c r="AZ36" s="91">
        <f t="shared" si="29"/>
        <v>45531</v>
      </c>
      <c r="BA36" s="94" t="s">
        <v>70</v>
      </c>
      <c r="BB36" s="50" t="s">
        <v>209</v>
      </c>
      <c r="BC36" s="19" t="s">
        <v>95</v>
      </c>
      <c r="BD36" s="97"/>
      <c r="BE36" s="2"/>
    </row>
    <row r="37" s="1" customFormat="1" ht="36" customHeight="1" spans="1:57">
      <c r="A37" s="15">
        <f t="shared" si="17"/>
        <v>34</v>
      </c>
      <c r="B37" s="16" t="s">
        <v>210</v>
      </c>
      <c r="C37" s="17" t="s">
        <v>211</v>
      </c>
      <c r="D37" s="17" t="s">
        <v>208</v>
      </c>
      <c r="E37" s="18" t="s">
        <v>67</v>
      </c>
      <c r="F37" s="18" t="s">
        <v>68</v>
      </c>
      <c r="G37" s="19" t="s">
        <v>85</v>
      </c>
      <c r="H37" s="20">
        <v>0.8</v>
      </c>
      <c r="I37" s="38">
        <f>VLOOKUP(B37,[1]Sheet1!$B:$BA,52,0)</f>
        <v>816630.84</v>
      </c>
      <c r="J37" s="38">
        <f>VLOOKUP(B37,[1]Sheet1!$B:$BB,53,0)</f>
        <v>816630.84</v>
      </c>
      <c r="K37" s="39">
        <f>VLOOKUP(B37,[2]Sheet1!$B$5:$BB$697,53,0)</f>
        <v>5627.17833333333</v>
      </c>
      <c r="L37" s="39">
        <f>VLOOKUP(B37,[2]Sheet1!$B:$BC,54,0)</f>
        <v>5627.17833333333</v>
      </c>
      <c r="M37" s="39">
        <f>VLOOKUP(B37,[2]Sheet1!$B:$BD,55,0)</f>
        <v>0</v>
      </c>
      <c r="N37" s="39">
        <f>VLOOKUP(B37,[2]Sheet1!$B:$BE,56,0)</f>
        <v>0</v>
      </c>
      <c r="O37" s="39">
        <f>VLOOKUP(B37,[2]Sheet1!$B:$BF,57,0)</f>
        <v>0</v>
      </c>
      <c r="P37" s="39">
        <f>VLOOKUP(B37,[3]Sheet1!$B:$BH,59,0)</f>
        <v>0</v>
      </c>
      <c r="Q37" s="39">
        <f>VLOOKUP(B37,[4]Sheet1!$B$5:$BJ$707,61,0)</f>
        <v>0</v>
      </c>
      <c r="R37" s="39">
        <f>VLOOKUP(B37,[5]Sheet1!$B$5:$BO$716,65,0)</f>
        <v>0</v>
      </c>
      <c r="S37" s="39">
        <f>VLOOKUP(B37,[1]Sheet1!$B:$BO,66,0)</f>
        <v>0</v>
      </c>
      <c r="T37" s="49">
        <f t="shared" si="30"/>
        <v>9003.48533333333</v>
      </c>
      <c r="U37" s="50">
        <f>VLOOKUP(B37,[6]Sheet2!$A:$V,21,0)</f>
        <v>70000</v>
      </c>
      <c r="V37" s="50"/>
      <c r="W37" s="50"/>
      <c r="X37" s="50">
        <f>VLOOKUP(B37,'[7]5.30 (2)'!$C$4:$V$115,20,0)</f>
        <v>20000</v>
      </c>
      <c r="Y37" s="50">
        <v>20000</v>
      </c>
      <c r="Z37" s="50">
        <f>VLOOKUP(B37,'[8]7.4付款计划'!$C$4:$AI$185,33,0)</f>
        <v>0</v>
      </c>
      <c r="AA37" s="50">
        <f>VLOOKUP(B37,'[8]7.9付款计划'!$C$9:$AB$196,26,0)</f>
        <v>0</v>
      </c>
      <c r="AB37" s="50"/>
      <c r="AC37" s="50"/>
      <c r="AD37" s="50"/>
      <c r="AE37" s="50">
        <v>20000</v>
      </c>
      <c r="AF37" s="50"/>
      <c r="AG37" s="50"/>
      <c r="AH37" s="50">
        <f t="shared" si="31"/>
        <v>130000</v>
      </c>
      <c r="AI37" s="50">
        <f t="shared" si="28"/>
        <v>-120996.514666667</v>
      </c>
      <c r="AJ37" s="50">
        <f t="shared" si="32"/>
        <v>796630.84</v>
      </c>
      <c r="AK37" s="62">
        <f t="shared" si="33"/>
        <v>796630.84</v>
      </c>
      <c r="AL37" s="62">
        <f t="shared" si="34"/>
        <v>796630.84</v>
      </c>
      <c r="AM37" s="101">
        <v>10000</v>
      </c>
      <c r="AN37" s="50">
        <f t="shared" si="35"/>
        <v>10000</v>
      </c>
      <c r="AO37" s="74">
        <f t="shared" si="36"/>
        <v>0.0125528657665325</v>
      </c>
      <c r="AP37" s="75">
        <f t="shared" si="37"/>
        <v>0.00217911255066669</v>
      </c>
      <c r="AQ37" s="76"/>
      <c r="AR37" s="22"/>
      <c r="AS37" s="22"/>
      <c r="AT37" s="76">
        <f t="shared" si="38"/>
        <v>0</v>
      </c>
      <c r="AU37" s="77">
        <v>0</v>
      </c>
      <c r="AV37" s="77">
        <f t="shared" si="40"/>
        <v>0</v>
      </c>
      <c r="AW37" s="113">
        <f t="shared" si="39"/>
        <v>10000</v>
      </c>
      <c r="AX37" s="95"/>
      <c r="AY37" s="93"/>
      <c r="AZ37" s="95"/>
      <c r="BA37" s="92" t="s">
        <v>70</v>
      </c>
      <c r="BB37" s="50">
        <v>0</v>
      </c>
      <c r="BC37" s="15" t="s">
        <v>212</v>
      </c>
      <c r="BD37" s="97"/>
      <c r="BE37" s="2"/>
    </row>
    <row r="38" s="1" customFormat="1" ht="36" customHeight="1" spans="1:57">
      <c r="A38" s="15">
        <f t="shared" si="17"/>
        <v>35</v>
      </c>
      <c r="B38" s="16" t="s">
        <v>213</v>
      </c>
      <c r="C38" s="17" t="s">
        <v>214</v>
      </c>
      <c r="D38" s="17" t="s">
        <v>66</v>
      </c>
      <c r="E38" s="18" t="s">
        <v>67</v>
      </c>
      <c r="F38" s="19" t="s">
        <v>110</v>
      </c>
      <c r="G38" s="19" t="s">
        <v>85</v>
      </c>
      <c r="H38" s="20">
        <v>1</v>
      </c>
      <c r="I38" s="38">
        <f>VLOOKUP(B38,[1]Sheet1!$B:$BA,52,0)</f>
        <v>1126150.38</v>
      </c>
      <c r="J38" s="38">
        <f>VLOOKUP(B38,[1]Sheet1!$B:$BB,53,0)</f>
        <v>904948.31</v>
      </c>
      <c r="K38" s="39">
        <f>VLOOKUP(B38,[2]Sheet1!$B$5:$BB$697,53,0)</f>
        <v>33436.4116666667</v>
      </c>
      <c r="L38" s="39">
        <f>VLOOKUP(B38,[2]Sheet1!$B:$BC,54,0)</f>
        <v>33436.4116666667</v>
      </c>
      <c r="M38" s="39">
        <f>VLOOKUP(B38,[2]Sheet1!$B:$BD,55,0)</f>
        <v>33436.4116666667</v>
      </c>
      <c r="N38" s="39">
        <f>VLOOKUP(B38,[2]Sheet1!$B:$BE,56,0)</f>
        <v>74191.9283333333</v>
      </c>
      <c r="O38" s="39">
        <f>VLOOKUP(B38,[2]Sheet1!$B:$BF,57,0)</f>
        <v>117282.133333333</v>
      </c>
      <c r="P38" s="39">
        <f>VLOOKUP(B38,[3]Sheet1!$B:$BH,59,0)</f>
        <v>160887.751666667</v>
      </c>
      <c r="Q38" s="39">
        <f>VLOOKUP(B38,[4]Sheet1!$B$5:$BJ$707,61,0)</f>
        <v>160721.64</v>
      </c>
      <c r="R38" s="39">
        <f>VLOOKUP(B38,[5]Sheet1!$B$5:$BO$716,65,0)</f>
        <v>179702.138333333</v>
      </c>
      <c r="S38" s="39">
        <f>VLOOKUP(B38,[1]Sheet1!$B:$BO,66,0)</f>
        <v>187691.73</v>
      </c>
      <c r="T38" s="49">
        <f t="shared" si="30"/>
        <v>980786.556666666</v>
      </c>
      <c r="U38" s="50">
        <f>VLOOKUP(B38,[6]Sheet2!$A:$V,21,0)</f>
        <v>368000</v>
      </c>
      <c r="V38" s="50"/>
      <c r="W38" s="50"/>
      <c r="X38" s="50">
        <v>127000</v>
      </c>
      <c r="Y38" s="50"/>
      <c r="Z38" s="50">
        <f>VLOOKUP(B38,'[8]7.4付款计划'!$C$4:$AI$185,33,0)</f>
        <v>100000</v>
      </c>
      <c r="AA38" s="50">
        <f>VLOOKUP(B38,'[8]7.9付款计划'!$C$9:$AB$196,26,0)</f>
        <v>0</v>
      </c>
      <c r="AB38" s="50">
        <v>160000</v>
      </c>
      <c r="AC38" s="50"/>
      <c r="AD38" s="50"/>
      <c r="AE38" s="50">
        <v>170000</v>
      </c>
      <c r="AF38" s="50"/>
      <c r="AG38" s="50"/>
      <c r="AH38" s="50">
        <f t="shared" si="31"/>
        <v>925000</v>
      </c>
      <c r="AI38" s="50">
        <f t="shared" si="28"/>
        <v>55786.5566666664</v>
      </c>
      <c r="AJ38" s="50">
        <f t="shared" si="32"/>
        <v>734948.31</v>
      </c>
      <c r="AK38" s="62">
        <f t="shared" si="33"/>
        <v>734948.31</v>
      </c>
      <c r="AL38" s="62">
        <f t="shared" si="34"/>
        <v>734948.31</v>
      </c>
      <c r="AM38" s="101">
        <v>187691.73</v>
      </c>
      <c r="AN38" s="50">
        <f t="shared" si="35"/>
        <v>187691.73</v>
      </c>
      <c r="AO38" s="74">
        <f t="shared" si="36"/>
        <v>0.255380858008912</v>
      </c>
      <c r="AP38" s="75">
        <f t="shared" si="37"/>
        <v>0.0409001404499345</v>
      </c>
      <c r="AQ38" s="76">
        <v>300</v>
      </c>
      <c r="AR38" s="76"/>
      <c r="AS38" s="76"/>
      <c r="AT38" s="76">
        <f t="shared" si="38"/>
        <v>300</v>
      </c>
      <c r="AU38" s="77">
        <v>0.03</v>
      </c>
      <c r="AV38" s="96">
        <f t="shared" si="40"/>
        <v>0.0315983655752973</v>
      </c>
      <c r="AW38" s="113">
        <f t="shared" si="39"/>
        <v>181760.9781</v>
      </c>
      <c r="AX38" s="91">
        <v>45532</v>
      </c>
      <c r="AY38" s="15">
        <v>3</v>
      </c>
      <c r="AZ38" s="91">
        <f t="shared" si="29"/>
        <v>45529</v>
      </c>
      <c r="BA38" s="94" t="s">
        <v>70</v>
      </c>
      <c r="BB38" s="50" t="s">
        <v>215</v>
      </c>
      <c r="BC38" s="19" t="s">
        <v>88</v>
      </c>
      <c r="BD38" s="97" t="s">
        <v>216</v>
      </c>
      <c r="BE38" s="2"/>
    </row>
    <row r="39" s="1" customFormat="1" ht="36" customHeight="1" spans="1:57">
      <c r="A39" s="15">
        <f t="shared" si="17"/>
        <v>36</v>
      </c>
      <c r="B39" s="16" t="s">
        <v>217</v>
      </c>
      <c r="C39" s="17" t="s">
        <v>218</v>
      </c>
      <c r="D39" s="17" t="s">
        <v>66</v>
      </c>
      <c r="E39" s="18" t="s">
        <v>67</v>
      </c>
      <c r="F39" s="19" t="s">
        <v>110</v>
      </c>
      <c r="G39" s="19" t="s">
        <v>79</v>
      </c>
      <c r="H39" s="20">
        <v>0.8</v>
      </c>
      <c r="I39" s="38">
        <f>VLOOKUP(B39,[1]Sheet1!$B:$BA,52,0)</f>
        <v>657853.26</v>
      </c>
      <c r="J39" s="38">
        <f>VLOOKUP(B39,[1]Sheet1!$B:$BB,53,0)</f>
        <v>639133.29</v>
      </c>
      <c r="K39" s="39">
        <f>VLOOKUP(B39,[2]Sheet1!$B$5:$BB$697,53,0)</f>
        <v>35091.9616666667</v>
      </c>
      <c r="L39" s="39">
        <f>VLOOKUP(B39,[2]Sheet1!$B:$BC,54,0)</f>
        <v>35331.96</v>
      </c>
      <c r="M39" s="39">
        <f>VLOOKUP(B39,[2]Sheet1!$B:$BD,55,0)</f>
        <v>36823.955</v>
      </c>
      <c r="N39" s="39">
        <f>VLOOKUP(B39,[2]Sheet1!$B:$BE,56,0)</f>
        <v>37560.61</v>
      </c>
      <c r="O39" s="39">
        <f>VLOOKUP(B39,[2]Sheet1!$B:$BF,57,0)</f>
        <v>34919.9383333333</v>
      </c>
      <c r="P39" s="39">
        <f>VLOOKUP(B39,[3]Sheet1!$B:$BH,59,0)</f>
        <v>31695.945</v>
      </c>
      <c r="Q39" s="39">
        <f>VLOOKUP(B39,[4]Sheet1!$B$5:$BJ$707,61,0)</f>
        <v>29283.9466666667</v>
      </c>
      <c r="R39" s="39">
        <f>VLOOKUP(B39,[5]Sheet1!$B$5:$BO$716,65,0)</f>
        <v>25787.9533333333</v>
      </c>
      <c r="S39" s="39">
        <f>VLOOKUP(B39,[1]Sheet1!$B:$BO,66,0)</f>
        <v>19207.9666666667</v>
      </c>
      <c r="T39" s="49">
        <f t="shared" si="30"/>
        <v>228563.389333333</v>
      </c>
      <c r="U39" s="50">
        <f>VLOOKUP(B39,[6]Sheet2!$A:$V,21,0)</f>
        <v>60000</v>
      </c>
      <c r="V39" s="50"/>
      <c r="W39" s="50"/>
      <c r="X39" s="50">
        <f>VLOOKUP(B39,'[7]5.30 (2)'!$C$4:$V$115,20,0)</f>
        <v>20000</v>
      </c>
      <c r="Y39" s="50"/>
      <c r="Z39" s="50">
        <f>VLOOKUP(B39,'[8]7.4付款计划'!$C$4:$AI$185,33,0)</f>
        <v>20000</v>
      </c>
      <c r="AA39" s="50">
        <f>VLOOKUP(B39,'[8]7.9付款计划'!$C$9:$AB$196,26,0)</f>
        <v>0</v>
      </c>
      <c r="AB39" s="50"/>
      <c r="AC39" s="50"/>
      <c r="AD39" s="50"/>
      <c r="AE39" s="50">
        <v>20000</v>
      </c>
      <c r="AF39" s="50"/>
      <c r="AG39" s="50"/>
      <c r="AH39" s="50">
        <f t="shared" si="31"/>
        <v>120000</v>
      </c>
      <c r="AI39" s="50">
        <f t="shared" si="28"/>
        <v>108563.389333333</v>
      </c>
      <c r="AJ39" s="50">
        <f t="shared" si="32"/>
        <v>619133.29</v>
      </c>
      <c r="AK39" s="62">
        <f t="shared" si="33"/>
        <v>108563.389333333</v>
      </c>
      <c r="AL39" s="62">
        <f t="shared" si="34"/>
        <v>108563.389333333</v>
      </c>
      <c r="AM39" s="101">
        <v>20000</v>
      </c>
      <c r="AN39" s="50">
        <f t="shared" si="35"/>
        <v>20000</v>
      </c>
      <c r="AO39" s="74">
        <f t="shared" si="36"/>
        <v>0.184224167307378</v>
      </c>
      <c r="AP39" s="75">
        <f t="shared" si="37"/>
        <v>0.00435822510133339</v>
      </c>
      <c r="AQ39" s="76"/>
      <c r="AR39" s="76"/>
      <c r="AS39" s="76"/>
      <c r="AT39" s="76">
        <f t="shared" si="38"/>
        <v>0</v>
      </c>
      <c r="AU39" s="77">
        <v>0.03</v>
      </c>
      <c r="AV39" s="77">
        <f t="shared" si="40"/>
        <v>0.03</v>
      </c>
      <c r="AW39" s="113">
        <f t="shared" si="39"/>
        <v>19400</v>
      </c>
      <c r="AX39" s="91">
        <v>45533</v>
      </c>
      <c r="AY39" s="15">
        <v>3</v>
      </c>
      <c r="AZ39" s="91">
        <f t="shared" si="29"/>
        <v>45530</v>
      </c>
      <c r="BA39" s="94" t="s">
        <v>70</v>
      </c>
      <c r="BB39" s="50" t="s">
        <v>219</v>
      </c>
      <c r="BC39" s="19" t="s">
        <v>88</v>
      </c>
      <c r="BD39" s="97"/>
      <c r="BE39" s="2"/>
    </row>
    <row r="40" s="1" customFormat="1" ht="36" customHeight="1" spans="1:57">
      <c r="A40" s="15">
        <f t="shared" si="17"/>
        <v>37</v>
      </c>
      <c r="B40" s="16" t="s">
        <v>220</v>
      </c>
      <c r="C40" s="17" t="s">
        <v>221</v>
      </c>
      <c r="D40" s="17" t="s">
        <v>66</v>
      </c>
      <c r="E40" s="18" t="s">
        <v>67</v>
      </c>
      <c r="F40" s="19" t="s">
        <v>68</v>
      </c>
      <c r="G40" s="19" t="s">
        <v>85</v>
      </c>
      <c r="H40" s="20">
        <v>1</v>
      </c>
      <c r="I40" s="38">
        <f>VLOOKUP(B40,[1]Sheet1!$B:$BA,52,0)</f>
        <v>278103.05</v>
      </c>
      <c r="J40" s="38">
        <f>VLOOKUP(B40,[1]Sheet1!$B:$BB,53,0)</f>
        <v>278103.05</v>
      </c>
      <c r="K40" s="39">
        <f>VLOOKUP(B40,[2]Sheet1!$B$5:$BB$697,53,0)</f>
        <v>36600.9416666667</v>
      </c>
      <c r="L40" s="39">
        <f>VLOOKUP(B40,[2]Sheet1!$B:$BC,54,0)</f>
        <v>20857.9366666667</v>
      </c>
      <c r="M40" s="39">
        <f>VLOOKUP(B40,[2]Sheet1!$B:$BD,55,0)</f>
        <v>10064.64</v>
      </c>
      <c r="N40" s="39">
        <f>VLOOKUP(B40,[2]Sheet1!$B:$BE,56,0)</f>
        <v>5247.97333333333</v>
      </c>
      <c r="O40" s="39">
        <f>VLOOKUP(B40,[2]Sheet1!$B:$BF,57,0)</f>
        <v>2847.97333333333</v>
      </c>
      <c r="P40" s="39">
        <f>VLOOKUP(B40,[3]Sheet1!$B:$BH,59,0)</f>
        <v>3530.70166666667</v>
      </c>
      <c r="Q40" s="39">
        <f>VLOOKUP(B40,[4]Sheet1!$B$5:$BJ$707,61,0)</f>
        <v>3732.70166666667</v>
      </c>
      <c r="R40" s="39">
        <f>VLOOKUP(B40,[5]Sheet1!$B$5:$BO$716,65,0)</f>
        <v>996.953333333333</v>
      </c>
      <c r="S40" s="39">
        <f>VLOOKUP(B40,[1]Sheet1!$B:$BO,66,0)</f>
        <v>996.953333333333</v>
      </c>
      <c r="T40" s="49">
        <f t="shared" si="30"/>
        <v>84876.7750000001</v>
      </c>
      <c r="U40" s="50">
        <f>VLOOKUP(B40,[6]Sheet2!$A:$V,21,0)</f>
        <v>30000</v>
      </c>
      <c r="V40" s="50"/>
      <c r="W40" s="50"/>
      <c r="X40" s="50">
        <f>VLOOKUP(B40,'[7]5.30 (2)'!$C$4:$V$115,20,0)</f>
        <v>30000</v>
      </c>
      <c r="Y40" s="50"/>
      <c r="Z40" s="50">
        <f>VLOOKUP(B40,'[8]7.4付款计划'!$C$4:$AI$185,33,0)</f>
        <v>20000</v>
      </c>
      <c r="AA40" s="50">
        <f>VLOOKUP(B40,'[8]7.9付款计划'!$C$9:$AB$196,26,0)</f>
        <v>0</v>
      </c>
      <c r="AB40" s="50"/>
      <c r="AC40" s="50"/>
      <c r="AD40" s="50"/>
      <c r="AE40" s="50"/>
      <c r="AF40" s="50">
        <v>50000</v>
      </c>
      <c r="AG40" s="50"/>
      <c r="AH40" s="50">
        <f t="shared" si="31"/>
        <v>130000</v>
      </c>
      <c r="AI40" s="50">
        <f t="shared" ref="AI40:AI45" si="41">T40-AH40</f>
        <v>-45123.2249999999</v>
      </c>
      <c r="AJ40" s="50">
        <f t="shared" si="32"/>
        <v>228103.05</v>
      </c>
      <c r="AK40" s="62">
        <f t="shared" si="33"/>
        <v>228103.05</v>
      </c>
      <c r="AL40" s="62">
        <f t="shared" si="34"/>
        <v>228103.05</v>
      </c>
      <c r="AM40" s="101">
        <v>20000</v>
      </c>
      <c r="AN40" s="50">
        <f t="shared" si="35"/>
        <v>20000</v>
      </c>
      <c r="AO40" s="74">
        <f t="shared" si="36"/>
        <v>0.087679669342431</v>
      </c>
      <c r="AP40" s="75">
        <f t="shared" si="37"/>
        <v>0.00435822510133339</v>
      </c>
      <c r="AQ40" s="76"/>
      <c r="AR40" s="76"/>
      <c r="AS40" s="76"/>
      <c r="AT40" s="76">
        <f t="shared" si="38"/>
        <v>0</v>
      </c>
      <c r="AU40" s="77">
        <v>0.03</v>
      </c>
      <c r="AV40" s="77">
        <f t="shared" si="40"/>
        <v>0.03</v>
      </c>
      <c r="AW40" s="113">
        <f t="shared" si="39"/>
        <v>19400</v>
      </c>
      <c r="AX40" s="91">
        <v>45536</v>
      </c>
      <c r="AY40" s="93">
        <v>3</v>
      </c>
      <c r="AZ40" s="95">
        <f t="shared" si="29"/>
        <v>45533</v>
      </c>
      <c r="BA40" s="94" t="s">
        <v>70</v>
      </c>
      <c r="BB40" s="50" t="s">
        <v>222</v>
      </c>
      <c r="BC40" s="19" t="s">
        <v>81</v>
      </c>
      <c r="BD40" s="97" t="s">
        <v>223</v>
      </c>
      <c r="BE40" s="2"/>
    </row>
    <row r="41" s="1" customFormat="1" ht="36" customHeight="1" spans="1:57">
      <c r="A41" s="15">
        <f t="shared" si="17"/>
        <v>38</v>
      </c>
      <c r="B41" s="16" t="s">
        <v>224</v>
      </c>
      <c r="C41" s="17" t="s">
        <v>225</v>
      </c>
      <c r="D41" s="17" t="s">
        <v>66</v>
      </c>
      <c r="E41" s="18" t="s">
        <v>67</v>
      </c>
      <c r="F41" s="23" t="s">
        <v>135</v>
      </c>
      <c r="G41" s="19" t="s">
        <v>79</v>
      </c>
      <c r="H41" s="20">
        <v>0.8</v>
      </c>
      <c r="I41" s="38">
        <f>VLOOKUP(B41,[1]Sheet1!$B:$BA,52,0)</f>
        <v>577505.06</v>
      </c>
      <c r="J41" s="38">
        <f>VLOOKUP(B41,[1]Sheet1!$B:$BB,53,0)</f>
        <v>558529.04</v>
      </c>
      <c r="K41" s="39">
        <f>VLOOKUP(B41,[2]Sheet1!$B$5:$BB$697,53,0)</f>
        <v>32805.9016666667</v>
      </c>
      <c r="L41" s="39">
        <f>VLOOKUP(B41,[2]Sheet1!$B:$BC,54,0)</f>
        <v>38279.6566666667</v>
      </c>
      <c r="M41" s="39">
        <f>VLOOKUP(B41,[2]Sheet1!$B:$BD,55,0)</f>
        <v>47907.5066666667</v>
      </c>
      <c r="N41" s="39">
        <f>VLOOKUP(B41,[2]Sheet1!$B:$BE,56,0)</f>
        <v>58561.1083333333</v>
      </c>
      <c r="O41" s="39">
        <f>VLOOKUP(B41,[2]Sheet1!$B:$BF,57,0)</f>
        <v>79188.5966666667</v>
      </c>
      <c r="P41" s="39">
        <f>VLOOKUP(B41,[3]Sheet1!$B:$BH,59,0)</f>
        <v>67493.0516666667</v>
      </c>
      <c r="Q41" s="39">
        <f>VLOOKUP(B41,[4]Sheet1!$B$5:$BJ$707,61,0)</f>
        <v>66948.9383333333</v>
      </c>
      <c r="R41" s="39">
        <f>VLOOKUP(B41,[5]Sheet1!$B$5:$BO$716,65,0)</f>
        <v>64637.8533333333</v>
      </c>
      <c r="S41" s="39">
        <f>VLOOKUP(B41,[1]Sheet1!$B:$BO,66,0)</f>
        <v>55010.0033333333</v>
      </c>
      <c r="T41" s="49">
        <f t="shared" si="30"/>
        <v>408666.093333333</v>
      </c>
      <c r="U41" s="50">
        <f>VLOOKUP(B41,[6]Sheet2!$A:$V,21,0)</f>
        <v>199000</v>
      </c>
      <c r="V41" s="50"/>
      <c r="W41" s="50"/>
      <c r="X41" s="50">
        <f>VLOOKUP(B41,'[7]5.30 (2)'!$C$4:$V$115,20,0)</f>
        <v>20000</v>
      </c>
      <c r="Y41" s="50"/>
      <c r="Z41" s="50">
        <f>VLOOKUP(B41,'[8]7.4付款计划'!$C$4:$AI$185,33,0)</f>
        <v>20000</v>
      </c>
      <c r="AA41" s="50">
        <f>VLOOKUP(B41,'[8]7.9付款计划'!$C$9:$AB$196,26,0)</f>
        <v>0</v>
      </c>
      <c r="AB41" s="50"/>
      <c r="AC41" s="50"/>
      <c r="AD41" s="50"/>
      <c r="AE41" s="50"/>
      <c r="AF41" s="50">
        <v>40000</v>
      </c>
      <c r="AG41" s="50"/>
      <c r="AH41" s="50">
        <f t="shared" si="31"/>
        <v>279000</v>
      </c>
      <c r="AI41" s="50">
        <f t="shared" si="41"/>
        <v>129666.093333333</v>
      </c>
      <c r="AJ41" s="50">
        <f t="shared" si="32"/>
        <v>518529.04</v>
      </c>
      <c r="AK41" s="62">
        <f t="shared" si="33"/>
        <v>129666.093333333</v>
      </c>
      <c r="AL41" s="62">
        <f t="shared" si="34"/>
        <v>129666.093333333</v>
      </c>
      <c r="AM41" s="101">
        <v>40000</v>
      </c>
      <c r="AN41" s="50">
        <f t="shared" si="35"/>
        <v>40000</v>
      </c>
      <c r="AO41" s="74">
        <f t="shared" si="36"/>
        <v>0.308484654482277</v>
      </c>
      <c r="AP41" s="75">
        <f t="shared" si="37"/>
        <v>0.00871645020266678</v>
      </c>
      <c r="AQ41" s="76">
        <v>200</v>
      </c>
      <c r="AR41" s="76"/>
      <c r="AS41" s="76"/>
      <c r="AT41" s="76">
        <f t="shared" si="38"/>
        <v>200</v>
      </c>
      <c r="AU41" s="77">
        <v>0.03</v>
      </c>
      <c r="AV41" s="77">
        <f t="shared" si="40"/>
        <v>0.035</v>
      </c>
      <c r="AW41" s="113">
        <f t="shared" si="39"/>
        <v>38600</v>
      </c>
      <c r="AX41" s="91">
        <v>45509</v>
      </c>
      <c r="AY41" s="15"/>
      <c r="AZ41" s="91"/>
      <c r="BA41" s="94" t="s">
        <v>70</v>
      </c>
      <c r="BB41" s="50" t="s">
        <v>226</v>
      </c>
      <c r="BC41" s="19" t="s">
        <v>88</v>
      </c>
      <c r="BD41" s="97"/>
      <c r="BE41" s="2"/>
    </row>
    <row r="42" s="1" customFormat="1" ht="36" customHeight="1" spans="1:57">
      <c r="A42" s="15">
        <f t="shared" si="17"/>
        <v>39</v>
      </c>
      <c r="B42" s="16" t="s">
        <v>227</v>
      </c>
      <c r="C42" s="17" t="s">
        <v>228</v>
      </c>
      <c r="D42" s="17" t="s">
        <v>66</v>
      </c>
      <c r="E42" s="18" t="s">
        <v>67</v>
      </c>
      <c r="F42" s="23" t="s">
        <v>135</v>
      </c>
      <c r="G42" s="19" t="s">
        <v>85</v>
      </c>
      <c r="H42" s="20">
        <v>1</v>
      </c>
      <c r="I42" s="38">
        <f>VLOOKUP(B42,[1]Sheet1!$B:$BA,52,0)</f>
        <v>92912.62</v>
      </c>
      <c r="J42" s="38">
        <f>VLOOKUP(B42,[1]Sheet1!$B:$BB,53,0)</f>
        <v>92912.62</v>
      </c>
      <c r="K42" s="39">
        <f>VLOOKUP(B42,[2]Sheet1!$B$5:$BB$697,53,0)</f>
        <v>0</v>
      </c>
      <c r="L42" s="39">
        <f>VLOOKUP(B42,[2]Sheet1!$B:$BC,54,0)</f>
        <v>0</v>
      </c>
      <c r="M42" s="39">
        <f>VLOOKUP(B42,[2]Sheet1!$B:$BD,55,0)</f>
        <v>0</v>
      </c>
      <c r="N42" s="39">
        <f>VLOOKUP(B42,[2]Sheet1!$B:$BE,56,0)</f>
        <v>0</v>
      </c>
      <c r="O42" s="39">
        <f>VLOOKUP(B42,[2]Sheet1!$B:$BF,57,0)</f>
        <v>524.166666666667</v>
      </c>
      <c r="P42" s="39">
        <f>VLOOKUP(B42,[3]Sheet1!$B:$BH,59,0)</f>
        <v>16009.6033333333</v>
      </c>
      <c r="Q42" s="39">
        <f>VLOOKUP(B42,[4]Sheet1!$B$5:$BJ$707,61,0)</f>
        <v>16009.6033333333</v>
      </c>
      <c r="R42" s="39">
        <f>VLOOKUP(B42,[5]Sheet1!$B$5:$BO$716,65,0)</f>
        <v>15485.4366666667</v>
      </c>
      <c r="S42" s="39">
        <f>VLOOKUP(B42,[1]Sheet1!$B:$BO,66,0)</f>
        <v>15485.4366666667</v>
      </c>
      <c r="T42" s="49">
        <f t="shared" si="30"/>
        <v>63514.2466666666</v>
      </c>
      <c r="U42" s="50"/>
      <c r="V42" s="50"/>
      <c r="W42" s="50"/>
      <c r="X42" s="50"/>
      <c r="Y42" s="50"/>
      <c r="Z42" s="50">
        <f>VLOOKUP(B42,'[8]7.4付款计划'!$C$4:$AI$185,33,0)</f>
        <v>0</v>
      </c>
      <c r="AA42" s="50">
        <f>VLOOKUP(B42,'[8]7.9付款计划'!$C$9:$AB$196,26,0)</f>
        <v>0</v>
      </c>
      <c r="AB42" s="50"/>
      <c r="AC42" s="50"/>
      <c r="AD42" s="50"/>
      <c r="AE42" s="50"/>
      <c r="AF42" s="50">
        <v>40000</v>
      </c>
      <c r="AG42" s="50"/>
      <c r="AH42" s="50">
        <f t="shared" si="31"/>
        <v>40000</v>
      </c>
      <c r="AI42" s="50">
        <f t="shared" si="41"/>
        <v>23514.2466666666</v>
      </c>
      <c r="AJ42" s="50">
        <f t="shared" si="32"/>
        <v>52912.62</v>
      </c>
      <c r="AK42" s="62">
        <f t="shared" si="33"/>
        <v>52912.62</v>
      </c>
      <c r="AL42" s="62">
        <f t="shared" si="34"/>
        <v>52912.62</v>
      </c>
      <c r="AM42" s="101">
        <v>20000</v>
      </c>
      <c r="AN42" s="50">
        <f t="shared" si="35"/>
        <v>20000</v>
      </c>
      <c r="AO42" s="74">
        <f t="shared" si="36"/>
        <v>0.377981661085767</v>
      </c>
      <c r="AP42" s="75">
        <f t="shared" si="37"/>
        <v>0.00435822510133339</v>
      </c>
      <c r="AQ42" s="76"/>
      <c r="AR42" s="76"/>
      <c r="AS42" s="76"/>
      <c r="AT42" s="76">
        <f t="shared" si="38"/>
        <v>0</v>
      </c>
      <c r="AU42" s="77">
        <v>0</v>
      </c>
      <c r="AV42" s="77">
        <f t="shared" si="40"/>
        <v>0</v>
      </c>
      <c r="AW42" s="113">
        <f t="shared" si="39"/>
        <v>20000</v>
      </c>
      <c r="AX42" s="91">
        <v>45519</v>
      </c>
      <c r="AY42" s="93">
        <v>3</v>
      </c>
      <c r="AZ42" s="95">
        <f>AX42-AY42</f>
        <v>45516</v>
      </c>
      <c r="BA42" s="92" t="s">
        <v>70</v>
      </c>
      <c r="BB42" s="50" t="s">
        <v>229</v>
      </c>
      <c r="BC42" s="15" t="s">
        <v>95</v>
      </c>
      <c r="BD42" s="97"/>
      <c r="BE42" s="2"/>
    </row>
    <row r="43" s="1" customFormat="1" ht="36" customHeight="1" spans="1:57">
      <c r="A43" s="15">
        <f t="shared" si="17"/>
        <v>40</v>
      </c>
      <c r="B43" s="16" t="s">
        <v>230</v>
      </c>
      <c r="C43" s="17" t="s">
        <v>231</v>
      </c>
      <c r="D43" s="17" t="s">
        <v>66</v>
      </c>
      <c r="E43" s="18" t="s">
        <v>75</v>
      </c>
      <c r="F43" s="19" t="s">
        <v>68</v>
      </c>
      <c r="G43" s="19" t="s">
        <v>85</v>
      </c>
      <c r="H43" s="20">
        <v>0.8</v>
      </c>
      <c r="I43" s="38">
        <f>VLOOKUP(B43,[1]Sheet1!$B:$BA,52,0)</f>
        <v>681006.33</v>
      </c>
      <c r="J43" s="38">
        <f>VLOOKUP(B43,[1]Sheet1!$B:$BB,53,0)</f>
        <v>652501.56</v>
      </c>
      <c r="K43" s="39">
        <f>VLOOKUP(B43,[2]Sheet1!$B$5:$BB$697,53,0)</f>
        <v>2157.02166666667</v>
      </c>
      <c r="L43" s="39">
        <f>VLOOKUP(B43,[2]Sheet1!$B:$BC,54,0)</f>
        <v>36575.7433333333</v>
      </c>
      <c r="M43" s="39">
        <f>VLOOKUP(B43,[2]Sheet1!$B:$BD,55,0)</f>
        <v>88698.8533333333</v>
      </c>
      <c r="N43" s="39">
        <f>VLOOKUP(B43,[2]Sheet1!$B:$BE,56,0)</f>
        <v>122882.453333333</v>
      </c>
      <c r="O43" s="39">
        <f>VLOOKUP(B43,[2]Sheet1!$B:$BF,57,0)</f>
        <v>153750.26</v>
      </c>
      <c r="P43" s="39">
        <f>VLOOKUP(B43,[3]Sheet1!$B:$BH,59,0)</f>
        <v>153750.26</v>
      </c>
      <c r="Q43" s="39">
        <f>VLOOKUP(B43,[4]Sheet1!$B$5:$BJ$707,61,0)</f>
        <v>151593.238333333</v>
      </c>
      <c r="R43" s="39">
        <f>VLOOKUP(B43,[5]Sheet1!$B$5:$BO$716,65,0)</f>
        <v>113501.055</v>
      </c>
      <c r="S43" s="39">
        <f>VLOOKUP(B43,[1]Sheet1!$B:$BO,66,0)</f>
        <v>69802.2016666667</v>
      </c>
      <c r="T43" s="49">
        <f t="shared" si="30"/>
        <v>714168.869333333</v>
      </c>
      <c r="U43" s="50">
        <f>VLOOKUP(B43,[6]Sheet2!$A:$V,21,0)</f>
        <v>200000</v>
      </c>
      <c r="V43" s="50"/>
      <c r="W43" s="50"/>
      <c r="X43" s="50">
        <f>VLOOKUP(B43,'[7]5.30 (2)'!$C$4:$V$115,20,0)</f>
        <v>200000</v>
      </c>
      <c r="Y43" s="50"/>
      <c r="Z43" s="50">
        <f>VLOOKUP(B43,'[8]7.4付款计划'!$C$4:$AI$185,33,0)</f>
        <v>70000</v>
      </c>
      <c r="AA43" s="50">
        <f>VLOOKUP(B43,'[8]7.9付款计划'!$C$9:$AB$196,26,0)</f>
        <v>0</v>
      </c>
      <c r="AB43" s="50"/>
      <c r="AC43" s="50"/>
      <c r="AD43" s="50"/>
      <c r="AE43" s="50"/>
      <c r="AF43" s="50">
        <v>30000</v>
      </c>
      <c r="AG43" s="50"/>
      <c r="AH43" s="50">
        <f t="shared" si="31"/>
        <v>500000</v>
      </c>
      <c r="AI43" s="50">
        <f t="shared" si="41"/>
        <v>214168.869333333</v>
      </c>
      <c r="AJ43" s="50">
        <f t="shared" si="32"/>
        <v>622501.56</v>
      </c>
      <c r="AK43" s="62">
        <f t="shared" si="33"/>
        <v>622501.56</v>
      </c>
      <c r="AL43" s="62">
        <f t="shared" si="34"/>
        <v>622501.56</v>
      </c>
      <c r="AM43" s="101">
        <v>60000</v>
      </c>
      <c r="AN43" s="50">
        <f t="shared" si="35"/>
        <v>60000</v>
      </c>
      <c r="AO43" s="74">
        <f t="shared" si="36"/>
        <v>0.0963853006247888</v>
      </c>
      <c r="AP43" s="75">
        <f t="shared" si="37"/>
        <v>0.0130746753040002</v>
      </c>
      <c r="AQ43" s="76"/>
      <c r="AR43" s="76"/>
      <c r="AS43" s="76"/>
      <c r="AT43" s="76">
        <f t="shared" si="38"/>
        <v>0</v>
      </c>
      <c r="AU43" s="77">
        <v>0</v>
      </c>
      <c r="AV43" s="77">
        <f t="shared" si="40"/>
        <v>0</v>
      </c>
      <c r="AW43" s="113">
        <f t="shared" si="39"/>
        <v>60000</v>
      </c>
      <c r="AX43" s="91"/>
      <c r="AY43" s="15">
        <v>7</v>
      </c>
      <c r="AZ43" s="91">
        <f>AX43-AY43</f>
        <v>-7</v>
      </c>
      <c r="BA43" s="94" t="s">
        <v>70</v>
      </c>
      <c r="BB43" s="50" t="s">
        <v>232</v>
      </c>
      <c r="BC43" s="19" t="s">
        <v>95</v>
      </c>
      <c r="BD43" s="97" t="s">
        <v>233</v>
      </c>
      <c r="BE43" s="2"/>
    </row>
    <row r="44" s="1" customFormat="1" ht="36" customHeight="1" spans="1:57">
      <c r="A44" s="15">
        <f t="shared" si="17"/>
        <v>41</v>
      </c>
      <c r="B44" s="16" t="s">
        <v>234</v>
      </c>
      <c r="C44" s="17" t="s">
        <v>235</v>
      </c>
      <c r="D44" s="17" t="s">
        <v>66</v>
      </c>
      <c r="E44" s="18" t="s">
        <v>75</v>
      </c>
      <c r="F44" s="19" t="s">
        <v>68</v>
      </c>
      <c r="G44" s="19" t="s">
        <v>79</v>
      </c>
      <c r="H44" s="20">
        <v>0.8</v>
      </c>
      <c r="I44" s="38">
        <f>VLOOKUP(B44,[1]Sheet1!$B:$BA,52,0)</f>
        <v>563701.59</v>
      </c>
      <c r="J44" s="38">
        <f>VLOOKUP(B44,[1]Sheet1!$B:$BB,53,0)</f>
        <v>561396.39</v>
      </c>
      <c r="K44" s="39">
        <f>VLOOKUP(B44,[2]Sheet1!$B$5:$BB$697,53,0)</f>
        <v>40329.4066666667</v>
      </c>
      <c r="L44" s="39">
        <f>VLOOKUP(B44,[2]Sheet1!$B:$BC,54,0)</f>
        <v>71466.425</v>
      </c>
      <c r="M44" s="39">
        <f>VLOOKUP(B44,[2]Sheet1!$B:$BD,55,0)</f>
        <v>80707</v>
      </c>
      <c r="N44" s="39">
        <f>VLOOKUP(B44,[2]Sheet1!$B:$BE,56,0)</f>
        <v>96762.2283333333</v>
      </c>
      <c r="O44" s="39">
        <f>VLOOKUP(B44,[2]Sheet1!$B:$BF,57,0)</f>
        <v>71298.8566666667</v>
      </c>
      <c r="P44" s="39">
        <f>VLOOKUP(B44,[3]Sheet1!$B:$BH,59,0)</f>
        <v>71298.8566666667</v>
      </c>
      <c r="Q44" s="39">
        <f>VLOOKUP(B44,[4]Sheet1!$B$5:$BJ$707,61,0)</f>
        <v>66569.9916666667</v>
      </c>
      <c r="R44" s="39">
        <f>VLOOKUP(B44,[5]Sheet1!$B$5:$BO$716,65,0)</f>
        <v>35817.1733333333</v>
      </c>
      <c r="S44" s="39">
        <f>VLOOKUP(B44,[1]Sheet1!$B:$BO,66,0)</f>
        <v>26576.5983333333</v>
      </c>
      <c r="T44" s="49">
        <f t="shared" si="30"/>
        <v>448661.229333333</v>
      </c>
      <c r="U44" s="50">
        <f>VLOOKUP(B44,[6]Sheet2!$A:$V,21,0)</f>
        <v>0</v>
      </c>
      <c r="V44" s="50"/>
      <c r="W44" s="50"/>
      <c r="X44" s="50">
        <f>VLOOKUP(B44,'[7]5.30 (2)'!$C$4:$V$115,20,0)</f>
        <v>60000</v>
      </c>
      <c r="Y44" s="50"/>
      <c r="Z44" s="50">
        <f>VLOOKUP(B44,'[8]7.4付款计划'!$C$4:$AI$185,33,0)</f>
        <v>20000</v>
      </c>
      <c r="AA44" s="50">
        <f>VLOOKUP(B44,'[8]7.9付款计划'!$C$9:$AB$196,26,0)</f>
        <v>0</v>
      </c>
      <c r="AB44" s="50"/>
      <c r="AC44" s="50"/>
      <c r="AD44" s="50"/>
      <c r="AE44" s="50"/>
      <c r="AF44" s="50">
        <v>30000</v>
      </c>
      <c r="AG44" s="50"/>
      <c r="AH44" s="50">
        <f t="shared" si="31"/>
        <v>110000</v>
      </c>
      <c r="AI44" s="50">
        <f t="shared" si="41"/>
        <v>338661.229333333</v>
      </c>
      <c r="AJ44" s="50">
        <f t="shared" si="32"/>
        <v>531396.39</v>
      </c>
      <c r="AK44" s="62">
        <f t="shared" si="33"/>
        <v>338661.229333333</v>
      </c>
      <c r="AL44" s="62">
        <f t="shared" si="34"/>
        <v>338661.229333333</v>
      </c>
      <c r="AM44" s="101">
        <v>70000</v>
      </c>
      <c r="AN44" s="50">
        <f t="shared" si="35"/>
        <v>70000</v>
      </c>
      <c r="AO44" s="74">
        <f t="shared" si="36"/>
        <v>0.206696231918243</v>
      </c>
      <c r="AP44" s="75">
        <f t="shared" si="37"/>
        <v>0.0152537878546669</v>
      </c>
      <c r="AQ44" s="76"/>
      <c r="AR44" s="76"/>
      <c r="AS44" s="76"/>
      <c r="AT44" s="76">
        <f t="shared" si="38"/>
        <v>0</v>
      </c>
      <c r="AU44" s="77">
        <v>0</v>
      </c>
      <c r="AV44" s="77">
        <f t="shared" si="40"/>
        <v>0</v>
      </c>
      <c r="AW44" s="113">
        <f t="shared" si="39"/>
        <v>70000</v>
      </c>
      <c r="AX44" s="91"/>
      <c r="AY44" s="93">
        <v>3</v>
      </c>
      <c r="AZ44" s="91">
        <f>AX44-AY44</f>
        <v>-3</v>
      </c>
      <c r="BA44" s="94" t="s">
        <v>70</v>
      </c>
      <c r="BB44" s="50" t="s">
        <v>236</v>
      </c>
      <c r="BC44" s="19" t="s">
        <v>81</v>
      </c>
      <c r="BD44" s="97"/>
      <c r="BE44" s="2"/>
    </row>
    <row r="45" s="1" customFormat="1" ht="36" customHeight="1" spans="1:57">
      <c r="A45" s="15">
        <f t="shared" si="17"/>
        <v>42</v>
      </c>
      <c r="B45" s="16" t="s">
        <v>237</v>
      </c>
      <c r="C45" s="17" t="s">
        <v>238</v>
      </c>
      <c r="D45" s="17" t="s">
        <v>66</v>
      </c>
      <c r="E45" s="18" t="s">
        <v>134</v>
      </c>
      <c r="F45" s="19" t="s">
        <v>68</v>
      </c>
      <c r="G45" s="19" t="s">
        <v>79</v>
      </c>
      <c r="H45" s="20">
        <v>1</v>
      </c>
      <c r="I45" s="38">
        <f>VLOOKUP(B45,[1]Sheet1!$B:$BA,52,0)</f>
        <v>125384.84</v>
      </c>
      <c r="J45" s="38">
        <f>VLOOKUP(B45,[1]Sheet1!$B:$BB,53,0)</f>
        <v>111473.39</v>
      </c>
      <c r="K45" s="39">
        <f>VLOOKUP(B45,[2]Sheet1!$B$5:$BB$697,53,0)</f>
        <v>2960.67833333333</v>
      </c>
      <c r="L45" s="39">
        <f>VLOOKUP(B45,[2]Sheet1!$B:$BC,54,0)</f>
        <v>6573.865</v>
      </c>
      <c r="M45" s="39">
        <f>VLOOKUP(B45,[2]Sheet1!$B:$BD,55,0)</f>
        <v>15373.8216666667</v>
      </c>
      <c r="N45" s="39">
        <f>VLOOKUP(B45,[2]Sheet1!$B:$BE,56,0)</f>
        <v>18032.2183333333</v>
      </c>
      <c r="O45" s="39">
        <f>VLOOKUP(B45,[2]Sheet1!$B:$BF,57,0)</f>
        <v>18032.2183333333</v>
      </c>
      <c r="P45" s="39">
        <f>VLOOKUP(B45,[3]Sheet1!$B:$BH,59,0)</f>
        <v>25245.565</v>
      </c>
      <c r="Q45" s="39">
        <f>VLOOKUP(B45,[4]Sheet1!$B$5:$BJ$707,61,0)</f>
        <v>22284.8866666667</v>
      </c>
      <c r="R45" s="39">
        <f>VLOOKUP(B45,[5]Sheet1!$B$5:$BO$716,65,0)</f>
        <v>18578.8983333333</v>
      </c>
      <c r="S45" s="39">
        <f>VLOOKUP(B45,[1]Sheet1!$B:$BO,66,0)</f>
        <v>12190.3183333333</v>
      </c>
      <c r="T45" s="49">
        <f t="shared" si="30"/>
        <v>139272.47</v>
      </c>
      <c r="U45" s="50">
        <f>VLOOKUP(B45,[6]Sheet2!$A:$V,21,0)</f>
        <v>0</v>
      </c>
      <c r="V45" s="50"/>
      <c r="W45" s="50"/>
      <c r="X45" s="50"/>
      <c r="Y45" s="50"/>
      <c r="Z45" s="50">
        <f>VLOOKUP(B45,'[8]7.4付款计划'!$C$4:$AI$185,33,0)</f>
        <v>40000</v>
      </c>
      <c r="AA45" s="50">
        <f>VLOOKUP(B45,'[8]7.9付款计划'!$C$9:$AB$196,26,0)</f>
        <v>0</v>
      </c>
      <c r="AB45" s="50"/>
      <c r="AC45" s="50"/>
      <c r="AD45" s="50"/>
      <c r="AE45" s="50"/>
      <c r="AF45" s="50"/>
      <c r="AG45" s="50"/>
      <c r="AH45" s="50">
        <f t="shared" si="31"/>
        <v>40000</v>
      </c>
      <c r="AI45" s="50">
        <f t="shared" si="41"/>
        <v>99272.47</v>
      </c>
      <c r="AJ45" s="50">
        <f t="shared" si="32"/>
        <v>111473.39</v>
      </c>
      <c r="AK45" s="62">
        <f t="shared" si="33"/>
        <v>99272.47</v>
      </c>
      <c r="AL45" s="62">
        <f t="shared" si="34"/>
        <v>99272.47</v>
      </c>
      <c r="AM45" s="101">
        <v>30000</v>
      </c>
      <c r="AN45" s="50">
        <f t="shared" si="35"/>
        <v>30000</v>
      </c>
      <c r="AO45" s="74">
        <f t="shared" si="36"/>
        <v>0.302198585368129</v>
      </c>
      <c r="AP45" s="75">
        <f>AN45/$AN$1</f>
        <v>0.00653733765200008</v>
      </c>
      <c r="AQ45" s="76"/>
      <c r="AR45" s="76"/>
      <c r="AS45" s="76"/>
      <c r="AT45" s="76">
        <f t="shared" si="38"/>
        <v>0</v>
      </c>
      <c r="AU45" s="77">
        <v>0</v>
      </c>
      <c r="AV45" s="77">
        <f t="shared" si="40"/>
        <v>0</v>
      </c>
      <c r="AW45" s="113">
        <f t="shared" si="39"/>
        <v>30000</v>
      </c>
      <c r="AX45" s="91">
        <v>45550</v>
      </c>
      <c r="AY45" s="93">
        <v>3</v>
      </c>
      <c r="AZ45" s="91">
        <f>AX45-AY45</f>
        <v>45547</v>
      </c>
      <c r="BA45" s="94" t="s">
        <v>70</v>
      </c>
      <c r="BB45" s="50" t="s">
        <v>239</v>
      </c>
      <c r="BC45" s="19" t="s">
        <v>95</v>
      </c>
      <c r="BD45" s="97"/>
      <c r="BE45" s="2"/>
    </row>
    <row r="46" s="1" customFormat="1" ht="36" customHeight="1" spans="3:54">
      <c r="C46" s="30" t="s">
        <v>240</v>
      </c>
      <c r="D46" s="30"/>
      <c r="E46" s="31"/>
      <c r="F46" s="30"/>
      <c r="G46" s="31"/>
      <c r="H46" s="31"/>
      <c r="I46" s="40"/>
      <c r="J46" s="40"/>
      <c r="K46" s="41"/>
      <c r="L46" s="41"/>
      <c r="M46" s="41"/>
      <c r="N46" s="41"/>
      <c r="O46" s="41"/>
      <c r="P46" s="41"/>
      <c r="Q46" s="41"/>
      <c r="R46" s="41"/>
      <c r="S46" s="39" t="e">
        <f>VLOOKUP(B46,[1]Sheet1!$B:$BO,66,0)</f>
        <v>#N/A</v>
      </c>
      <c r="T46" s="41"/>
      <c r="U46" s="41"/>
      <c r="V46" s="41"/>
      <c r="AB46" s="52"/>
      <c r="AH46" s="64"/>
      <c r="AI46" s="65"/>
      <c r="AJ46" s="65"/>
      <c r="AL46" s="64"/>
      <c r="AM46" s="1" t="s">
        <v>241</v>
      </c>
      <c r="AN46" s="66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 t="s">
        <v>242</v>
      </c>
    </row>
    <row r="47" ht="13.95" customHeight="1" spans="17:38">
      <c r="Q47" s="41"/>
      <c r="R47" s="41"/>
      <c r="S47" s="39" t="e">
        <f>VLOOKUP(B47,[1]Sheet1!$B:$BO,66,0)</f>
        <v>#N/A</v>
      </c>
      <c r="AB47" s="53"/>
      <c r="AK47" s="2"/>
      <c r="AL47" s="2"/>
    </row>
    <row r="48" ht="27.75" customHeight="1" spans="6:49">
      <c r="F48" s="29"/>
      <c r="Q48" s="41"/>
      <c r="R48" s="41"/>
      <c r="S48" s="39"/>
      <c r="AB48" s="53"/>
      <c r="AK48" s="2"/>
      <c r="AL48" s="2"/>
      <c r="AW48" s="29"/>
    </row>
    <row r="49" ht="31.8" customHeight="1" spans="10:49">
      <c r="J49" s="42" t="s">
        <v>243</v>
      </c>
      <c r="Q49" s="41"/>
      <c r="R49" s="41"/>
      <c r="S49" s="39" t="e">
        <f>VLOOKUP(B49,[1]Sheet1!$B:$BO,66,0)</f>
        <v>#N/A</v>
      </c>
      <c r="AB49" s="53"/>
      <c r="AJ49" s="67"/>
      <c r="AL49" s="42" t="s">
        <v>243</v>
      </c>
      <c r="AM49" s="116">
        <f>5221906.86+40000</f>
        <v>5261906.86</v>
      </c>
      <c r="AW49" s="81"/>
    </row>
    <row r="50" ht="16.5" spans="10:41">
      <c r="J50" s="42" t="s">
        <v>244</v>
      </c>
      <c r="Q50" s="41"/>
      <c r="R50" s="41"/>
      <c r="S50" s="39" t="e">
        <f>VLOOKUP(B50,[1]Sheet1!$B:$BO,66,0)</f>
        <v>#N/A</v>
      </c>
      <c r="AB50" s="53"/>
      <c r="AL50" s="42" t="s">
        <v>244</v>
      </c>
      <c r="AM50" s="117">
        <f>AM49-AW1</f>
        <v>717262.896673334</v>
      </c>
      <c r="AN50" s="2" t="s">
        <v>245</v>
      </c>
      <c r="AO50" s="81"/>
    </row>
    <row r="51" ht="16.5" spans="19:49">
      <c r="S51" s="39" t="e">
        <f>VLOOKUP(B51,[1]Sheet1!$B:$BO,66,0)</f>
        <v>#N/A</v>
      </c>
      <c r="AL51" s="69"/>
      <c r="AM51" s="69"/>
      <c r="AW51" s="81"/>
    </row>
    <row r="52" ht="16.5" spans="19:39">
      <c r="S52" s="39" t="e">
        <f>VLOOKUP(B52,[1]Sheet1!$B:$BO,66,0)</f>
        <v>#N/A</v>
      </c>
      <c r="AL52" s="70"/>
      <c r="AM52" s="70"/>
    </row>
    <row r="53" ht="27.6" customHeight="1" spans="19:39">
      <c r="S53" s="39"/>
      <c r="AL53" s="70"/>
      <c r="AM53" s="70"/>
    </row>
    <row r="54" ht="16.5" spans="19:39">
      <c r="S54" s="39" t="e">
        <f>VLOOKUP(B54,[1]Sheet1!$B:$BO,66,0)</f>
        <v>#N/A</v>
      </c>
      <c r="AL54" s="70"/>
      <c r="AM54" s="71"/>
    </row>
    <row r="55" ht="16.5" spans="19:39">
      <c r="S55" s="39" t="e">
        <f>VLOOKUP(B55,[1]Sheet1!$B:$BO,66,0)</f>
        <v>#N/A</v>
      </c>
      <c r="AL55" s="70"/>
      <c r="AM55" s="70"/>
    </row>
    <row r="56" ht="16.5" spans="19:39">
      <c r="S56" s="39" t="e">
        <f>VLOOKUP(B56,[1]Sheet1!$B:$BO,66,0)</f>
        <v>#N/A</v>
      </c>
      <c r="AL56" s="70"/>
      <c r="AM56" s="70"/>
    </row>
    <row r="57" ht="16.5" spans="19:19">
      <c r="S57" s="39" t="e">
        <f>VLOOKUP(B57,[1]Sheet1!$B:$BO,66,0)</f>
        <v>#N/A</v>
      </c>
    </row>
    <row r="58" ht="16.5" spans="19:49">
      <c r="S58" s="39" t="e">
        <f>VLOOKUP(B58,[1]Sheet1!$B:$BO,66,0)</f>
        <v>#N/A</v>
      </c>
      <c r="AW58" s="2">
        <v>4200000</v>
      </c>
    </row>
    <row r="59" ht="16.5" spans="19:49">
      <c r="S59" s="39" t="e">
        <f>VLOOKUP(B59,[1]Sheet1!$B:$BO,66,0)</f>
        <v>#N/A</v>
      </c>
      <c r="AW59" s="81">
        <f>AW1-AW58</f>
        <v>344643.963326667</v>
      </c>
    </row>
    <row r="64" spans="40:40">
      <c r="AN64" s="81"/>
    </row>
    <row r="65" spans="40:40">
      <c r="AN65" s="81"/>
    </row>
  </sheetData>
  <autoFilter ref="A3:BF59">
    <sortState ref="A3:BF59">
      <sortCondition ref="AL3:AL49" descending="1"/>
    </sortState>
    <extLst/>
  </autoFilter>
  <mergeCells count="35">
    <mergeCell ref="A1:G1"/>
    <mergeCell ref="K2:S2"/>
    <mergeCell ref="U2:V2"/>
    <mergeCell ref="W2:AA2"/>
    <mergeCell ref="AB2:AC2"/>
    <mergeCell ref="AD2:AE2"/>
    <mergeCell ref="AK2:AL2"/>
    <mergeCell ref="AQ2:AT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T2:T3"/>
    <mergeCell ref="AH2:AH3"/>
    <mergeCell ref="AI2:AI3"/>
    <mergeCell ref="AJ2:AJ3"/>
    <mergeCell ref="AM2:AM3"/>
    <mergeCell ref="AN2:AN3"/>
    <mergeCell ref="AO2:AO3"/>
    <mergeCell ref="AP2:AP3"/>
    <mergeCell ref="AU2:AU3"/>
    <mergeCell ref="AV2:AV3"/>
    <mergeCell ref="AW2:AW3"/>
    <mergeCell ref="AX2:AX3"/>
    <mergeCell ref="AY2:AY3"/>
    <mergeCell ref="AZ2:AZ3"/>
    <mergeCell ref="BA2:BA3"/>
    <mergeCell ref="BC2:BC3"/>
    <mergeCell ref="BD2:BD3"/>
  </mergeCells>
  <conditionalFormatting sqref="D5"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</conditionalFormatting>
  <conditionalFormatting sqref="C20:D20">
    <cfRule type="duplicateValues" dxfId="0" priority="303"/>
    <cfRule type="duplicateValues" dxfId="0" priority="304"/>
    <cfRule type="duplicateValues" dxfId="0" priority="305"/>
    <cfRule type="duplicateValues" dxfId="0" priority="306"/>
    <cfRule type="duplicateValues" dxfId="0" priority="307"/>
    <cfRule type="duplicateValues" dxfId="0" priority="308"/>
    <cfRule type="duplicateValues" dxfId="0" priority="309"/>
  </conditionalFormatting>
  <conditionalFormatting sqref="C37:D37">
    <cfRule type="duplicateValues" dxfId="0" priority="13"/>
    <cfRule type="duplicateValues" dxfId="0" priority="14"/>
  </conditionalFormatting>
  <conditionalFormatting sqref="D37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B1:B3">
    <cfRule type="duplicateValues" dxfId="0" priority="114"/>
  </conditionalFormatting>
  <conditionalFormatting sqref="D21:D24">
    <cfRule type="duplicateValues" dxfId="0" priority="155"/>
    <cfRule type="duplicateValues" dxfId="0" priority="156"/>
    <cfRule type="duplicateValues" dxfId="0" priority="157"/>
    <cfRule type="duplicateValues" dxfId="0" priority="158"/>
    <cfRule type="duplicateValues" dxfId="0" priority="159"/>
    <cfRule type="duplicateValues" dxfId="0" priority="160"/>
    <cfRule type="duplicateValues" dxfId="0" priority="161"/>
    <cfRule type="duplicateValues" dxfId="0" priority="162"/>
    <cfRule type="duplicateValues" dxfId="0" priority="163"/>
    <cfRule type="duplicateValues" dxfId="0" priority="164"/>
    <cfRule type="duplicateValues" dxfId="0" priority="165"/>
    <cfRule type="duplicateValues" dxfId="0" priority="166"/>
  </conditionalFormatting>
  <conditionalFormatting sqref="F49:F1048576">
    <cfRule type="duplicateValues" dxfId="0" priority="319"/>
  </conditionalFormatting>
  <conditionalFormatting sqref="C1:D2 F1:F2 C3">
    <cfRule type="duplicateValues" dxfId="0" priority="74"/>
    <cfRule type="duplicateValues" dxfId="0" priority="75"/>
    <cfRule type="duplicateValues" dxfId="0" priority="76"/>
  </conditionalFormatting>
  <conditionalFormatting sqref="C22:D22 C1:D2 C5:D5 F1:F2 C3"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</conditionalFormatting>
  <conditionalFormatting sqref="C22:D23 C1:D2 C5:D5 F1:F2 C3">
    <cfRule type="duplicateValues" dxfId="0" priority="119"/>
    <cfRule type="duplicateValues" dxfId="0" priority="220"/>
    <cfRule type="duplicateValues" dxfId="0" priority="221"/>
  </conditionalFormatting>
  <conditionalFormatting sqref="F49:F1048576 C1:D2 C5:D5 C22:D23 F1:F2 F46:F47 C3 C46:D1048576">
    <cfRule type="duplicateValues" dxfId="0" priority="109"/>
  </conditionalFormatting>
  <conditionalFormatting sqref="F49:F1048576 C1:D2 F1:F2 F46:F47 C3 C38:D1048576 C4:D36">
    <cfRule type="duplicateValues" dxfId="0" priority="392"/>
  </conditionalFormatting>
  <conditionalFormatting sqref="F49:F1048576 C22:D23 C1:D2 C5:D5 F1:F2 F46:F47 C3 C46:D1048576">
    <cfRule type="duplicateValues" dxfId="0" priority="106"/>
    <cfRule type="duplicateValues" dxfId="0" priority="107"/>
    <cfRule type="duplicateValues" dxfId="0" priority="108"/>
  </conditionalFormatting>
  <conditionalFormatting sqref="C2:D2 F2 C3"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</conditionalFormatting>
  <dataValidations count="2">
    <dataValidation type="list" allowBlank="1" showInputMessage="1" showErrorMessage="1" sqref="G37">
      <formula1>$BF$4:$BF$25</formula1>
    </dataValidation>
    <dataValidation type="list" allowBlank="1" showInputMessage="1" showErrorMessage="1" sqref="G4:G36 G38:G45">
      <formula1>$BF$20:$BF$20</formula1>
    </dataValidation>
  </dataValidations>
  <printOptions horizontalCentered="1"/>
  <pageMargins left="0.118110236220472" right="0.118110236220472" top="0.748031496062992" bottom="0.15748031496063" header="0.31496062992126" footer="0.31496062992126"/>
  <pageSetup paperSize="9" scale="49" orientation="landscape"/>
  <headerFooter/>
  <colBreaks count="1" manualBreakCount="1">
    <brk id="5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BE31"/>
  <sheetViews>
    <sheetView zoomScale="80" zoomScaleNormal="80" workbookViewId="0">
      <pane xSplit="10" ySplit="3" topLeftCell="AV4" activePane="bottomRight" state="frozen"/>
      <selection/>
      <selection pane="topRight"/>
      <selection pane="bottomLeft"/>
      <selection pane="bottomRight" activeCell="A6" sqref="$A6:$XFD6"/>
    </sheetView>
  </sheetViews>
  <sheetFormatPr defaultColWidth="9" defaultRowHeight="14.25"/>
  <cols>
    <col min="1" max="1" width="4.775" style="2" customWidth="1"/>
    <col min="2" max="2" width="10.775" style="2" customWidth="1"/>
    <col min="3" max="3" width="40.3333333333333" style="2" customWidth="1"/>
    <col min="4" max="4" width="8.775" style="2" customWidth="1"/>
    <col min="5" max="5" width="11.8833333333333" style="2" customWidth="1"/>
    <col min="6" max="6" width="10.4416666666667" style="3" customWidth="1"/>
    <col min="7" max="7" width="10.8833333333333" style="2" customWidth="1"/>
    <col min="8" max="8" width="10" style="2" customWidth="1"/>
    <col min="9" max="9" width="17.5583333333333" style="2" customWidth="1"/>
    <col min="10" max="10" width="17.8833333333333" style="2" customWidth="1"/>
    <col min="11" max="15" width="16.4416666666667" style="2" hidden="1" customWidth="1"/>
    <col min="16" max="19" width="17.4416666666667" style="2" hidden="1" customWidth="1"/>
    <col min="20" max="21" width="18.2166666666667" style="2" hidden="1" customWidth="1"/>
    <col min="22" max="22" width="15.4416666666667" style="2" hidden="1" customWidth="1"/>
    <col min="23" max="23" width="15.3333333333333" style="2" hidden="1" customWidth="1"/>
    <col min="24" max="27" width="19.2166666666667" style="2" hidden="1" customWidth="1"/>
    <col min="28" max="28" width="14.3333333333333" style="2" hidden="1" customWidth="1"/>
    <col min="29" max="29" width="13.4416666666667" style="2" hidden="1" customWidth="1"/>
    <col min="30" max="33" width="19.2166666666667" style="2" hidden="1" customWidth="1"/>
    <col min="34" max="34" width="22" style="2" hidden="1" customWidth="1"/>
    <col min="35" max="35" width="16.775" style="4" hidden="1" customWidth="1"/>
    <col min="36" max="36" width="18.4416666666667" style="4" hidden="1" customWidth="1"/>
    <col min="37" max="37" width="15.5583333333333" style="5" hidden="1" customWidth="1"/>
    <col min="38" max="38" width="17.1083333333333" style="5" hidden="1" customWidth="1"/>
    <col min="39" max="39" width="16.5583333333333" style="2" customWidth="1"/>
    <col min="40" max="40" width="17.4416666666667" style="2" customWidth="1"/>
    <col min="41" max="41" width="10.3333333333333" style="2" hidden="1" customWidth="1"/>
    <col min="42" max="42" width="10.6666666666667" style="2" hidden="1" customWidth="1"/>
    <col min="43" max="43" width="8.775" style="2" hidden="1" customWidth="1"/>
    <col min="44" max="44" width="7.44166666666667" style="2" hidden="1" customWidth="1"/>
    <col min="45" max="45" width="9.21666666666667" style="2" hidden="1" customWidth="1"/>
    <col min="46" max="46" width="7.44166666666667" style="2" hidden="1" customWidth="1"/>
    <col min="47" max="47" width="9.775" style="2" hidden="1" customWidth="1"/>
    <col min="48" max="48" width="10" style="2" customWidth="1"/>
    <col min="49" max="49" width="16.6666666666667" style="2" customWidth="1"/>
    <col min="50" max="50" width="16.4416666666667" style="2" hidden="1" customWidth="1"/>
    <col min="51" max="51" width="9.775" style="2" hidden="1" customWidth="1"/>
    <col min="52" max="52" width="34" style="2" hidden="1" customWidth="1"/>
    <col min="53" max="53" width="17.1083333333333" style="6" customWidth="1"/>
    <col min="54" max="54" width="22.2166666666667" style="2" customWidth="1"/>
    <col min="55" max="55" width="13.4416666666667" style="6" customWidth="1"/>
    <col min="56" max="56" width="36.775" style="2" customWidth="1"/>
    <col min="57" max="57" width="12.1083333333333" style="2" customWidth="1"/>
    <col min="58" max="58" width="9" style="1" customWidth="1"/>
    <col min="59" max="16384" width="9" style="2"/>
  </cols>
  <sheetData>
    <row r="1" ht="30.6" customHeight="1" spans="1:56">
      <c r="A1" s="7" t="s">
        <v>246</v>
      </c>
      <c r="B1" s="7"/>
      <c r="C1" s="7"/>
      <c r="D1" s="7"/>
      <c r="E1" s="7"/>
      <c r="F1" s="8"/>
      <c r="G1" s="7"/>
      <c r="H1" s="9"/>
      <c r="I1" s="32">
        <f t="shared" ref="I1:Q1" si="0">SUBTOTAL(9,I4:I10)</f>
        <v>266115.1</v>
      </c>
      <c r="J1" s="32">
        <f t="shared" si="0"/>
        <v>255735.99</v>
      </c>
      <c r="K1" s="33">
        <f t="shared" si="0"/>
        <v>27453.455</v>
      </c>
      <c r="L1" s="33">
        <f t="shared" si="0"/>
        <v>28269.8033333333</v>
      </c>
      <c r="M1" s="33">
        <f t="shared" si="0"/>
        <v>28269.8033333333</v>
      </c>
      <c r="N1" s="33">
        <f t="shared" si="0"/>
        <v>49112.5583333333</v>
      </c>
      <c r="O1" s="34">
        <f t="shared" si="0"/>
        <v>28252</v>
      </c>
      <c r="P1" s="34">
        <f t="shared" si="0"/>
        <v>26066.1033333333</v>
      </c>
      <c r="Q1" s="34">
        <f t="shared" si="0"/>
        <v>27146.6933333333</v>
      </c>
      <c r="R1" s="32"/>
      <c r="S1" s="32"/>
      <c r="T1" s="32">
        <f>SUBTOTAL(9,T4:T10)</f>
        <v>256668.891333333</v>
      </c>
      <c r="U1" s="32">
        <f>SUBTOTAL(9,U4:U10)</f>
        <v>177030.48</v>
      </c>
      <c r="V1" s="32">
        <f>SUBTOTAL(9,V4:V10)</f>
        <v>11864</v>
      </c>
      <c r="W1" s="32">
        <f>SUBTOTAL(9,W4:W10)</f>
        <v>0</v>
      </c>
      <c r="X1" s="32">
        <f>SUBTOTAL(9,X4:X10)</f>
        <v>50000</v>
      </c>
      <c r="Y1" s="32"/>
      <c r="Z1" s="32"/>
      <c r="AA1" s="32"/>
      <c r="AB1" s="32">
        <f>SUBTOTAL(9,AB4:AB10)</f>
        <v>0</v>
      </c>
      <c r="AC1" s="32"/>
      <c r="AD1" s="32"/>
      <c r="AE1" s="32"/>
      <c r="AF1" s="32"/>
      <c r="AG1" s="32"/>
      <c r="AH1" s="32">
        <f t="shared" ref="AH1:AN1" si="1">SUBTOTAL(9,AH4:AH10)</f>
        <v>300976.44</v>
      </c>
      <c r="AI1" s="32">
        <f t="shared" si="1"/>
        <v>-44307.5486666669</v>
      </c>
      <c r="AJ1" s="32">
        <f t="shared" si="1"/>
        <v>225519.03</v>
      </c>
      <c r="AK1" s="32">
        <f t="shared" si="1"/>
        <v>65217.9279999999</v>
      </c>
      <c r="AL1" s="32">
        <f t="shared" si="1"/>
        <v>116983.593333333</v>
      </c>
      <c r="AM1" s="32">
        <f t="shared" si="1"/>
        <v>65290.143</v>
      </c>
      <c r="AN1" s="32">
        <f t="shared" si="1"/>
        <v>65290.143</v>
      </c>
      <c r="AO1" s="32"/>
      <c r="AP1" s="72">
        <f>SUBTOTAL(9,AP4:AP10)</f>
        <v>1</v>
      </c>
      <c r="AQ1" s="32"/>
      <c r="AR1" s="32"/>
      <c r="AS1" s="32"/>
      <c r="AT1" s="32"/>
      <c r="AU1" s="32"/>
      <c r="AV1" s="32"/>
      <c r="AW1" s="32">
        <f>SUBTOTAL(9,AW4:AW10)</f>
        <v>65290.143</v>
      </c>
      <c r="AX1" s="82"/>
      <c r="AY1" s="83"/>
      <c r="AZ1" s="82"/>
      <c r="BA1" s="84"/>
      <c r="BB1" s="85"/>
      <c r="BC1" s="86"/>
      <c r="BD1" s="86" t="s">
        <v>1</v>
      </c>
    </row>
    <row r="2" ht="16.2" customHeight="1" spans="1:56">
      <c r="A2" s="10" t="s">
        <v>2</v>
      </c>
      <c r="B2" s="10" t="s">
        <v>3</v>
      </c>
      <c r="C2" s="10" t="s">
        <v>4</v>
      </c>
      <c r="D2" s="11" t="s">
        <v>5</v>
      </c>
      <c r="E2" s="11" t="s">
        <v>6</v>
      </c>
      <c r="F2" s="11" t="s">
        <v>7</v>
      </c>
      <c r="G2" s="10" t="s">
        <v>8</v>
      </c>
      <c r="H2" s="12" t="s">
        <v>9</v>
      </c>
      <c r="I2" s="11" t="s">
        <v>10</v>
      </c>
      <c r="J2" s="11" t="s">
        <v>11</v>
      </c>
      <c r="K2" s="35" t="s">
        <v>12</v>
      </c>
      <c r="L2" s="36"/>
      <c r="M2" s="36"/>
      <c r="N2" s="36"/>
      <c r="O2" s="36"/>
      <c r="P2" s="36"/>
      <c r="Q2" s="36"/>
      <c r="R2" s="36"/>
      <c r="S2" s="43"/>
      <c r="T2" s="12" t="s">
        <v>13</v>
      </c>
      <c r="U2" s="10" t="s">
        <v>14</v>
      </c>
      <c r="V2" s="10"/>
      <c r="W2" s="44" t="s">
        <v>15</v>
      </c>
      <c r="X2" s="45"/>
      <c r="Y2" s="45"/>
      <c r="Z2" s="45"/>
      <c r="AA2" s="51"/>
      <c r="AB2" s="44" t="s">
        <v>16</v>
      </c>
      <c r="AC2" s="51"/>
      <c r="AD2" s="44" t="s">
        <v>17</v>
      </c>
      <c r="AE2" s="51"/>
      <c r="AF2" s="51"/>
      <c r="AG2" s="51"/>
      <c r="AH2" s="47" t="s">
        <v>18</v>
      </c>
      <c r="AI2" s="54" t="s">
        <v>19</v>
      </c>
      <c r="AJ2" s="54" t="s">
        <v>20</v>
      </c>
      <c r="AK2" s="55" t="s">
        <v>17</v>
      </c>
      <c r="AL2" s="56"/>
      <c r="AM2" s="57" t="s">
        <v>21</v>
      </c>
      <c r="AN2" s="12" t="s">
        <v>22</v>
      </c>
      <c r="AO2" s="12" t="s">
        <v>23</v>
      </c>
      <c r="AP2" s="12" t="s">
        <v>24</v>
      </c>
      <c r="AQ2" s="55" t="s">
        <v>25</v>
      </c>
      <c r="AR2" s="73"/>
      <c r="AS2" s="73"/>
      <c r="AT2" s="56"/>
      <c r="AU2" s="37" t="s">
        <v>26</v>
      </c>
      <c r="AV2" s="12" t="s">
        <v>27</v>
      </c>
      <c r="AW2" s="12" t="s">
        <v>28</v>
      </c>
      <c r="AX2" s="87" t="s">
        <v>29</v>
      </c>
      <c r="AY2" s="12" t="s">
        <v>30</v>
      </c>
      <c r="AZ2" s="87" t="s">
        <v>31</v>
      </c>
      <c r="BA2" s="12" t="s">
        <v>32</v>
      </c>
      <c r="BB2" s="10" t="s">
        <v>33</v>
      </c>
      <c r="BC2" s="37" t="s">
        <v>34</v>
      </c>
      <c r="BD2" s="37" t="s">
        <v>35</v>
      </c>
    </row>
    <row r="3" ht="30" spans="1:57">
      <c r="A3" s="10"/>
      <c r="B3" s="10"/>
      <c r="C3" s="10"/>
      <c r="D3" s="13"/>
      <c r="E3" s="13"/>
      <c r="F3" s="13"/>
      <c r="G3" s="10"/>
      <c r="H3" s="14"/>
      <c r="I3" s="13"/>
      <c r="J3" s="13"/>
      <c r="K3" s="37" t="s">
        <v>36</v>
      </c>
      <c r="L3" s="37" t="s">
        <v>37</v>
      </c>
      <c r="M3" s="37" t="s">
        <v>38</v>
      </c>
      <c r="N3" s="37" t="s">
        <v>39</v>
      </c>
      <c r="O3" s="37" t="s">
        <v>40</v>
      </c>
      <c r="P3" s="37" t="s">
        <v>41</v>
      </c>
      <c r="Q3" s="37" t="s">
        <v>42</v>
      </c>
      <c r="R3" s="37" t="s">
        <v>43</v>
      </c>
      <c r="S3" s="37" t="s">
        <v>44</v>
      </c>
      <c r="T3" s="14"/>
      <c r="U3" s="46" t="s">
        <v>14</v>
      </c>
      <c r="V3" s="46" t="s">
        <v>45</v>
      </c>
      <c r="W3" s="47" t="s">
        <v>46</v>
      </c>
      <c r="X3" s="48" t="s">
        <v>47</v>
      </c>
      <c r="Y3" s="48" t="s">
        <v>48</v>
      </c>
      <c r="Z3" s="48" t="s">
        <v>49</v>
      </c>
      <c r="AA3" s="48" t="s">
        <v>50</v>
      </c>
      <c r="AB3" s="48" t="s">
        <v>51</v>
      </c>
      <c r="AC3" s="48" t="s">
        <v>52</v>
      </c>
      <c r="AD3" s="48" t="s">
        <v>52</v>
      </c>
      <c r="AE3" s="48" t="s">
        <v>53</v>
      </c>
      <c r="AF3" s="48" t="s">
        <v>54</v>
      </c>
      <c r="AG3" s="48" t="s">
        <v>55</v>
      </c>
      <c r="AH3" s="47"/>
      <c r="AI3" s="58"/>
      <c r="AJ3" s="58"/>
      <c r="AK3" s="59" t="s">
        <v>56</v>
      </c>
      <c r="AL3" s="60" t="s">
        <v>57</v>
      </c>
      <c r="AM3" s="61"/>
      <c r="AN3" s="14"/>
      <c r="AO3" s="14"/>
      <c r="AP3" s="14"/>
      <c r="AQ3" s="37" t="s">
        <v>58</v>
      </c>
      <c r="AR3" s="37" t="s">
        <v>59</v>
      </c>
      <c r="AS3" s="37" t="s">
        <v>60</v>
      </c>
      <c r="AT3" s="37" t="s">
        <v>61</v>
      </c>
      <c r="AU3" s="37"/>
      <c r="AV3" s="14"/>
      <c r="AW3" s="14"/>
      <c r="AX3" s="88"/>
      <c r="AY3" s="14"/>
      <c r="AZ3" s="88"/>
      <c r="BA3" s="14"/>
      <c r="BB3" s="89" t="s">
        <v>62</v>
      </c>
      <c r="BC3" s="37"/>
      <c r="BD3" s="37"/>
      <c r="BE3" s="2" t="s">
        <v>63</v>
      </c>
    </row>
    <row r="4" ht="36" customHeight="1" spans="1:56">
      <c r="A4" s="15">
        <f>ROW()-3</f>
        <v>1</v>
      </c>
      <c r="B4" s="16" t="s">
        <v>247</v>
      </c>
      <c r="C4" s="17" t="s">
        <v>248</v>
      </c>
      <c r="D4" s="17" t="s">
        <v>66</v>
      </c>
      <c r="E4" s="18" t="s">
        <v>75</v>
      </c>
      <c r="F4" s="18" t="s">
        <v>68</v>
      </c>
      <c r="G4" s="19" t="s">
        <v>85</v>
      </c>
      <c r="H4" s="20">
        <v>1</v>
      </c>
      <c r="I4" s="38">
        <f>VLOOKUP(B4,[1]Sheet1!$B:$BA,52,0)</f>
        <v>101605.35</v>
      </c>
      <c r="J4" s="38">
        <f>VLOOKUP(B4,[1]Sheet1!$B:$BB,53,0)</f>
        <v>101605.35</v>
      </c>
      <c r="K4" s="39">
        <f>VLOOKUP(B4,[2]Sheet1!$B$5:$BB$697,53,0)</f>
        <v>25267.5583333333</v>
      </c>
      <c r="L4" s="39">
        <f>VLOOKUP(B4,[2]Sheet1!$B:$BC,54,0)</f>
        <v>25267.5583333333</v>
      </c>
      <c r="M4" s="39">
        <f>VLOOKUP(B4,[2]Sheet1!$B:$BD,55,0)</f>
        <v>25267.5583333333</v>
      </c>
      <c r="N4" s="39">
        <f>VLOOKUP(B4,[2]Sheet1!$B:$BE,56,0)</f>
        <v>25267.5583333333</v>
      </c>
      <c r="O4" s="39">
        <f>VLOOKUP(B4,[2]Sheet1!$B:$BF,57,0)</f>
        <v>0</v>
      </c>
      <c r="P4" s="39">
        <f>VLOOKUP(B4,[3]Sheet1!$B:$BH,59,0)</f>
        <v>0</v>
      </c>
      <c r="Q4" s="39">
        <f>VLOOKUP(B4,[4]Sheet1!$B$5:$BJ$707,61,0)</f>
        <v>0</v>
      </c>
      <c r="R4" s="39">
        <f>VLOOKUP(B4,[5]Sheet1!$B$5:$BO$716,65,0)</f>
        <v>0</v>
      </c>
      <c r="S4" s="39">
        <f>VLOOKUP(B4,[1]Sheet1!$B:$BO,66,0)</f>
        <v>0</v>
      </c>
      <c r="T4" s="49">
        <f>SUM(K4:S4)*H4</f>
        <v>101070.233333333</v>
      </c>
      <c r="U4" s="50">
        <f>VLOOKUP(B4,[6]Sheet2!$A:$V,21,0)</f>
        <v>0</v>
      </c>
      <c r="V4" s="50"/>
      <c r="W4" s="50"/>
      <c r="X4" s="50">
        <f>VLOOKUP(B4,'[7]5.30 (2)'!$C$4:$V$115,20,0)</f>
        <v>50000</v>
      </c>
      <c r="Y4" s="50"/>
      <c r="Z4" s="50">
        <f>VLOOKUP(B4,'[8]7.4付款计划'!$C$4:$AI$185,33,0)</f>
        <v>0</v>
      </c>
      <c r="AA4" s="50">
        <f>VLOOKUP(B4,'[8]7.9付款计划'!$C$9:$AB$196,26,0)</f>
        <v>0</v>
      </c>
      <c r="AB4" s="50"/>
      <c r="AC4" s="50"/>
      <c r="AD4" s="50"/>
      <c r="AE4" s="50"/>
      <c r="AF4" s="50"/>
      <c r="AG4" s="50"/>
      <c r="AH4" s="50">
        <f>SUM(U4:AG4)</f>
        <v>50000</v>
      </c>
      <c r="AI4" s="50">
        <f>T4-AH4</f>
        <v>51070.2333333332</v>
      </c>
      <c r="AJ4" s="50">
        <f>J4-AD4-AE4-AF4-AG4</f>
        <v>101605.35</v>
      </c>
      <c r="AK4" s="62">
        <f>_xlfn.IFS(G4="原材料",AJ4,G4="涉诉",AJ4,G4="临采",AJ4,G4="零部件",AI4,G4="销售",AI4,G4="固定资产",AJ4,G4="特殊类",AJ4,G4="李尔项目",AJ4)</f>
        <v>101605.35</v>
      </c>
      <c r="AL4" s="62">
        <f>IF(AK4&gt;=0,AK4,0)</f>
        <v>101605.35</v>
      </c>
      <c r="AM4" s="115">
        <v>20000</v>
      </c>
      <c r="AN4" s="50">
        <f>AM4</f>
        <v>20000</v>
      </c>
      <c r="AO4" s="74">
        <f>IF(AL4&lt;=0,"100%",AM4/AL4)</f>
        <v>0.196840028600856</v>
      </c>
      <c r="AP4" s="75">
        <f>AN4/$AN$1</f>
        <v>0.306324953216904</v>
      </c>
      <c r="AQ4" s="76"/>
      <c r="AR4" s="22"/>
      <c r="AS4" s="22"/>
      <c r="AT4" s="76">
        <f>SUM(AQ4:AS4)</f>
        <v>0</v>
      </c>
      <c r="AU4" s="77">
        <v>0</v>
      </c>
      <c r="AV4" s="77">
        <f>IF(AN4=0,0,AT4/AN4+AU4)</f>
        <v>0</v>
      </c>
      <c r="AW4" s="50">
        <f>AN4*(1-AV4)</f>
        <v>20000</v>
      </c>
      <c r="AX4" s="91"/>
      <c r="AY4" s="15"/>
      <c r="AZ4" s="91"/>
      <c r="BA4" s="92" t="s">
        <v>70</v>
      </c>
      <c r="BB4" s="50">
        <v>0</v>
      </c>
      <c r="BC4" s="15" t="s">
        <v>81</v>
      </c>
      <c r="BD4" s="97" t="s">
        <v>249</v>
      </c>
    </row>
    <row r="5" s="1" customFormat="1" ht="36" customHeight="1" spans="1:57">
      <c r="A5" s="15">
        <f t="shared" ref="A5:A10" si="2">ROW()-3</f>
        <v>2</v>
      </c>
      <c r="B5" s="16" t="s">
        <v>250</v>
      </c>
      <c r="C5" s="17" t="s">
        <v>251</v>
      </c>
      <c r="D5" s="17" t="s">
        <v>66</v>
      </c>
      <c r="E5" s="18" t="s">
        <v>67</v>
      </c>
      <c r="F5" s="19" t="s">
        <v>68</v>
      </c>
      <c r="G5" s="19" t="s">
        <v>79</v>
      </c>
      <c r="H5" s="20">
        <v>0.8</v>
      </c>
      <c r="I5" s="38">
        <f>VLOOKUP(B5,[1]Sheet1!$B:$BA,52,0)</f>
        <v>36509.94</v>
      </c>
      <c r="J5" s="38">
        <f>VLOOKUP(B5,[1]Sheet1!$B:$BB,53,0)</f>
        <v>32117.63</v>
      </c>
      <c r="K5" s="39">
        <f>VLOOKUP(B5,[2]Sheet1!$B$5:$BB$697,53,0)</f>
        <v>0</v>
      </c>
      <c r="L5" s="39">
        <f>VLOOKUP(B5,[2]Sheet1!$B:$BC,54,0)</f>
        <v>816.348333333333</v>
      </c>
      <c r="M5" s="39">
        <f>VLOOKUP(B5,[2]Sheet1!$B:$BD,55,0)</f>
        <v>816.348333333333</v>
      </c>
      <c r="N5" s="39">
        <f>VLOOKUP(B5,[2]Sheet1!$B:$BE,56,0)</f>
        <v>3509.515</v>
      </c>
      <c r="O5" s="39">
        <f>VLOOKUP(B5,[2]Sheet1!$B:$BF,57,0)</f>
        <v>7916.515</v>
      </c>
      <c r="P5" s="39">
        <f>VLOOKUP(B5,[3]Sheet1!$B:$BH,59,0)</f>
        <v>7916.515</v>
      </c>
      <c r="Q5" s="39">
        <f>VLOOKUP(B5,[4]Sheet1!$B$5:$BJ$707,61,0)</f>
        <v>8686.27166666667</v>
      </c>
      <c r="R5" s="39">
        <f>VLOOKUP(B5,[5]Sheet1!$B$5:$BO$716,65,0)</f>
        <v>6084.99</v>
      </c>
      <c r="S5" s="39">
        <f>VLOOKUP(B5,[1]Sheet1!$B:$BO,66,0)</f>
        <v>6084.99</v>
      </c>
      <c r="T5" s="49">
        <f t="shared" ref="T5:T10" si="3">SUM(K5:S5)*H5</f>
        <v>33465.1946666667</v>
      </c>
      <c r="U5" s="50">
        <f>VLOOKUP(B5,[6]Sheet2!$A:$V,21,0)</f>
        <v>35230.86</v>
      </c>
      <c r="V5" s="50">
        <v>10000</v>
      </c>
      <c r="W5" s="50"/>
      <c r="X5" s="50"/>
      <c r="Y5" s="50"/>
      <c r="Z5" s="50">
        <f>VLOOKUP(B5,'[8]7.4付款计划'!$C$4:$AI$185,33,0)</f>
        <v>20000</v>
      </c>
      <c r="AA5" s="50">
        <f>VLOOKUP(B5,'[8]7.9付款计划'!$C$9:$AB$196,26,0)</f>
        <v>0</v>
      </c>
      <c r="AB5" s="50"/>
      <c r="AC5" s="50"/>
      <c r="AD5" s="50"/>
      <c r="AE5" s="50">
        <v>20000</v>
      </c>
      <c r="AF5" s="50"/>
      <c r="AG5" s="50"/>
      <c r="AH5" s="50">
        <f t="shared" ref="AH5:AH10" si="4">SUM(U5:AG5)</f>
        <v>85230.86</v>
      </c>
      <c r="AI5" s="50">
        <f t="shared" ref="AI5:AI10" si="5">T5-AH5</f>
        <v>-51765.6653333333</v>
      </c>
      <c r="AJ5" s="50">
        <f t="shared" ref="AJ5:AJ10" si="6">J5-AD5-AE5-AF5-AG5</f>
        <v>12117.63</v>
      </c>
      <c r="AK5" s="62">
        <f>_xlfn.IFS(G5="原材料",AJ5,G5="涉诉",AJ5,G5="临采",AJ5,G5="零部件",AI5,G5="销售",AI5,G5="固定资产",AJ5,G5="特殊类",AJ5,G5="李尔项目",AJ5)</f>
        <v>-51765.6653333333</v>
      </c>
      <c r="AL5" s="62">
        <f t="shared" ref="AL5:AL10" si="7">IF(AK5&gt;=0,AK5,0)</f>
        <v>0</v>
      </c>
      <c r="AM5" s="115">
        <v>10000</v>
      </c>
      <c r="AN5" s="50">
        <f t="shared" ref="AN5:AN10" si="8">AM5</f>
        <v>10000</v>
      </c>
      <c r="AO5" s="74" t="str">
        <f t="shared" ref="AO5:AO10" si="9">IF(AL5&lt;=0,"100%",AM5/AL5)</f>
        <v>100%</v>
      </c>
      <c r="AP5" s="75">
        <f t="shared" ref="AP5:AP10" si="10">AN5/$AN$1</f>
        <v>0.153162476608452</v>
      </c>
      <c r="AQ5" s="76"/>
      <c r="AR5" s="76"/>
      <c r="AS5" s="76"/>
      <c r="AT5" s="76">
        <f t="shared" ref="AT5:AT10" si="11">SUM(AQ5:AS5)</f>
        <v>0</v>
      </c>
      <c r="AU5" s="77">
        <v>0</v>
      </c>
      <c r="AV5" s="77">
        <f t="shared" ref="AV5:AV10" si="12">IF(AN5=0,0,AT5/AN5+AU5)</f>
        <v>0</v>
      </c>
      <c r="AW5" s="50">
        <f t="shared" ref="AW5:AW10" si="13">AN5*(1-AV5)</f>
        <v>10000</v>
      </c>
      <c r="AX5" s="91">
        <v>45536</v>
      </c>
      <c r="AY5" s="93">
        <v>10</v>
      </c>
      <c r="AZ5" s="91">
        <f t="shared" ref="AZ5:AZ10" si="14">AX5-AY5</f>
        <v>45526</v>
      </c>
      <c r="BA5" s="94" t="s">
        <v>70</v>
      </c>
      <c r="BB5" s="50">
        <v>0</v>
      </c>
      <c r="BC5" s="19" t="s">
        <v>95</v>
      </c>
      <c r="BD5" s="97"/>
      <c r="BE5" s="2"/>
    </row>
    <row r="6" s="1" customFormat="1" ht="36" customHeight="1" spans="1:57">
      <c r="A6" s="15">
        <f t="shared" si="2"/>
        <v>3</v>
      </c>
      <c r="B6" s="16" t="s">
        <v>252</v>
      </c>
      <c r="C6" s="17" t="s">
        <v>253</v>
      </c>
      <c r="D6" s="17" t="s">
        <v>66</v>
      </c>
      <c r="E6" s="18" t="s">
        <v>75</v>
      </c>
      <c r="F6" s="19" t="s">
        <v>110</v>
      </c>
      <c r="G6" s="19" t="s">
        <v>79</v>
      </c>
      <c r="H6" s="20">
        <v>1</v>
      </c>
      <c r="I6" s="38">
        <f>VLOOKUP(B6,[1]Sheet1!$B:$BA,52,0)</f>
        <v>122012.91</v>
      </c>
      <c r="J6" s="38">
        <f>VLOOKUP(B6,[1]Sheet1!$B:$BB,53,0)</f>
        <v>122012.91</v>
      </c>
      <c r="K6" s="39">
        <f>VLOOKUP(B6,[2]Sheet1!$B$5:$BB$697,53,0)</f>
        <v>2185.89666666667</v>
      </c>
      <c r="L6" s="39">
        <f>VLOOKUP(B6,[2]Sheet1!$B:$BC,54,0)</f>
        <v>2185.89666666667</v>
      </c>
      <c r="M6" s="39">
        <f>VLOOKUP(B6,[2]Sheet1!$B:$BD,55,0)</f>
        <v>2185.89666666667</v>
      </c>
      <c r="N6" s="39">
        <f>VLOOKUP(B6,[2]Sheet1!$B:$BE,56,0)</f>
        <v>20335.485</v>
      </c>
      <c r="O6" s="39">
        <f>VLOOKUP(B6,[2]Sheet1!$B:$BF,57,0)</f>
        <v>20335.485</v>
      </c>
      <c r="P6" s="39">
        <f>VLOOKUP(B6,[3]Sheet1!$B:$BH,59,0)</f>
        <v>18149.5883333333</v>
      </c>
      <c r="Q6" s="39">
        <f>VLOOKUP(B6,[4]Sheet1!$B$5:$BJ$707,61,0)</f>
        <v>18149.5883333333</v>
      </c>
      <c r="R6" s="39">
        <f>VLOOKUP(B6,[5]Sheet1!$B$5:$BO$716,65,0)</f>
        <v>18149.5883333333</v>
      </c>
      <c r="S6" s="39">
        <f>VLOOKUP(B6,[1]Sheet1!$B:$BO,66,0)</f>
        <v>18149.5883333333</v>
      </c>
      <c r="T6" s="49">
        <f t="shared" si="3"/>
        <v>119827.013333333</v>
      </c>
      <c r="U6" s="50">
        <f>VLOOKUP(B6,[6]Sheet2!$A:$V,21,0)</f>
        <v>104448.77</v>
      </c>
      <c r="V6" s="50"/>
      <c r="W6" s="50"/>
      <c r="X6" s="50"/>
      <c r="Y6" s="50"/>
      <c r="Z6" s="50">
        <f>VLOOKUP(B6,'[8]7.4付款计划'!$C$4:$AI$185,33,0)</f>
        <v>0</v>
      </c>
      <c r="AA6" s="50">
        <f>VLOOKUP(B6,'[8]7.9付款计划'!$C$9:$AB$196,26,0)</f>
        <v>0</v>
      </c>
      <c r="AB6" s="50"/>
      <c r="AC6" s="50"/>
      <c r="AD6" s="50"/>
      <c r="AE6" s="50"/>
      <c r="AF6" s="50"/>
      <c r="AG6" s="50"/>
      <c r="AH6" s="50">
        <f t="shared" si="4"/>
        <v>104448.77</v>
      </c>
      <c r="AI6" s="50">
        <f t="shared" si="5"/>
        <v>15378.2433333332</v>
      </c>
      <c r="AJ6" s="50">
        <f t="shared" si="6"/>
        <v>122012.91</v>
      </c>
      <c r="AK6" s="62">
        <f>_xlfn.IFS(G6="原材料",AJ6,G6="涉诉",AJ6,G6="临采",AJ6,G6="零部件",AI6,G6="销售",AI6,G6="固定资产",AJ6,G6="特殊类",AJ6,G6="李尔项目",AJ6)</f>
        <v>15378.2433333332</v>
      </c>
      <c r="AL6" s="62">
        <f t="shared" si="7"/>
        <v>15378.2433333332</v>
      </c>
      <c r="AM6" s="115">
        <v>20000</v>
      </c>
      <c r="AN6" s="50">
        <f t="shared" si="8"/>
        <v>20000</v>
      </c>
      <c r="AO6" s="74">
        <f t="shared" si="9"/>
        <v>1.30053866143793</v>
      </c>
      <c r="AP6" s="75">
        <f t="shared" si="10"/>
        <v>0.306324953216904</v>
      </c>
      <c r="AQ6" s="76"/>
      <c r="AR6" s="76"/>
      <c r="AS6" s="76"/>
      <c r="AT6" s="76">
        <f t="shared" si="11"/>
        <v>0</v>
      </c>
      <c r="AU6" s="77"/>
      <c r="AV6" s="77">
        <f t="shared" si="12"/>
        <v>0</v>
      </c>
      <c r="AW6" s="50">
        <f t="shared" si="13"/>
        <v>20000</v>
      </c>
      <c r="AX6" s="91"/>
      <c r="AY6" s="93">
        <v>3</v>
      </c>
      <c r="AZ6" s="91">
        <f t="shared" si="14"/>
        <v>-3</v>
      </c>
      <c r="BA6" s="92" t="s">
        <v>70</v>
      </c>
      <c r="BB6" s="50">
        <v>0</v>
      </c>
      <c r="BC6" s="15" t="s">
        <v>72</v>
      </c>
      <c r="BD6" s="97"/>
      <c r="BE6" s="2"/>
    </row>
    <row r="7" s="1" customFormat="1" ht="36" customHeight="1" spans="1:57">
      <c r="A7" s="15">
        <f t="shared" si="2"/>
        <v>4</v>
      </c>
      <c r="B7" s="16" t="s">
        <v>254</v>
      </c>
      <c r="C7" s="17" t="s">
        <v>255</v>
      </c>
      <c r="D7" s="17" t="s">
        <v>256</v>
      </c>
      <c r="E7" s="18" t="s">
        <v>75</v>
      </c>
      <c r="F7" s="19" t="s">
        <v>68</v>
      </c>
      <c r="G7" s="19" t="s">
        <v>257</v>
      </c>
      <c r="H7" s="20">
        <v>1</v>
      </c>
      <c r="I7" s="38">
        <f>VLOOKUP(B7,[1]Sheet1!$B:$BA,52,0)</f>
        <v>0.1</v>
      </c>
      <c r="J7" s="38">
        <f>VLOOKUP(B7,[1]Sheet1!$B:$BB,53,0)</f>
        <v>0.1</v>
      </c>
      <c r="K7" s="39">
        <f>VLOOKUP(B7,[2]Sheet1!$B$5:$BB$697,53,0)</f>
        <v>0</v>
      </c>
      <c r="L7" s="39">
        <f>VLOOKUP(B7,[2]Sheet1!$B:$BC,54,0)</f>
        <v>0</v>
      </c>
      <c r="M7" s="39">
        <f>VLOOKUP(B7,[2]Sheet1!$B:$BD,55,0)</f>
        <v>0</v>
      </c>
      <c r="N7" s="39">
        <f>VLOOKUP(B7,[2]Sheet1!$B:$BE,56,0)</f>
        <v>0</v>
      </c>
      <c r="O7" s="39">
        <f>VLOOKUP(B7,[2]Sheet1!$B:$BF,57,0)</f>
        <v>0</v>
      </c>
      <c r="P7" s="39">
        <f>VLOOKUP(B7,[3]Sheet1!$B:$BH,59,0)</f>
        <v>0</v>
      </c>
      <c r="Q7" s="39">
        <f>VLOOKUP(B7,[4]Sheet1!$B$5:$BJ$707,61,0)</f>
        <v>0</v>
      </c>
      <c r="R7" s="39">
        <f>VLOOKUP(B7,[5]Sheet1!$B$5:$BO$716,65,0)</f>
        <v>0</v>
      </c>
      <c r="S7" s="39">
        <f>VLOOKUP(B7,[1]Sheet1!$B:$BO,66,0)</f>
        <v>0.0166666666666667</v>
      </c>
      <c r="T7" s="49">
        <f t="shared" si="3"/>
        <v>0.0166666666666667</v>
      </c>
      <c r="U7" s="50">
        <f>VLOOKUP(B7,[6]Sheet2!$A:$V,21,0)</f>
        <v>3060</v>
      </c>
      <c r="V7" s="50">
        <f>980+884</f>
        <v>1864</v>
      </c>
      <c r="W7" s="50"/>
      <c r="X7" s="50"/>
      <c r="Y7" s="50"/>
      <c r="Z7" s="50">
        <f>VLOOKUP(B7,'[8]7.4付款计划'!$C$4:$AI$185,33,0)</f>
        <v>0</v>
      </c>
      <c r="AA7" s="50">
        <f>VLOOKUP(B7,'[8]7.9付款计划'!$C$9:$AB$196,26,0)</f>
        <v>0</v>
      </c>
      <c r="AB7" s="50"/>
      <c r="AC7" s="50"/>
      <c r="AD7" s="50"/>
      <c r="AE7" s="50"/>
      <c r="AF7" s="50"/>
      <c r="AG7" s="50"/>
      <c r="AH7" s="50">
        <f t="shared" si="4"/>
        <v>4924</v>
      </c>
      <c r="AI7" s="50">
        <f t="shared" si="5"/>
        <v>-4923.98333333333</v>
      </c>
      <c r="AJ7" s="50">
        <f t="shared" si="6"/>
        <v>0.1</v>
      </c>
      <c r="AK7" s="62"/>
      <c r="AL7" s="62">
        <f t="shared" si="7"/>
        <v>0</v>
      </c>
      <c r="AM7" s="115">
        <f>0.1517*1.13*3000+0.092*1.13*10000</f>
        <v>1553.863</v>
      </c>
      <c r="AN7" s="50">
        <f t="shared" si="8"/>
        <v>1553.863</v>
      </c>
      <c r="AO7" s="74" t="str">
        <f t="shared" si="9"/>
        <v>100%</v>
      </c>
      <c r="AP7" s="75">
        <f>AN7/$AN$1</f>
        <v>0.0237993505390239</v>
      </c>
      <c r="AQ7" s="76"/>
      <c r="AR7" s="76"/>
      <c r="AS7" s="76"/>
      <c r="AT7" s="76">
        <f t="shared" si="11"/>
        <v>0</v>
      </c>
      <c r="AU7" s="77">
        <v>0</v>
      </c>
      <c r="AV7" s="77">
        <f t="shared" si="12"/>
        <v>0</v>
      </c>
      <c r="AW7" s="50">
        <f t="shared" si="13"/>
        <v>1553.863</v>
      </c>
      <c r="AX7" s="91">
        <v>45542</v>
      </c>
      <c r="AY7" s="15">
        <v>7</v>
      </c>
      <c r="AZ7" s="91">
        <f t="shared" si="14"/>
        <v>45535</v>
      </c>
      <c r="BA7" s="92" t="s">
        <v>70</v>
      </c>
      <c r="BB7" s="50">
        <v>0</v>
      </c>
      <c r="BC7" s="15" t="s">
        <v>95</v>
      </c>
      <c r="BD7" s="97"/>
      <c r="BE7" s="2"/>
    </row>
    <row r="8" s="1" customFormat="1" ht="36" customHeight="1" spans="1:57">
      <c r="A8" s="15">
        <f t="shared" si="2"/>
        <v>5</v>
      </c>
      <c r="B8" s="16" t="s">
        <v>258</v>
      </c>
      <c r="C8" s="17" t="s">
        <v>259</v>
      </c>
      <c r="D8" s="17" t="s">
        <v>146</v>
      </c>
      <c r="E8" s="18" t="s">
        <v>67</v>
      </c>
      <c r="F8" s="19" t="s">
        <v>68</v>
      </c>
      <c r="G8" s="19" t="s">
        <v>257</v>
      </c>
      <c r="H8" s="20">
        <v>1</v>
      </c>
      <c r="I8" s="38">
        <f>VLOOKUP(B8,[1]Sheet1!$B:$BA,52,0)</f>
        <v>0</v>
      </c>
      <c r="J8" s="38">
        <f>VLOOKUP(B8,[1]Sheet1!$B:$BB,53,0)</f>
        <v>0</v>
      </c>
      <c r="K8" s="39">
        <f>VLOOKUP(B8,[2]Sheet1!$B$5:$BB$697,53,0)</f>
        <v>0</v>
      </c>
      <c r="L8" s="39">
        <f>VLOOKUP(B8,[2]Sheet1!$B:$BC,54,0)</f>
        <v>0</v>
      </c>
      <c r="M8" s="39">
        <f>VLOOKUP(B8,[2]Sheet1!$B:$BD,55,0)</f>
        <v>0</v>
      </c>
      <c r="N8" s="39">
        <f>VLOOKUP(B8,[2]Sheet1!$B:$BE,56,0)</f>
        <v>0</v>
      </c>
      <c r="O8" s="39">
        <f>VLOOKUP(B8,[2]Sheet1!$B:$BF,57,0)</f>
        <v>0</v>
      </c>
      <c r="P8" s="39">
        <f>VLOOKUP(B8,[3]Sheet1!$B:$BH,59,0)</f>
        <v>0</v>
      </c>
      <c r="Q8" s="39">
        <f>VLOOKUP(B8,[4]Sheet1!$B$5:$BJ$707,61,0)</f>
        <v>0</v>
      </c>
      <c r="R8" s="39">
        <f>VLOOKUP(B8,[5]Sheet1!$B$5:$BO$716,65,0)</f>
        <v>0</v>
      </c>
      <c r="S8" s="39">
        <f>VLOOKUP(B8,[1]Sheet1!$B:$BO,66,0)</f>
        <v>0</v>
      </c>
      <c r="T8" s="49">
        <f t="shared" si="3"/>
        <v>0</v>
      </c>
      <c r="U8" s="50">
        <f>VLOOKUP(B8,[6]Sheet2!$A:$V,21,0)</f>
        <v>0</v>
      </c>
      <c r="V8" s="50"/>
      <c r="W8" s="50"/>
      <c r="X8" s="50"/>
      <c r="Y8" s="50"/>
      <c r="Z8" s="50">
        <f>VLOOKUP(B8,'[8]7.4付款计划'!$C$4:$AI$185,33,0)</f>
        <v>0</v>
      </c>
      <c r="AA8" s="50">
        <f>VLOOKUP(B8,'[8]7.9付款计划'!$C$9:$AB$196,26,0)</f>
        <v>0</v>
      </c>
      <c r="AB8" s="50"/>
      <c r="AC8" s="50"/>
      <c r="AD8" s="50">
        <v>216.96</v>
      </c>
      <c r="AE8" s="50"/>
      <c r="AF8" s="50"/>
      <c r="AG8" s="50"/>
      <c r="AH8" s="50">
        <f t="shared" si="4"/>
        <v>216.96</v>
      </c>
      <c r="AI8" s="50">
        <f t="shared" si="5"/>
        <v>-216.96</v>
      </c>
      <c r="AJ8" s="50">
        <f t="shared" si="6"/>
        <v>-216.96</v>
      </c>
      <c r="AK8" s="62"/>
      <c r="AL8" s="62">
        <f t="shared" si="7"/>
        <v>0</v>
      </c>
      <c r="AM8" s="115">
        <f>20000*0.012*1.13</f>
        <v>271.2</v>
      </c>
      <c r="AN8" s="50">
        <f t="shared" si="8"/>
        <v>271.2</v>
      </c>
      <c r="AO8" s="74" t="str">
        <f t="shared" si="9"/>
        <v>100%</v>
      </c>
      <c r="AP8" s="75">
        <f t="shared" si="10"/>
        <v>0.00415376636562122</v>
      </c>
      <c r="AQ8" s="76"/>
      <c r="AR8" s="76"/>
      <c r="AS8" s="76"/>
      <c r="AT8" s="76">
        <f t="shared" si="11"/>
        <v>0</v>
      </c>
      <c r="AU8" s="77"/>
      <c r="AV8" s="77">
        <f t="shared" si="12"/>
        <v>0</v>
      </c>
      <c r="AW8" s="50">
        <f t="shared" si="13"/>
        <v>271.2</v>
      </c>
      <c r="AX8" s="91">
        <v>45550</v>
      </c>
      <c r="AY8" s="93">
        <v>3</v>
      </c>
      <c r="AZ8" s="91">
        <f t="shared" si="14"/>
        <v>45547</v>
      </c>
      <c r="BA8" s="92" t="s">
        <v>70</v>
      </c>
      <c r="BB8" s="50"/>
      <c r="BC8" s="15" t="s">
        <v>95</v>
      </c>
      <c r="BD8" s="97"/>
      <c r="BE8" s="2"/>
    </row>
    <row r="9" s="1" customFormat="1" ht="36" customHeight="1" spans="1:57">
      <c r="A9" s="15">
        <f t="shared" si="2"/>
        <v>6</v>
      </c>
      <c r="B9" s="16" t="s">
        <v>260</v>
      </c>
      <c r="C9" s="17" t="s">
        <v>261</v>
      </c>
      <c r="D9" s="17" t="s">
        <v>66</v>
      </c>
      <c r="E9" s="92" t="s">
        <v>67</v>
      </c>
      <c r="F9" s="19" t="s">
        <v>68</v>
      </c>
      <c r="G9" s="19" t="s">
        <v>257</v>
      </c>
      <c r="H9" s="20">
        <v>1</v>
      </c>
      <c r="I9" s="38">
        <f>VLOOKUP(B9,[1]Sheet1!$B:$BA,52,0)</f>
        <v>5986.8</v>
      </c>
      <c r="J9" s="38">
        <f>VLOOKUP(B9,[1]Sheet1!$B:$BB,53,0)</f>
        <v>0</v>
      </c>
      <c r="K9" s="39"/>
      <c r="L9" s="39"/>
      <c r="M9" s="39"/>
      <c r="N9" s="39"/>
      <c r="O9" s="39"/>
      <c r="P9" s="39"/>
      <c r="Q9" s="39"/>
      <c r="R9" s="39">
        <f>VLOOKUP(B9,[5]Sheet1!$B$5:$BO$716,65,0)</f>
        <v>997.8</v>
      </c>
      <c r="S9" s="39">
        <f>VLOOKUP(B9,[1]Sheet1!$B:$BO,66,0)</f>
        <v>997.8</v>
      </c>
      <c r="T9" s="49">
        <f t="shared" si="3"/>
        <v>1995.6</v>
      </c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>
        <f t="shared" si="4"/>
        <v>0</v>
      </c>
      <c r="AI9" s="50">
        <f t="shared" si="5"/>
        <v>1995.6</v>
      </c>
      <c r="AJ9" s="50">
        <f t="shared" si="6"/>
        <v>0</v>
      </c>
      <c r="AK9" s="62"/>
      <c r="AL9" s="62">
        <f t="shared" si="7"/>
        <v>0</v>
      </c>
      <c r="AM9" s="115">
        <f>2000*0.178*1.13+2000*0.53*1.13</f>
        <v>1600.08</v>
      </c>
      <c r="AN9" s="50">
        <f t="shared" si="8"/>
        <v>1600.08</v>
      </c>
      <c r="AO9" s="74" t="str">
        <f t="shared" si="9"/>
        <v>100%</v>
      </c>
      <c r="AP9" s="75">
        <f>AN9/$AN$1</f>
        <v>0.0245072215571652</v>
      </c>
      <c r="AQ9" s="76"/>
      <c r="AR9" s="76"/>
      <c r="AS9" s="76"/>
      <c r="AT9" s="76">
        <f t="shared" si="11"/>
        <v>0</v>
      </c>
      <c r="AU9" s="77">
        <v>0</v>
      </c>
      <c r="AV9" s="77">
        <f t="shared" si="12"/>
        <v>0</v>
      </c>
      <c r="AW9" s="50">
        <f t="shared" si="13"/>
        <v>1600.08</v>
      </c>
      <c r="AX9" s="91">
        <v>45538</v>
      </c>
      <c r="AY9" s="93">
        <v>3</v>
      </c>
      <c r="AZ9" s="91">
        <f t="shared" si="14"/>
        <v>45535</v>
      </c>
      <c r="BA9" s="92" t="s">
        <v>70</v>
      </c>
      <c r="BB9" s="50"/>
      <c r="BC9" s="15" t="s">
        <v>95</v>
      </c>
      <c r="BD9" s="97"/>
      <c r="BE9" s="70"/>
    </row>
    <row r="10" s="1" customFormat="1" ht="36" customHeight="1" spans="1:57">
      <c r="A10" s="15">
        <f t="shared" si="2"/>
        <v>7</v>
      </c>
      <c r="B10" s="16" t="s">
        <v>262</v>
      </c>
      <c r="C10" s="17" t="s">
        <v>263</v>
      </c>
      <c r="D10" s="17" t="s">
        <v>208</v>
      </c>
      <c r="E10" s="18" t="s">
        <v>75</v>
      </c>
      <c r="F10" s="19" t="s">
        <v>110</v>
      </c>
      <c r="G10" s="19" t="s">
        <v>257</v>
      </c>
      <c r="H10" s="20">
        <v>1</v>
      </c>
      <c r="I10" s="38">
        <f>VLOOKUP(B10,[1]Sheet1!$B:$BA,52,0)</f>
        <v>0</v>
      </c>
      <c r="J10" s="38">
        <f>VLOOKUP(B10,[1]Sheet1!$B:$BB,53,0)</f>
        <v>0</v>
      </c>
      <c r="K10" s="39">
        <f>VLOOKUP(B10,[2]Sheet1!$B$5:$BB$697,53,0)</f>
        <v>0</v>
      </c>
      <c r="L10" s="39">
        <f>VLOOKUP(B10,[2]Sheet1!$B:$BC,54,0)</f>
        <v>0</v>
      </c>
      <c r="M10" s="39">
        <f>VLOOKUP(B10,[2]Sheet1!$B:$BD,55,0)</f>
        <v>0</v>
      </c>
      <c r="N10" s="39">
        <f>VLOOKUP(B10,[2]Sheet1!$B:$BE,56,0)</f>
        <v>0</v>
      </c>
      <c r="O10" s="39">
        <f>VLOOKUP(B10,[2]Sheet1!$B:$BF,57,0)</f>
        <v>0</v>
      </c>
      <c r="P10" s="39">
        <f>VLOOKUP(B10,[3]Sheet1!$B:$BH,59,0)</f>
        <v>0</v>
      </c>
      <c r="Q10" s="39">
        <f>VLOOKUP(B10,[4]Sheet1!$B$5:$BJ$707,61,0)</f>
        <v>310.833333333333</v>
      </c>
      <c r="R10" s="39">
        <f>VLOOKUP(B10,[5]Sheet1!$B$5:$BO$716,65,0)</f>
        <v>0</v>
      </c>
      <c r="S10" s="39">
        <f>VLOOKUP(B10,[1]Sheet1!$B:$BO,66,0)</f>
        <v>0</v>
      </c>
      <c r="T10" s="49">
        <f t="shared" si="3"/>
        <v>310.833333333333</v>
      </c>
      <c r="U10" s="50">
        <f>VLOOKUP(B10,[6]Sheet2!$A:$V,21,0)</f>
        <v>34290.85</v>
      </c>
      <c r="V10" s="50"/>
      <c r="W10" s="50"/>
      <c r="X10" s="50"/>
      <c r="Y10" s="50"/>
      <c r="Z10" s="50">
        <f>VLOOKUP(B10,'[8]7.4付款计划'!$C$4:$AI$185,33,0)</f>
        <v>0</v>
      </c>
      <c r="AA10" s="50">
        <f>VLOOKUP(B10,'[8]7.9付款计划'!$C$9:$AB$196,26,0)</f>
        <v>0</v>
      </c>
      <c r="AB10" s="50"/>
      <c r="AC10" s="50">
        <v>11865</v>
      </c>
      <c r="AD10" s="50">
        <v>10000</v>
      </c>
      <c r="AE10" s="50"/>
      <c r="AF10" s="50"/>
      <c r="AG10" s="50"/>
      <c r="AH10" s="50">
        <f t="shared" si="4"/>
        <v>56155.85</v>
      </c>
      <c r="AI10" s="50">
        <f t="shared" si="5"/>
        <v>-55845.0166666667</v>
      </c>
      <c r="AJ10" s="50">
        <f t="shared" si="6"/>
        <v>-10000</v>
      </c>
      <c r="AK10" s="62"/>
      <c r="AL10" s="62">
        <f t="shared" si="7"/>
        <v>0</v>
      </c>
      <c r="AM10" s="115">
        <v>11865</v>
      </c>
      <c r="AN10" s="50">
        <f t="shared" si="8"/>
        <v>11865</v>
      </c>
      <c r="AO10" s="74" t="str">
        <f t="shared" si="9"/>
        <v>100%</v>
      </c>
      <c r="AP10" s="75">
        <f t="shared" si="10"/>
        <v>0.181727278495929</v>
      </c>
      <c r="AQ10" s="76"/>
      <c r="AR10" s="76"/>
      <c r="AS10" s="76"/>
      <c r="AT10" s="76">
        <f t="shared" si="11"/>
        <v>0</v>
      </c>
      <c r="AU10" s="77"/>
      <c r="AV10" s="77">
        <f t="shared" si="12"/>
        <v>0</v>
      </c>
      <c r="AW10" s="50">
        <f t="shared" si="13"/>
        <v>11865</v>
      </c>
      <c r="AX10" s="91"/>
      <c r="AY10" s="93">
        <v>3</v>
      </c>
      <c r="AZ10" s="91">
        <f t="shared" si="14"/>
        <v>-3</v>
      </c>
      <c r="BA10" s="92" t="s">
        <v>70</v>
      </c>
      <c r="BB10" s="50"/>
      <c r="BC10" s="15" t="s">
        <v>81</v>
      </c>
      <c r="BD10" s="97"/>
      <c r="BE10" s="2"/>
    </row>
    <row r="11" ht="37.95" customHeight="1" spans="1:57">
      <c r="A11" s="29" t="s">
        <v>264</v>
      </c>
      <c r="B11" s="29" t="s">
        <v>264</v>
      </c>
      <c r="C11" s="29" t="s">
        <v>264</v>
      </c>
      <c r="D11" s="29" t="s">
        <v>264</v>
      </c>
      <c r="E11" s="29" t="s">
        <v>264</v>
      </c>
      <c r="F11" s="29" t="s">
        <v>264</v>
      </c>
      <c r="G11" s="29" t="s">
        <v>264</v>
      </c>
      <c r="H11" s="29" t="s">
        <v>264</v>
      </c>
      <c r="I11" s="29" t="s">
        <v>264</v>
      </c>
      <c r="J11" s="29" t="s">
        <v>264</v>
      </c>
      <c r="K11" s="29" t="s">
        <v>264</v>
      </c>
      <c r="L11" s="29" t="s">
        <v>264</v>
      </c>
      <c r="M11" s="29" t="s">
        <v>264</v>
      </c>
      <c r="N11" s="29" t="s">
        <v>264</v>
      </c>
      <c r="O11" s="29" t="s">
        <v>264</v>
      </c>
      <c r="P11" s="29" t="s">
        <v>264</v>
      </c>
      <c r="Q11" s="29" t="s">
        <v>264</v>
      </c>
      <c r="R11" s="29" t="s">
        <v>264</v>
      </c>
      <c r="S11" s="29" t="s">
        <v>264</v>
      </c>
      <c r="T11" s="29" t="s">
        <v>264</v>
      </c>
      <c r="U11" s="29" t="s">
        <v>264</v>
      </c>
      <c r="V11" s="29" t="s">
        <v>264</v>
      </c>
      <c r="W11" s="29" t="s">
        <v>264</v>
      </c>
      <c r="X11" s="29" t="s">
        <v>264</v>
      </c>
      <c r="Y11" s="29" t="s">
        <v>264</v>
      </c>
      <c r="Z11" s="29" t="s">
        <v>264</v>
      </c>
      <c r="AA11" s="29" t="s">
        <v>264</v>
      </c>
      <c r="AB11" s="29" t="s">
        <v>264</v>
      </c>
      <c r="AC11" s="29" t="s">
        <v>264</v>
      </c>
      <c r="AD11" s="29" t="s">
        <v>264</v>
      </c>
      <c r="AE11" s="29" t="s">
        <v>264</v>
      </c>
      <c r="AF11" s="29" t="s">
        <v>264</v>
      </c>
      <c r="AG11" s="29" t="s">
        <v>264</v>
      </c>
      <c r="AH11" s="29" t="s">
        <v>264</v>
      </c>
      <c r="AI11" s="29" t="s">
        <v>264</v>
      </c>
      <c r="AJ11" s="29" t="s">
        <v>264</v>
      </c>
      <c r="AK11" s="29" t="s">
        <v>264</v>
      </c>
      <c r="AL11" s="29" t="s">
        <v>264</v>
      </c>
      <c r="AM11" s="29" t="s">
        <v>264</v>
      </c>
      <c r="AN11" s="29" t="s">
        <v>264</v>
      </c>
      <c r="AO11" s="29" t="s">
        <v>264</v>
      </c>
      <c r="AP11" s="29" t="s">
        <v>264</v>
      </c>
      <c r="AQ11" s="29" t="s">
        <v>264</v>
      </c>
      <c r="AR11" s="29" t="s">
        <v>264</v>
      </c>
      <c r="AS11" s="29" t="s">
        <v>264</v>
      </c>
      <c r="AT11" s="29" t="s">
        <v>264</v>
      </c>
      <c r="AU11" s="29" t="s">
        <v>264</v>
      </c>
      <c r="AV11" s="29" t="s">
        <v>264</v>
      </c>
      <c r="AW11" s="29" t="s">
        <v>264</v>
      </c>
      <c r="AX11" s="29" t="s">
        <v>264</v>
      </c>
      <c r="AY11" s="29" t="s">
        <v>264</v>
      </c>
      <c r="AZ11" s="29" t="s">
        <v>264</v>
      </c>
      <c r="BA11" s="29" t="s">
        <v>264</v>
      </c>
      <c r="BB11" s="29" t="s">
        <v>264</v>
      </c>
      <c r="BC11" s="29" t="s">
        <v>264</v>
      </c>
      <c r="BD11" s="29" t="s">
        <v>264</v>
      </c>
      <c r="BE11" s="29" t="s">
        <v>264</v>
      </c>
    </row>
    <row r="12" s="1" customFormat="1" ht="36" customHeight="1" spans="3:54">
      <c r="C12" s="30" t="s">
        <v>240</v>
      </c>
      <c r="D12" s="30"/>
      <c r="E12" s="31"/>
      <c r="F12" s="30"/>
      <c r="G12" s="31"/>
      <c r="H12" s="31"/>
      <c r="I12" s="40"/>
      <c r="J12" s="40"/>
      <c r="K12" s="41"/>
      <c r="L12" s="41"/>
      <c r="M12" s="41"/>
      <c r="N12" s="41"/>
      <c r="O12" s="41"/>
      <c r="P12" s="41"/>
      <c r="Q12" s="41"/>
      <c r="R12" s="41"/>
      <c r="S12" s="39" t="e">
        <f>VLOOKUP(B12,[1]Sheet1!$B:$BO,66,0)</f>
        <v>#N/A</v>
      </c>
      <c r="T12" s="41"/>
      <c r="U12" s="41"/>
      <c r="V12" s="41"/>
      <c r="AB12" s="52"/>
      <c r="AH12" s="64"/>
      <c r="AI12" s="65"/>
      <c r="AJ12" s="65"/>
      <c r="AL12" s="64"/>
      <c r="AM12" s="1" t="s">
        <v>241</v>
      </c>
      <c r="AN12" s="66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 t="s">
        <v>242</v>
      </c>
    </row>
    <row r="13" ht="13.95" customHeight="1" spans="17:38">
      <c r="Q13" s="41"/>
      <c r="R13" s="41"/>
      <c r="S13" s="39" t="e">
        <f>VLOOKUP(B13,[1]Sheet1!$B:$BO,66,0)</f>
        <v>#N/A</v>
      </c>
      <c r="AB13" s="53"/>
      <c r="AK13" s="2"/>
      <c r="AL13" s="2"/>
    </row>
    <row r="14" ht="27.75" customHeight="1" spans="6:49">
      <c r="F14" s="29"/>
      <c r="Q14" s="41"/>
      <c r="R14" s="41"/>
      <c r="S14" s="39"/>
      <c r="AB14" s="53"/>
      <c r="AK14" s="2"/>
      <c r="AL14" s="2"/>
      <c r="AW14" s="29"/>
    </row>
    <row r="15" ht="31.8" customHeight="1" spans="10:49">
      <c r="J15" s="42" t="s">
        <v>243</v>
      </c>
      <c r="Q15" s="41"/>
      <c r="R15" s="41"/>
      <c r="S15" s="39" t="e">
        <f>VLOOKUP(B15,[1]Sheet1!$B:$BO,66,0)</f>
        <v>#N/A</v>
      </c>
      <c r="AB15" s="53"/>
      <c r="AJ15" s="67"/>
      <c r="AL15" s="42" t="s">
        <v>243</v>
      </c>
      <c r="AM15" s="116">
        <f>AN15+40000+106000</f>
        <v>831879.076673334</v>
      </c>
      <c r="AN15" s="70">
        <v>685879.076673334</v>
      </c>
      <c r="AW15" s="81"/>
    </row>
    <row r="16" ht="16.5" spans="10:41">
      <c r="J16" s="42" t="s">
        <v>244</v>
      </c>
      <c r="Q16" s="41"/>
      <c r="R16" s="41"/>
      <c r="S16" s="39" t="e">
        <f>VLOOKUP(B16,[1]Sheet1!$B:$BO,66,0)</f>
        <v>#N/A</v>
      </c>
      <c r="AB16" s="53"/>
      <c r="AL16" s="42" t="s">
        <v>244</v>
      </c>
      <c r="AM16" s="117">
        <f>AM15-AW1</f>
        <v>766588.933673334</v>
      </c>
      <c r="AN16" s="2" t="s">
        <v>245</v>
      </c>
      <c r="AO16" s="81"/>
    </row>
    <row r="17" ht="16.5" spans="19:49">
      <c r="S17" s="39" t="e">
        <f>VLOOKUP(B17,[1]Sheet1!$B:$BO,66,0)</f>
        <v>#N/A</v>
      </c>
      <c r="AL17" s="69"/>
      <c r="AM17" s="69"/>
      <c r="AW17" s="81"/>
    </row>
    <row r="18" ht="16.5" spans="19:39">
      <c r="S18" s="39" t="e">
        <f>VLOOKUP(B18,[1]Sheet1!$B:$BO,66,0)</f>
        <v>#N/A</v>
      </c>
      <c r="AL18" s="70"/>
      <c r="AM18" s="70"/>
    </row>
    <row r="19" ht="27.6" customHeight="1" spans="19:39">
      <c r="S19" s="39"/>
      <c r="AL19" s="70"/>
      <c r="AM19" s="70"/>
    </row>
    <row r="20" ht="16.5" spans="19:39">
      <c r="S20" s="39" t="e">
        <f>VLOOKUP(B20,[1]Sheet1!$B:$BO,66,0)</f>
        <v>#N/A</v>
      </c>
      <c r="AL20" s="70"/>
      <c r="AM20" s="71"/>
    </row>
    <row r="21" ht="16.5" spans="19:39">
      <c r="S21" s="39" t="e">
        <f>VLOOKUP(B21,[1]Sheet1!$B:$BO,66,0)</f>
        <v>#N/A</v>
      </c>
      <c r="AL21" s="70"/>
      <c r="AM21" s="70"/>
    </row>
    <row r="22" ht="16.5" spans="19:39">
      <c r="S22" s="39" t="e">
        <f>VLOOKUP(B22,[1]Sheet1!$B:$BO,66,0)</f>
        <v>#N/A</v>
      </c>
      <c r="AL22" s="70"/>
      <c r="AM22" s="70"/>
    </row>
    <row r="23" ht="16.5" spans="19:19">
      <c r="S23" s="39" t="e">
        <f>VLOOKUP(B23,[1]Sheet1!$B:$BO,66,0)</f>
        <v>#N/A</v>
      </c>
    </row>
    <row r="24" ht="16.5" spans="19:49">
      <c r="S24" s="39" t="e">
        <f>VLOOKUP(B24,[1]Sheet1!$B:$BO,66,0)</f>
        <v>#N/A</v>
      </c>
      <c r="AW24" s="2">
        <v>4200000</v>
      </c>
    </row>
    <row r="25" ht="16.5" spans="19:49">
      <c r="S25" s="39" t="e">
        <f>VLOOKUP(B25,[1]Sheet1!$B:$BO,66,0)</f>
        <v>#N/A</v>
      </c>
      <c r="AW25" s="81">
        <f>AW1-AW24</f>
        <v>-4134709.857</v>
      </c>
    </row>
    <row r="30" spans="40:40">
      <c r="AN30" s="81"/>
    </row>
    <row r="31" spans="40:40">
      <c r="AN31" s="81"/>
    </row>
  </sheetData>
  <autoFilter ref="A3:BF25">
    <sortState ref="A3:BF25">
      <sortCondition ref="AL3:AL15" descending="1"/>
    </sortState>
    <extLst/>
  </autoFilter>
  <mergeCells count="35">
    <mergeCell ref="A1:G1"/>
    <mergeCell ref="K2:S2"/>
    <mergeCell ref="U2:V2"/>
    <mergeCell ref="W2:AA2"/>
    <mergeCell ref="AB2:AC2"/>
    <mergeCell ref="AD2:AE2"/>
    <mergeCell ref="AK2:AL2"/>
    <mergeCell ref="AQ2:AT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T2:T3"/>
    <mergeCell ref="AH2:AH3"/>
    <mergeCell ref="AI2:AI3"/>
    <mergeCell ref="AJ2:AJ3"/>
    <mergeCell ref="AM2:AM3"/>
    <mergeCell ref="AN2:AN3"/>
    <mergeCell ref="AO2:AO3"/>
    <mergeCell ref="AP2:AP3"/>
    <mergeCell ref="AU2:AU3"/>
    <mergeCell ref="AV2:AV3"/>
    <mergeCell ref="AW2:AW3"/>
    <mergeCell ref="AX2:AX3"/>
    <mergeCell ref="AY2:AY3"/>
    <mergeCell ref="AZ2:AZ3"/>
    <mergeCell ref="BA2:BA3"/>
    <mergeCell ref="BC2:BC3"/>
    <mergeCell ref="BD2:BD3"/>
  </mergeCells>
  <conditionalFormatting sqref="B1:B3">
    <cfRule type="duplicateValues" dxfId="0" priority="816"/>
  </conditionalFormatting>
  <conditionalFormatting sqref="F15:F1048576">
    <cfRule type="duplicateValues" dxfId="0" priority="101"/>
  </conditionalFormatting>
  <conditionalFormatting sqref="C4:D4 F1:F2 C1:D2 C3">
    <cfRule type="duplicateValues" dxfId="0" priority="964"/>
    <cfRule type="duplicateValues" dxfId="0" priority="965"/>
    <cfRule type="duplicateValues" dxfId="0" priority="966"/>
    <cfRule type="duplicateValues" dxfId="0" priority="967"/>
    <cfRule type="duplicateValues" dxfId="0" priority="968"/>
    <cfRule type="duplicateValues" dxfId="0" priority="969"/>
    <cfRule type="duplicateValues" dxfId="0" priority="970"/>
    <cfRule type="duplicateValues" dxfId="0" priority="971"/>
  </conditionalFormatting>
  <conditionalFormatting sqref="F1:F2 C1:D2 C3">
    <cfRule type="duplicateValues" dxfId="0" priority="62"/>
    <cfRule type="duplicateValues" dxfId="0" priority="63"/>
    <cfRule type="duplicateValues" dxfId="0" priority="64"/>
  </conditionalFormatting>
  <conditionalFormatting sqref="F15:F1048576 C1:D2 F1:F2 F12:F13 C3 C4:D4 C12:D1048576">
    <cfRule type="duplicateValues" dxfId="0" priority="94"/>
    <cfRule type="duplicateValues" dxfId="0" priority="95"/>
    <cfRule type="duplicateValues" dxfId="0" priority="96"/>
    <cfRule type="duplicateValues" dxfId="0" priority="97"/>
  </conditionalFormatting>
  <conditionalFormatting sqref="F15:F1048576 C1:D2 F1:F2 F12:F13 C3 C12:D1048576 C4:D10">
    <cfRule type="duplicateValues" dxfId="0" priority="100"/>
  </conditionalFormatting>
  <conditionalFormatting sqref="F2 C2:D2 C3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dataValidations count="1">
    <dataValidation type="list" allowBlank="1" showInputMessage="1" showErrorMessage="1" sqref="G4:G7">
      <formula1>#REF!</formula1>
    </dataValidation>
  </dataValidations>
  <printOptions horizontalCentered="1"/>
  <pageMargins left="0.118110236220472" right="0.118110236220472" top="0.748031496062992" bottom="0.15748031496063" header="0.31496062992126" footer="0.31496062992126"/>
  <pageSetup paperSize="9" scale="49" orientation="landscape"/>
  <headerFooter/>
  <colBreaks count="1" manualBreakCount="1">
    <brk id="5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G181"/>
  <sheetViews>
    <sheetView view="pageBreakPreview" zoomScale="70" zoomScaleNormal="70" zoomScaleSheetLayoutView="70" workbookViewId="0">
      <pane xSplit="10" ySplit="3" topLeftCell="K109" activePane="bottomRight" state="frozen"/>
      <selection/>
      <selection pane="topRight"/>
      <selection pane="bottomLeft"/>
      <selection pane="bottomRight" activeCell="C147" sqref="C147"/>
    </sheetView>
  </sheetViews>
  <sheetFormatPr defaultColWidth="9" defaultRowHeight="14.25"/>
  <cols>
    <col min="1" max="1" width="4.775" style="2" customWidth="1"/>
    <col min="2" max="2" width="10.775" style="2" customWidth="1"/>
    <col min="3" max="3" width="40.3333333333333" style="2" customWidth="1"/>
    <col min="4" max="4" width="8.775" style="2" customWidth="1"/>
    <col min="5" max="5" width="11.8833333333333" style="2" customWidth="1"/>
    <col min="6" max="6" width="10.4416666666667" style="3" customWidth="1"/>
    <col min="7" max="7" width="10.8833333333333" style="2" customWidth="1"/>
    <col min="8" max="8" width="10" style="2" customWidth="1"/>
    <col min="9" max="9" width="17.5583333333333" style="2" customWidth="1"/>
    <col min="10" max="10" width="17.8833333333333" style="2" customWidth="1"/>
    <col min="11" max="15" width="16.4416666666667" style="2" hidden="1" customWidth="1"/>
    <col min="16" max="19" width="17.4416666666667" style="2" hidden="1" customWidth="1"/>
    <col min="20" max="21" width="18.2166666666667" style="2" hidden="1" customWidth="1"/>
    <col min="22" max="22" width="15.4416666666667" style="2" hidden="1" customWidth="1"/>
    <col min="23" max="23" width="15.3333333333333" style="2" hidden="1" customWidth="1"/>
    <col min="24" max="27" width="19.2166666666667" style="2" hidden="1" customWidth="1"/>
    <col min="28" max="28" width="14.3333333333333" style="2" hidden="1" customWidth="1"/>
    <col min="29" max="29" width="9" style="2" hidden="1" customWidth="1"/>
    <col min="30" max="33" width="19.2166666666667" style="2" hidden="1" customWidth="1"/>
    <col min="34" max="34" width="22" style="2" customWidth="1"/>
    <col min="35" max="35" width="16.775" style="4" customWidth="1"/>
    <col min="36" max="36" width="18.4416666666667" style="4" customWidth="1"/>
    <col min="37" max="37" width="15.5583333333333" style="5" hidden="1" customWidth="1"/>
    <col min="38" max="38" width="17.1083333333333" style="2" hidden="1" customWidth="1"/>
    <col min="39" max="39" width="16.5583333333333" style="2" customWidth="1"/>
    <col min="40" max="40" width="17.4416666666667" style="2" customWidth="1"/>
    <col min="41" max="41" width="17.4416666666667" style="2" hidden="1" customWidth="1"/>
    <col min="42" max="42" width="10.3333333333333" style="2" customWidth="1"/>
    <col min="43" max="43" width="10.6666666666667" style="2" customWidth="1"/>
    <col min="44" max="44" width="8.775" style="2" hidden="1" customWidth="1"/>
    <col min="45" max="45" width="7.44166666666667" style="2" hidden="1" customWidth="1"/>
    <col min="46" max="46" width="9.21666666666667" style="2" hidden="1" customWidth="1"/>
    <col min="47" max="47" width="7.44166666666667" style="2" hidden="1" customWidth="1"/>
    <col min="48" max="48" width="9.775" style="2" customWidth="1"/>
    <col min="49" max="49" width="10" style="2" customWidth="1"/>
    <col min="50" max="50" width="16.6666666666667" style="2" customWidth="1"/>
    <col min="51" max="51" width="16.4416666666667" style="2" hidden="1" customWidth="1"/>
    <col min="52" max="52" width="9.775" style="2" hidden="1" customWidth="1"/>
    <col min="53" max="53" width="31.3333333333333" style="2" hidden="1" customWidth="1"/>
    <col min="54" max="54" width="17.1083333333333" style="6" customWidth="1"/>
    <col min="55" max="55" width="22.2166666666667" style="2" customWidth="1"/>
    <col min="56" max="56" width="13.4416666666667" style="6" customWidth="1"/>
    <col min="57" max="57" width="43.1083333333333" style="2" customWidth="1"/>
    <col min="58" max="58" width="12.1083333333333" style="2" customWidth="1"/>
    <col min="59" max="59" width="9" style="1" customWidth="1"/>
    <col min="60" max="16384" width="9" style="2"/>
  </cols>
  <sheetData>
    <row r="1" ht="30.6" customHeight="1" spans="1:57">
      <c r="A1" s="7" t="s">
        <v>265</v>
      </c>
      <c r="B1" s="7"/>
      <c r="C1" s="7"/>
      <c r="D1" s="7"/>
      <c r="E1" s="7"/>
      <c r="F1" s="8"/>
      <c r="G1" s="7"/>
      <c r="H1" s="9"/>
      <c r="I1" s="32">
        <f t="shared" ref="I1:Q1" si="0">SUBTOTAL(9,I4:I160)</f>
        <v>156421335.77</v>
      </c>
      <c r="J1" s="32">
        <f t="shared" si="0"/>
        <v>141873500.03</v>
      </c>
      <c r="K1" s="33">
        <f t="shared" si="0"/>
        <v>8983002.17333333</v>
      </c>
      <c r="L1" s="33">
        <f t="shared" si="0"/>
        <v>10037196.3916667</v>
      </c>
      <c r="M1" s="33">
        <f t="shared" si="0"/>
        <v>11389626.845</v>
      </c>
      <c r="N1" s="33">
        <f t="shared" si="0"/>
        <v>12622272.315</v>
      </c>
      <c r="O1" s="34">
        <f t="shared" si="0"/>
        <v>13910120.77</v>
      </c>
      <c r="P1" s="34">
        <f t="shared" si="0"/>
        <v>13990782.685</v>
      </c>
      <c r="Q1" s="34">
        <f t="shared" si="0"/>
        <v>13035171.955</v>
      </c>
      <c r="R1" s="32"/>
      <c r="S1" s="32"/>
      <c r="T1" s="32" t="e">
        <f>SUBTOTAL(9,T4:T160)</f>
        <v>#N/A</v>
      </c>
      <c r="U1" s="32">
        <f>SUBTOTAL(9,U4:U160)</f>
        <v>22486395.576</v>
      </c>
      <c r="V1" s="32">
        <f>SUBTOTAL(9,V4:V160)</f>
        <v>1997960.15</v>
      </c>
      <c r="W1" s="32">
        <f>SUBTOTAL(9,W4:W160)</f>
        <v>3518379.96</v>
      </c>
      <c r="X1" s="32">
        <f>SUBTOTAL(9,X4:X160)</f>
        <v>10015444.68</v>
      </c>
      <c r="Y1" s="32"/>
      <c r="Z1" s="32"/>
      <c r="AA1" s="32"/>
      <c r="AB1" s="32">
        <f>SUBTOTAL(9,AB4:AB160)</f>
        <v>2246639.23</v>
      </c>
      <c r="AC1" s="32"/>
      <c r="AD1" s="32"/>
      <c r="AE1" s="32"/>
      <c r="AF1" s="32"/>
      <c r="AG1" s="32"/>
      <c r="AH1" s="32">
        <f t="shared" ref="AH1:AN1" si="1">SUBTOTAL(9,AH4:AH160)</f>
        <v>53596900.606</v>
      </c>
      <c r="AI1" s="32">
        <f t="shared" si="1"/>
        <v>37258425.977</v>
      </c>
      <c r="AJ1" s="32">
        <f t="shared" si="1"/>
        <v>135499405.12</v>
      </c>
      <c r="AK1" s="32">
        <f t="shared" si="1"/>
        <v>71044226.918</v>
      </c>
      <c r="AL1" s="32">
        <f t="shared" si="1"/>
        <v>71940351.4503333</v>
      </c>
      <c r="AM1" s="32">
        <f t="shared" si="1"/>
        <v>14199338.026</v>
      </c>
      <c r="AN1" s="32">
        <f t="shared" si="1"/>
        <v>14199338.026</v>
      </c>
      <c r="AO1" s="32"/>
      <c r="AP1" s="32"/>
      <c r="AQ1" s="72">
        <f>SUBTOTAL(9,AQ4:AQ160)</f>
        <v>1</v>
      </c>
      <c r="AR1" s="32"/>
      <c r="AS1" s="32"/>
      <c r="AT1" s="32"/>
      <c r="AU1" s="32"/>
      <c r="AV1" s="32"/>
      <c r="AW1" s="32"/>
      <c r="AX1" s="32">
        <f>SUBTOTAL(9,AX4:AX160)</f>
        <v>14022492.026</v>
      </c>
      <c r="AY1" s="82"/>
      <c r="AZ1" s="83"/>
      <c r="BA1" s="82"/>
      <c r="BB1" s="84"/>
      <c r="BC1" s="85"/>
      <c r="BD1" s="86"/>
      <c r="BE1" s="86" t="s">
        <v>1</v>
      </c>
    </row>
    <row r="2" ht="16.2" customHeight="1" spans="1:57">
      <c r="A2" s="10" t="s">
        <v>2</v>
      </c>
      <c r="B2" s="10" t="s">
        <v>3</v>
      </c>
      <c r="C2" s="10" t="s">
        <v>4</v>
      </c>
      <c r="D2" s="11" t="s">
        <v>5</v>
      </c>
      <c r="E2" s="11" t="s">
        <v>6</v>
      </c>
      <c r="F2" s="11" t="s">
        <v>7</v>
      </c>
      <c r="G2" s="10" t="s">
        <v>8</v>
      </c>
      <c r="H2" s="12" t="s">
        <v>9</v>
      </c>
      <c r="I2" s="11" t="s">
        <v>10</v>
      </c>
      <c r="J2" s="11" t="s">
        <v>11</v>
      </c>
      <c r="K2" s="35" t="s">
        <v>12</v>
      </c>
      <c r="L2" s="36"/>
      <c r="M2" s="36"/>
      <c r="N2" s="36"/>
      <c r="O2" s="36"/>
      <c r="P2" s="36"/>
      <c r="Q2" s="36"/>
      <c r="R2" s="36"/>
      <c r="S2" s="43"/>
      <c r="T2" s="12" t="s">
        <v>13</v>
      </c>
      <c r="U2" s="10" t="s">
        <v>14</v>
      </c>
      <c r="V2" s="10"/>
      <c r="W2" s="44" t="s">
        <v>15</v>
      </c>
      <c r="X2" s="45"/>
      <c r="Y2" s="45"/>
      <c r="Z2" s="45"/>
      <c r="AA2" s="51"/>
      <c r="AB2" s="44" t="s">
        <v>16</v>
      </c>
      <c r="AC2" s="51"/>
      <c r="AD2" s="44" t="s">
        <v>17</v>
      </c>
      <c r="AE2" s="51"/>
      <c r="AF2" s="51"/>
      <c r="AG2" s="51"/>
      <c r="AH2" s="47" t="s">
        <v>18</v>
      </c>
      <c r="AI2" s="54" t="s">
        <v>19</v>
      </c>
      <c r="AJ2" s="54" t="s">
        <v>20</v>
      </c>
      <c r="AK2" s="55" t="s">
        <v>17</v>
      </c>
      <c r="AL2" s="56"/>
      <c r="AM2" s="57" t="s">
        <v>21</v>
      </c>
      <c r="AN2" s="12" t="s">
        <v>22</v>
      </c>
      <c r="AO2" s="12" t="s">
        <v>266</v>
      </c>
      <c r="AP2" s="12" t="s">
        <v>23</v>
      </c>
      <c r="AQ2" s="12" t="s">
        <v>24</v>
      </c>
      <c r="AR2" s="55" t="s">
        <v>25</v>
      </c>
      <c r="AS2" s="73"/>
      <c r="AT2" s="73"/>
      <c r="AU2" s="56"/>
      <c r="AV2" s="37" t="s">
        <v>26</v>
      </c>
      <c r="AW2" s="12" t="s">
        <v>27</v>
      </c>
      <c r="AX2" s="12" t="s">
        <v>28</v>
      </c>
      <c r="AY2" s="87" t="s">
        <v>29</v>
      </c>
      <c r="AZ2" s="12" t="s">
        <v>30</v>
      </c>
      <c r="BA2" s="87" t="s">
        <v>31</v>
      </c>
      <c r="BB2" s="12" t="s">
        <v>32</v>
      </c>
      <c r="BC2" s="10" t="s">
        <v>33</v>
      </c>
      <c r="BD2" s="37" t="s">
        <v>34</v>
      </c>
      <c r="BE2" s="37" t="s">
        <v>35</v>
      </c>
    </row>
    <row r="3" ht="30" spans="1:58">
      <c r="A3" s="10"/>
      <c r="B3" s="10"/>
      <c r="C3" s="10"/>
      <c r="D3" s="13"/>
      <c r="E3" s="13"/>
      <c r="F3" s="13"/>
      <c r="G3" s="10"/>
      <c r="H3" s="14"/>
      <c r="I3" s="13"/>
      <c r="J3" s="13"/>
      <c r="K3" s="37" t="s">
        <v>36</v>
      </c>
      <c r="L3" s="37" t="s">
        <v>37</v>
      </c>
      <c r="M3" s="37" t="s">
        <v>38</v>
      </c>
      <c r="N3" s="37" t="s">
        <v>39</v>
      </c>
      <c r="O3" s="37" t="s">
        <v>40</v>
      </c>
      <c r="P3" s="37" t="s">
        <v>41</v>
      </c>
      <c r="Q3" s="37" t="s">
        <v>42</v>
      </c>
      <c r="R3" s="37" t="s">
        <v>43</v>
      </c>
      <c r="S3" s="37" t="s">
        <v>44</v>
      </c>
      <c r="T3" s="14"/>
      <c r="U3" s="46" t="s">
        <v>14</v>
      </c>
      <c r="V3" s="46" t="s">
        <v>45</v>
      </c>
      <c r="W3" s="47" t="s">
        <v>46</v>
      </c>
      <c r="X3" s="48" t="s">
        <v>47</v>
      </c>
      <c r="Y3" s="48" t="s">
        <v>48</v>
      </c>
      <c r="Z3" s="48" t="s">
        <v>49</v>
      </c>
      <c r="AA3" s="48" t="s">
        <v>50</v>
      </c>
      <c r="AB3" s="48" t="s">
        <v>51</v>
      </c>
      <c r="AC3" s="48" t="s">
        <v>52</v>
      </c>
      <c r="AD3" s="48" t="s">
        <v>52</v>
      </c>
      <c r="AE3" s="48" t="s">
        <v>53</v>
      </c>
      <c r="AF3" s="48" t="s">
        <v>54</v>
      </c>
      <c r="AG3" s="48" t="s">
        <v>55</v>
      </c>
      <c r="AH3" s="47"/>
      <c r="AI3" s="58"/>
      <c r="AJ3" s="58"/>
      <c r="AK3" s="59" t="s">
        <v>56</v>
      </c>
      <c r="AL3" s="60" t="s">
        <v>57</v>
      </c>
      <c r="AM3" s="61"/>
      <c r="AN3" s="14"/>
      <c r="AO3" s="14"/>
      <c r="AP3" s="14"/>
      <c r="AQ3" s="14"/>
      <c r="AR3" s="37" t="s">
        <v>58</v>
      </c>
      <c r="AS3" s="37" t="s">
        <v>59</v>
      </c>
      <c r="AT3" s="37" t="s">
        <v>60</v>
      </c>
      <c r="AU3" s="37" t="s">
        <v>61</v>
      </c>
      <c r="AV3" s="37"/>
      <c r="AW3" s="14"/>
      <c r="AX3" s="14"/>
      <c r="AY3" s="88"/>
      <c r="AZ3" s="14"/>
      <c r="BA3" s="88"/>
      <c r="BB3" s="14"/>
      <c r="BC3" s="89" t="s">
        <v>62</v>
      </c>
      <c r="BD3" s="37"/>
      <c r="BE3" s="37"/>
      <c r="BF3" s="2" t="s">
        <v>63</v>
      </c>
    </row>
    <row r="4" ht="36" customHeight="1" spans="1:59">
      <c r="A4" s="15">
        <f>ROW()-3</f>
        <v>1</v>
      </c>
      <c r="B4" s="16" t="s">
        <v>267</v>
      </c>
      <c r="C4" s="17" t="s">
        <v>268</v>
      </c>
      <c r="D4" s="17" t="s">
        <v>66</v>
      </c>
      <c r="E4" s="18" t="s">
        <v>75</v>
      </c>
      <c r="F4" s="18" t="s">
        <v>68</v>
      </c>
      <c r="G4" s="19" t="s">
        <v>69</v>
      </c>
      <c r="H4" s="20">
        <v>1</v>
      </c>
      <c r="I4" s="38">
        <f>VLOOKUP(B4,[1]Sheet1!$B:$BA,52,0)</f>
        <v>748489.72</v>
      </c>
      <c r="J4" s="38">
        <f>VLOOKUP(B4,[1]Sheet1!$B:$BB,53,0)</f>
        <v>583798.42</v>
      </c>
      <c r="K4" s="39">
        <f>VLOOKUP(B4,[2]Sheet1!$B$5:$BB$697,53,0)</f>
        <v>13424.1683333333</v>
      </c>
      <c r="L4" s="39">
        <f>VLOOKUP(B4,[2]Sheet1!$B:$BC,54,0)</f>
        <v>65462.985</v>
      </c>
      <c r="M4" s="39">
        <f>VLOOKUP(B4,[2]Sheet1!$B:$BD,55,0)</f>
        <v>65462.985</v>
      </c>
      <c r="N4" s="39">
        <f>VLOOKUP(B4,[2]Sheet1!$B:$BE,56,0)</f>
        <v>100850.661666667</v>
      </c>
      <c r="O4" s="39">
        <f>VLOOKUP(B4,[2]Sheet1!$B:$BF,57,0)</f>
        <v>122645.426666667</v>
      </c>
      <c r="P4" s="39">
        <f>VLOOKUP(B4,[3]Sheet1!$B:$BH,59,0)</f>
        <v>123472.886666667</v>
      </c>
      <c r="Q4" s="39">
        <f>VLOOKUP(B4,[4]Sheet1!$B$5:$BJ$707,61,0)</f>
        <v>136498.441666667</v>
      </c>
      <c r="R4" s="39">
        <f>VLOOKUP(B4,[5]Sheet1!$B$5:$BO$716,65,0)</f>
        <v>90170.085</v>
      </c>
      <c r="S4" s="39">
        <f>VLOOKUP(B4,[1]Sheet1!$B:$BO,66,0)</f>
        <v>117618.635</v>
      </c>
      <c r="T4" s="49">
        <f>SUM(K4:S4)*H4</f>
        <v>835606.275000001</v>
      </c>
      <c r="U4" s="50">
        <f>VLOOKUP(B4,[6]Sheet2!$A:$V,21,0)</f>
        <v>300000</v>
      </c>
      <c r="V4" s="50"/>
      <c r="W4" s="50"/>
      <c r="X4" s="50">
        <f>VLOOKUP(B4,'[7]5.30 (2)'!$C$4:$V$115,20,0)</f>
        <v>180000</v>
      </c>
      <c r="Y4" s="50"/>
      <c r="Z4" s="50">
        <f>VLOOKUP(B4,'[8]7.4付款计划'!$C$4:$AI$185,33,0)</f>
        <v>150000</v>
      </c>
      <c r="AA4" s="50"/>
      <c r="AB4" s="50"/>
      <c r="AC4" s="50"/>
      <c r="AD4" s="50"/>
      <c r="AE4" s="50"/>
      <c r="AF4" s="50"/>
      <c r="AG4" s="50"/>
      <c r="AH4" s="50">
        <f t="shared" ref="AH4:AH35" si="2">SUM(U4:AG4)</f>
        <v>630000</v>
      </c>
      <c r="AI4" s="50">
        <f t="shared" ref="AI4:AI35" si="3">T4-AH4</f>
        <v>205606.275000001</v>
      </c>
      <c r="AJ4" s="50">
        <f t="shared" ref="AJ4:AJ35" si="4">J4-AD4-AE4-AF4-AG4</f>
        <v>583798.42</v>
      </c>
      <c r="AK4" s="62">
        <f t="shared" ref="AK4:AK17" si="5">_xlfn.IFS(G4="原材料",AJ4,G4="涉诉",AJ4,G4="临采",AJ4,G4="零部件",AI4,G4="销售",AI4,G4="固定资产",AJ4,G4="特殊类",AJ4,G4="李尔项目",AJ4)</f>
        <v>583798.42</v>
      </c>
      <c r="AL4" s="62">
        <f t="shared" ref="AL4:AL66" si="6">IF(AK4&gt;=0,AK4,0)</f>
        <v>583798.42</v>
      </c>
      <c r="AM4" s="101">
        <v>180000</v>
      </c>
      <c r="AN4" s="50">
        <f>AM4</f>
        <v>180000</v>
      </c>
      <c r="AO4" s="50"/>
      <c r="AP4" s="74">
        <f t="shared" ref="AP4:AP66" si="7">IF(AL4&lt;=0,"100%",AM4/AL4)</f>
        <v>0.30832560321078</v>
      </c>
      <c r="AQ4" s="75">
        <f t="shared" ref="AQ4:AQ66" si="8">AN4/$AN$1</f>
        <v>0.0126766472965435</v>
      </c>
      <c r="AR4" s="76"/>
      <c r="AS4" s="22"/>
      <c r="AT4" s="22"/>
      <c r="AU4" s="76">
        <f t="shared" ref="AU4:AU66" si="9">SUM(AR4:AT4)</f>
        <v>0</v>
      </c>
      <c r="AV4" s="77">
        <v>0</v>
      </c>
      <c r="AW4" s="77">
        <f t="shared" ref="AW4:AW9" si="10">IF(AN4=0,0,AU4/AN4+AV4)</f>
        <v>0</v>
      </c>
      <c r="AX4" s="50">
        <f t="shared" ref="AX4:AX66" si="11">AN4*(1-AW4)</f>
        <v>180000</v>
      </c>
      <c r="AY4" s="91">
        <v>45580</v>
      </c>
      <c r="AZ4" s="15">
        <v>7</v>
      </c>
      <c r="BA4" s="91">
        <f>AY4-AZ4</f>
        <v>45573</v>
      </c>
      <c r="BB4" s="94" t="s">
        <v>93</v>
      </c>
      <c r="BC4" s="50"/>
      <c r="BD4" s="19" t="s">
        <v>72</v>
      </c>
      <c r="BE4" s="97"/>
      <c r="BF4" s="70" t="s">
        <v>90</v>
      </c>
      <c r="BG4" s="1" t="s">
        <v>69</v>
      </c>
    </row>
    <row r="5" ht="36" customHeight="1" spans="1:59">
      <c r="A5" s="15">
        <f>ROW()-3</f>
        <v>2</v>
      </c>
      <c r="B5" s="16" t="s">
        <v>269</v>
      </c>
      <c r="C5" s="17" t="s">
        <v>270</v>
      </c>
      <c r="D5" s="17" t="s">
        <v>208</v>
      </c>
      <c r="E5" s="18" t="s">
        <v>75</v>
      </c>
      <c r="F5" s="18" t="s">
        <v>68</v>
      </c>
      <c r="G5" s="19" t="s">
        <v>69</v>
      </c>
      <c r="H5" s="20">
        <v>1</v>
      </c>
      <c r="I5" s="38">
        <f>VLOOKUP(B5,[1]Sheet1!$B:$BA,52,0)</f>
        <v>4842753.82</v>
      </c>
      <c r="J5" s="38">
        <f>VLOOKUP(B5,[1]Sheet1!$B:$BB,53,0)</f>
        <v>4508769.82</v>
      </c>
      <c r="K5" s="39">
        <f>VLOOKUP(B5,[2]Sheet1!$B$5:$BB$697,53,0)</f>
        <v>132034.97</v>
      </c>
      <c r="L5" s="39">
        <f>VLOOKUP(B5,[2]Sheet1!$B:$BC,54,0)</f>
        <v>301994.97</v>
      </c>
      <c r="M5" s="39">
        <f>VLOOKUP(B5,[2]Sheet1!$B:$BD,55,0)</f>
        <v>415034.97</v>
      </c>
      <c r="N5" s="39">
        <f>VLOOKUP(B5,[2]Sheet1!$B:$BE,56,0)</f>
        <v>575474.97</v>
      </c>
      <c r="O5" s="39">
        <f>VLOOKUP(B5,[2]Sheet1!$B:$BF,57,0)</f>
        <v>720434.97</v>
      </c>
      <c r="P5" s="39">
        <f>VLOOKUP(B5,[3]Sheet1!$B:$BH,59,0)</f>
        <v>813100</v>
      </c>
      <c r="Q5" s="39">
        <f>VLOOKUP(B5,[4]Sheet1!$B$5:$BJ$707,61,0)</f>
        <v>752760</v>
      </c>
      <c r="R5" s="39">
        <f>VLOOKUP(B5,[5]Sheet1!$B$5:$BO$716,65,0)</f>
        <v>582800</v>
      </c>
      <c r="S5" s="39">
        <f>VLOOKUP(B5,[1]Sheet1!$B:$BO,66,0)</f>
        <v>525424</v>
      </c>
      <c r="T5" s="49">
        <f>SUM(K5:S5)*H5</f>
        <v>4819058.85</v>
      </c>
      <c r="U5" s="50">
        <f>VLOOKUP(B5,[6]Sheet2!$A:$V,21,0)</f>
        <v>1520000</v>
      </c>
      <c r="V5" s="50">
        <v>320000</v>
      </c>
      <c r="W5" s="50"/>
      <c r="X5" s="50">
        <f>VLOOKUP(B5,'[7]5.30 (2)'!$C$4:$V$115,20,0)</f>
        <v>400000</v>
      </c>
      <c r="Y5" s="50"/>
      <c r="Z5" s="50">
        <f>VLOOKUP(B5,'[8]7.4付款计划'!$C$4:$AI$185,33,0)</f>
        <v>0</v>
      </c>
      <c r="AA5" s="50"/>
      <c r="AB5" s="50"/>
      <c r="AC5" s="50">
        <v>400000</v>
      </c>
      <c r="AD5" s="50">
        <v>450000</v>
      </c>
      <c r="AE5" s="50"/>
      <c r="AF5" s="50"/>
      <c r="AG5" s="50"/>
      <c r="AH5" s="50">
        <f t="shared" si="2"/>
        <v>3090000</v>
      </c>
      <c r="AI5" s="50">
        <f t="shared" si="3"/>
        <v>1729058.85</v>
      </c>
      <c r="AJ5" s="50">
        <f t="shared" si="4"/>
        <v>4058769.82</v>
      </c>
      <c r="AK5" s="62">
        <f t="shared" si="5"/>
        <v>4058769.82</v>
      </c>
      <c r="AL5" s="62">
        <f t="shared" si="6"/>
        <v>4058769.82</v>
      </c>
      <c r="AM5" s="101">
        <v>500000</v>
      </c>
      <c r="AN5" s="50">
        <f>AM5</f>
        <v>500000</v>
      </c>
      <c r="AO5" s="50"/>
      <c r="AP5" s="74">
        <f t="shared" si="7"/>
        <v>0.123190035940496</v>
      </c>
      <c r="AQ5" s="75">
        <f t="shared" si="8"/>
        <v>0.0352129091570652</v>
      </c>
      <c r="AR5" s="76"/>
      <c r="AS5" s="22"/>
      <c r="AT5" s="22"/>
      <c r="AU5" s="76">
        <f t="shared" si="9"/>
        <v>0</v>
      </c>
      <c r="AV5" s="77">
        <v>0</v>
      </c>
      <c r="AW5" s="77">
        <f t="shared" si="10"/>
        <v>0</v>
      </c>
      <c r="AX5" s="50">
        <f t="shared" si="11"/>
        <v>500000</v>
      </c>
      <c r="AY5" s="91">
        <v>45580</v>
      </c>
      <c r="AZ5" s="15">
        <v>7</v>
      </c>
      <c r="BA5" s="91">
        <f>AY5-AZ5</f>
        <v>45573</v>
      </c>
      <c r="BB5" s="92" t="s">
        <v>99</v>
      </c>
      <c r="BC5" s="50"/>
      <c r="BD5" s="15" t="s">
        <v>72</v>
      </c>
      <c r="BE5" s="97" t="s">
        <v>148</v>
      </c>
      <c r="BG5" s="1" t="s">
        <v>79</v>
      </c>
    </row>
    <row r="6" ht="36" customHeight="1" spans="1:59">
      <c r="A6" s="15">
        <f t="shared" ref="A6:A67" si="12">ROW()-3</f>
        <v>3</v>
      </c>
      <c r="B6" s="16" t="s">
        <v>271</v>
      </c>
      <c r="C6" s="17" t="s">
        <v>272</v>
      </c>
      <c r="D6" s="17" t="s">
        <v>146</v>
      </c>
      <c r="E6" s="18" t="s">
        <v>75</v>
      </c>
      <c r="F6" s="19" t="s">
        <v>68</v>
      </c>
      <c r="G6" s="19" t="s">
        <v>273</v>
      </c>
      <c r="H6" s="20">
        <v>1</v>
      </c>
      <c r="I6" s="38">
        <f>VLOOKUP(B6,[1]Sheet1!$B:$BA,52,0)</f>
        <v>51161.88</v>
      </c>
      <c r="J6" s="38">
        <f>VLOOKUP(B6,[1]Sheet1!$B:$BB,53,0)</f>
        <v>51161.88</v>
      </c>
      <c r="K6" s="39">
        <f>VLOOKUP(B6,[2]Sheet1!$B$5:$BB$697,53,0)</f>
        <v>0</v>
      </c>
      <c r="L6" s="39">
        <f>VLOOKUP(B6,[2]Sheet1!$B:$BC,54,0)</f>
        <v>0</v>
      </c>
      <c r="M6" s="39">
        <f>VLOOKUP(B6,[2]Sheet1!$B:$BD,55,0)</f>
        <v>0</v>
      </c>
      <c r="N6" s="39">
        <f>VLOOKUP(B6,[2]Sheet1!$B:$BE,56,0)</f>
        <v>0</v>
      </c>
      <c r="O6" s="39">
        <f>VLOOKUP(B6,[2]Sheet1!$B:$BF,57,0)</f>
        <v>0</v>
      </c>
      <c r="P6" s="39">
        <f>VLOOKUP(B6,[3]Sheet1!$B:$BH,59,0)</f>
        <v>3100.72</v>
      </c>
      <c r="Q6" s="39">
        <f>VLOOKUP(B6,[4]Sheet1!$B$5:$BJ$707,61,0)</f>
        <v>8526.98</v>
      </c>
      <c r="R6" s="39">
        <f>VLOOKUP(B6,[5]Sheet1!$B$5:$BO$716,65,0)</f>
        <v>8526.98</v>
      </c>
      <c r="S6" s="39">
        <f>VLOOKUP(B6,[1]Sheet1!$B:$BO,66,0)</f>
        <v>8526.98</v>
      </c>
      <c r="T6" s="49">
        <f t="shared" ref="T6:T67" si="13">SUM(K6:S6)*H6</f>
        <v>28681.66</v>
      </c>
      <c r="U6" s="50"/>
      <c r="V6" s="50"/>
      <c r="W6" s="50"/>
      <c r="X6" s="50">
        <f>VLOOKUP(B6,'[7]5.30 (2)'!$C$4:$V$115,20,0)</f>
        <v>13953.24</v>
      </c>
      <c r="Y6" s="50"/>
      <c r="Z6" s="50">
        <f>VLOOKUP(B6,'[8]7.4付款计划'!$C$4:$AI$185,33,0)</f>
        <v>18604.32</v>
      </c>
      <c r="AA6" s="50"/>
      <c r="AB6" s="50"/>
      <c r="AC6" s="50"/>
      <c r="AD6" s="50"/>
      <c r="AE6" s="50"/>
      <c r="AF6" s="50"/>
      <c r="AG6" s="50"/>
      <c r="AH6" s="50">
        <f t="shared" si="2"/>
        <v>32557.56</v>
      </c>
      <c r="AI6" s="50">
        <f t="shared" si="3"/>
        <v>-3875.89999999999</v>
      </c>
      <c r="AJ6" s="50">
        <f t="shared" si="4"/>
        <v>51161.88</v>
      </c>
      <c r="AK6" s="62">
        <f t="shared" si="5"/>
        <v>51161.88</v>
      </c>
      <c r="AL6" s="62">
        <f t="shared" si="6"/>
        <v>51161.88</v>
      </c>
      <c r="AM6" s="101">
        <v>51161.88</v>
      </c>
      <c r="AN6" s="50">
        <f t="shared" ref="AN6:AN67" si="14">AM6</f>
        <v>51161.88</v>
      </c>
      <c r="AO6" s="50"/>
      <c r="AP6" s="74">
        <f t="shared" si="7"/>
        <v>1</v>
      </c>
      <c r="AQ6" s="75">
        <f t="shared" si="8"/>
        <v>0.00360311726548935</v>
      </c>
      <c r="AR6" s="76"/>
      <c r="AS6" s="22"/>
      <c r="AT6" s="22"/>
      <c r="AU6" s="76">
        <f t="shared" si="9"/>
        <v>0</v>
      </c>
      <c r="AV6" s="77">
        <v>0</v>
      </c>
      <c r="AW6" s="77">
        <f t="shared" si="10"/>
        <v>0</v>
      </c>
      <c r="AX6" s="50">
        <f t="shared" si="11"/>
        <v>51161.88</v>
      </c>
      <c r="AY6" s="91">
        <v>45565</v>
      </c>
      <c r="AZ6" s="15">
        <v>3</v>
      </c>
      <c r="BA6" s="91">
        <f>AY6-AZ6</f>
        <v>45562</v>
      </c>
      <c r="BB6" s="94" t="s">
        <v>70</v>
      </c>
      <c r="BC6" s="50">
        <v>0</v>
      </c>
      <c r="BD6" s="19" t="s">
        <v>72</v>
      </c>
      <c r="BE6" s="97"/>
      <c r="BG6" s="1" t="s">
        <v>274</v>
      </c>
    </row>
    <row r="7" ht="36" customHeight="1" spans="1:59">
      <c r="A7" s="15">
        <f t="shared" si="12"/>
        <v>4</v>
      </c>
      <c r="B7" s="16" t="s">
        <v>275</v>
      </c>
      <c r="C7" s="17" t="s">
        <v>276</v>
      </c>
      <c r="D7" s="17" t="s">
        <v>208</v>
      </c>
      <c r="E7" s="18" t="s">
        <v>75</v>
      </c>
      <c r="F7" s="18" t="s">
        <v>68</v>
      </c>
      <c r="G7" s="19" t="s">
        <v>69</v>
      </c>
      <c r="H7" s="20">
        <v>1</v>
      </c>
      <c r="I7" s="38">
        <f>VLOOKUP(B7,[1]Sheet1!$B:$BA,52,0)</f>
        <v>1811058.77</v>
      </c>
      <c r="J7" s="38">
        <f>VLOOKUP(B7,[1]Sheet1!$B:$BB,53,0)</f>
        <v>1811058.77</v>
      </c>
      <c r="K7" s="39">
        <f>VLOOKUP(B7,[2]Sheet1!$B$5:$BB$697,53,0)</f>
        <v>0</v>
      </c>
      <c r="L7" s="39">
        <f>VLOOKUP(B7,[2]Sheet1!$B:$BC,54,0)</f>
        <v>0</v>
      </c>
      <c r="M7" s="39">
        <f>VLOOKUP(B7,[2]Sheet1!$B:$BD,55,0)</f>
        <v>0</v>
      </c>
      <c r="N7" s="39">
        <f>VLOOKUP(B7,[2]Sheet1!$B:$BE,56,0)</f>
        <v>87330.4166666667</v>
      </c>
      <c r="O7" s="39">
        <f>VLOOKUP(B7,[2]Sheet1!$B:$BF,57,0)</f>
        <v>87330.4166666667</v>
      </c>
      <c r="P7" s="39">
        <f>VLOOKUP(B7,[3]Sheet1!$B:$BH,59,0)</f>
        <v>302228.905</v>
      </c>
      <c r="Q7" s="39">
        <f>VLOOKUP(B7,[4]Sheet1!$B$5:$BJ$707,61,0)</f>
        <v>310665.54</v>
      </c>
      <c r="R7" s="39">
        <f>VLOOKUP(B7,[5]Sheet1!$B$5:$BO$716,65,0)</f>
        <v>243998.873333333</v>
      </c>
      <c r="S7" s="39">
        <f>VLOOKUP(B7,[1]Sheet1!$B:$BO,66,0)</f>
        <v>301843.128333333</v>
      </c>
      <c r="T7" s="49">
        <f t="shared" si="13"/>
        <v>1333397.28</v>
      </c>
      <c r="U7" s="50">
        <f>VLOOKUP(B7,[6]Sheet2!$A:$V,21,0)</f>
        <v>2240000</v>
      </c>
      <c r="V7" s="50"/>
      <c r="W7" s="50"/>
      <c r="X7" s="50">
        <f>VLOOKUP(B7,'[7]5.30 (2)'!$C$4:$V$115,20,0)</f>
        <v>400000</v>
      </c>
      <c r="Y7" s="50"/>
      <c r="Z7" s="50">
        <f>VLOOKUP(B7,'[8]7.4付款计划'!$C$4:$AI$185,33,0)</f>
        <v>200000</v>
      </c>
      <c r="AA7" s="50">
        <f>VLOOKUP(B7,'[8]7.9付款计划'!$C$9:$AB$196,26,0)</f>
        <v>200000</v>
      </c>
      <c r="AB7" s="50"/>
      <c r="AC7" s="50"/>
      <c r="AD7" s="50"/>
      <c r="AE7" s="50"/>
      <c r="AF7" s="50"/>
      <c r="AG7" s="50"/>
      <c r="AH7" s="50">
        <f t="shared" si="2"/>
        <v>3040000</v>
      </c>
      <c r="AI7" s="50">
        <f t="shared" si="3"/>
        <v>-1706602.72</v>
      </c>
      <c r="AJ7" s="50">
        <f t="shared" si="4"/>
        <v>1811058.77</v>
      </c>
      <c r="AK7" s="62">
        <f t="shared" si="5"/>
        <v>1811058.77</v>
      </c>
      <c r="AL7" s="62">
        <f t="shared" si="6"/>
        <v>1811058.77</v>
      </c>
      <c r="AM7" s="62"/>
      <c r="AN7" s="50">
        <f t="shared" si="14"/>
        <v>0</v>
      </c>
      <c r="AO7" s="50"/>
      <c r="AP7" s="74">
        <f t="shared" si="7"/>
        <v>0</v>
      </c>
      <c r="AQ7" s="75">
        <f t="shared" si="8"/>
        <v>0</v>
      </c>
      <c r="AR7" s="76"/>
      <c r="AS7" s="22"/>
      <c r="AT7" s="22"/>
      <c r="AU7" s="76">
        <f t="shared" si="9"/>
        <v>0</v>
      </c>
      <c r="AV7" s="77">
        <v>0</v>
      </c>
      <c r="AW7" s="77">
        <f t="shared" si="10"/>
        <v>0</v>
      </c>
      <c r="AX7" s="50">
        <f t="shared" si="11"/>
        <v>0</v>
      </c>
      <c r="AY7" s="91">
        <v>45532</v>
      </c>
      <c r="AZ7" s="15">
        <v>3</v>
      </c>
      <c r="BA7" s="91">
        <f>AY7-AZ7</f>
        <v>45529</v>
      </c>
      <c r="BB7" s="94" t="s">
        <v>70</v>
      </c>
      <c r="BC7" s="50">
        <v>0</v>
      </c>
      <c r="BD7" s="19" t="s">
        <v>277</v>
      </c>
      <c r="BE7" s="97"/>
      <c r="BG7" s="1" t="s">
        <v>278</v>
      </c>
    </row>
    <row r="8" ht="36" customHeight="1" spans="1:59">
      <c r="A8" s="15">
        <f t="shared" si="12"/>
        <v>5</v>
      </c>
      <c r="B8" s="16" t="s">
        <v>279</v>
      </c>
      <c r="C8" s="17" t="s">
        <v>280</v>
      </c>
      <c r="D8" s="17" t="s">
        <v>66</v>
      </c>
      <c r="E8" s="18" t="s">
        <v>75</v>
      </c>
      <c r="F8" s="18" t="s">
        <v>110</v>
      </c>
      <c r="G8" s="19" t="s">
        <v>69</v>
      </c>
      <c r="H8" s="20">
        <v>1</v>
      </c>
      <c r="I8" s="38">
        <f>VLOOKUP(B8,[1]Sheet1!$B:$BA,52,0)</f>
        <v>547556.49</v>
      </c>
      <c r="J8" s="38">
        <f>VLOOKUP(B8,[1]Sheet1!$B:$BB,53,0)</f>
        <v>547556.49</v>
      </c>
      <c r="K8" s="39">
        <f>VLOOKUP(B8,[2]Sheet1!$B$5:$BB$697,53,0)</f>
        <v>0</v>
      </c>
      <c r="L8" s="39">
        <f>VLOOKUP(B8,[2]Sheet1!$B:$BC,54,0)</f>
        <v>0</v>
      </c>
      <c r="M8" s="39">
        <f>VLOOKUP(B8,[2]Sheet1!$B:$BD,55,0)</f>
        <v>0</v>
      </c>
      <c r="N8" s="39">
        <f>VLOOKUP(B8,[2]Sheet1!$B:$BE,56,0)</f>
        <v>0</v>
      </c>
      <c r="O8" s="39">
        <f>VLOOKUP(B8,[2]Sheet1!$B:$BF,57,0)</f>
        <v>23624.4116666667</v>
      </c>
      <c r="P8" s="39">
        <f>VLOOKUP(B8,[3]Sheet1!$B:$BH,59,0)</f>
        <v>81958.47</v>
      </c>
      <c r="Q8" s="39">
        <f>VLOOKUP(B8,[4]Sheet1!$B$5:$BJ$707,61,0)</f>
        <v>114595.39</v>
      </c>
      <c r="R8" s="39">
        <f>VLOOKUP(B8,[5]Sheet1!$B$5:$BO$716,65,0)</f>
        <v>89595.39</v>
      </c>
      <c r="S8" s="39">
        <f>VLOOKUP(B8,[1]Sheet1!$B:$BO,66,0)</f>
        <v>91259.415</v>
      </c>
      <c r="T8" s="49">
        <f t="shared" si="13"/>
        <v>401033.076666667</v>
      </c>
      <c r="U8" s="50">
        <f>VLOOKUP(B8,[6]Sheet2!$A:$V,21,0)</f>
        <v>900000</v>
      </c>
      <c r="V8" s="50"/>
      <c r="W8" s="50"/>
      <c r="X8" s="50">
        <f>VLOOKUP(B8,'[7]5.30 (2)'!$C$4:$V$115,20,0)</f>
        <v>250000</v>
      </c>
      <c r="Y8" s="50">
        <v>50000</v>
      </c>
      <c r="Z8" s="50">
        <f>VLOOKUP(B8,'[8]7.4付款计划'!$C$4:$AI$185,33,0)</f>
        <v>0</v>
      </c>
      <c r="AA8" s="50">
        <f>VLOOKUP(B8,'[8]7.9付款计划'!$C$9:$AB$196,26,0)</f>
        <v>100000</v>
      </c>
      <c r="AB8" s="50">
        <v>250000</v>
      </c>
      <c r="AC8" s="50">
        <v>50000</v>
      </c>
      <c r="AD8" s="50">
        <v>50000</v>
      </c>
      <c r="AE8" s="50"/>
      <c r="AF8" s="50">
        <v>180000</v>
      </c>
      <c r="AG8" s="50"/>
      <c r="AH8" s="50">
        <f t="shared" si="2"/>
        <v>1830000</v>
      </c>
      <c r="AI8" s="50">
        <f t="shared" si="3"/>
        <v>-1428966.92333333</v>
      </c>
      <c r="AJ8" s="50">
        <f t="shared" si="4"/>
        <v>317556.49</v>
      </c>
      <c r="AK8" s="62">
        <f t="shared" si="5"/>
        <v>317556.49</v>
      </c>
      <c r="AL8" s="62">
        <f t="shared" si="6"/>
        <v>317556.49</v>
      </c>
      <c r="AM8" s="101">
        <v>200000</v>
      </c>
      <c r="AN8" s="50">
        <f t="shared" si="14"/>
        <v>200000</v>
      </c>
      <c r="AO8" s="50"/>
      <c r="AP8" s="74">
        <f t="shared" si="7"/>
        <v>0.629809203395591</v>
      </c>
      <c r="AQ8" s="75">
        <f t="shared" si="8"/>
        <v>0.0140851636628261</v>
      </c>
      <c r="AR8" s="76"/>
      <c r="AS8" s="22"/>
      <c r="AT8" s="22"/>
      <c r="AU8" s="76">
        <f t="shared" si="9"/>
        <v>0</v>
      </c>
      <c r="AV8" s="77">
        <v>0</v>
      </c>
      <c r="AW8" s="77">
        <f t="shared" si="10"/>
        <v>0</v>
      </c>
      <c r="AX8" s="50">
        <f t="shared" si="11"/>
        <v>200000</v>
      </c>
      <c r="AY8" s="91">
        <v>45580</v>
      </c>
      <c r="AZ8" s="15">
        <v>3</v>
      </c>
      <c r="BA8" s="91">
        <f>AY8-AZ8</f>
        <v>45577</v>
      </c>
      <c r="BB8" s="92" t="s">
        <v>70</v>
      </c>
      <c r="BC8" s="50">
        <v>0</v>
      </c>
      <c r="BD8" s="19" t="s">
        <v>72</v>
      </c>
      <c r="BE8" s="97"/>
      <c r="BG8" s="1" t="s">
        <v>281</v>
      </c>
    </row>
    <row r="9" ht="36" customHeight="1" spans="1:59">
      <c r="A9" s="15">
        <f t="shared" si="12"/>
        <v>6</v>
      </c>
      <c r="B9" s="16" t="s">
        <v>282</v>
      </c>
      <c r="C9" s="17" t="s">
        <v>283</v>
      </c>
      <c r="D9" s="17" t="s">
        <v>208</v>
      </c>
      <c r="E9" s="18" t="s">
        <v>67</v>
      </c>
      <c r="F9" s="18" t="s">
        <v>68</v>
      </c>
      <c r="G9" s="19" t="s">
        <v>69</v>
      </c>
      <c r="H9" s="20">
        <v>1</v>
      </c>
      <c r="I9" s="38">
        <f>VLOOKUP(B9,[1]Sheet1!$B:$BA,52,0)</f>
        <v>759746.68</v>
      </c>
      <c r="J9" s="38">
        <f>VLOOKUP(B9,[1]Sheet1!$B:$BB,53,0)</f>
        <v>759746.68</v>
      </c>
      <c r="K9" s="39">
        <f>VLOOKUP(B9,[2]Sheet1!$B$5:$BB$697,53,0)</f>
        <v>0</v>
      </c>
      <c r="L9" s="39">
        <f>VLOOKUP(B9,[2]Sheet1!$B:$BC,54,0)</f>
        <v>0</v>
      </c>
      <c r="M9" s="39">
        <f>VLOOKUP(B9,[2]Sheet1!$B:$BD,55,0)</f>
        <v>0</v>
      </c>
      <c r="N9" s="39">
        <f>VLOOKUP(B9,[2]Sheet1!$B:$BE,56,0)</f>
        <v>112726.566666667</v>
      </c>
      <c r="O9" s="39">
        <f>VLOOKUP(B9,[2]Sheet1!$B:$BF,57,0)</f>
        <v>126260.846666667</v>
      </c>
      <c r="P9" s="39">
        <f>VLOOKUP(B9,[3]Sheet1!$B:$BH,59,0)</f>
        <v>126260.846666667</v>
      </c>
      <c r="Q9" s="39">
        <f>VLOOKUP(B9,[4]Sheet1!$B$5:$BJ$707,61,0)</f>
        <v>126260.846666667</v>
      </c>
      <c r="R9" s="39">
        <f>VLOOKUP(B9,[5]Sheet1!$B$5:$BO$716,65,0)</f>
        <v>122927.513333333</v>
      </c>
      <c r="S9" s="39">
        <f>VLOOKUP(B9,[1]Sheet1!$B:$BO,66,0)</f>
        <v>126624.446666667</v>
      </c>
      <c r="T9" s="49">
        <f t="shared" si="13"/>
        <v>741061.066666668</v>
      </c>
      <c r="U9" s="50">
        <f>VLOOKUP(B9,[6]Sheet2!$A:$V,21,0)</f>
        <v>750000</v>
      </c>
      <c r="V9" s="50"/>
      <c r="W9" s="50"/>
      <c r="X9" s="50"/>
      <c r="Y9" s="50"/>
      <c r="Z9" s="50">
        <v>20000</v>
      </c>
      <c r="AA9" s="50">
        <f>VLOOKUP(B9,'[8]7.9付款计划'!$C$9:$AB$196,26,0)</f>
        <v>0</v>
      </c>
      <c r="AB9" s="50"/>
      <c r="AC9" s="50"/>
      <c r="AD9" s="50"/>
      <c r="AE9" s="50"/>
      <c r="AF9" s="50">
        <v>30000</v>
      </c>
      <c r="AG9" s="50"/>
      <c r="AH9" s="50">
        <f t="shared" si="2"/>
        <v>800000</v>
      </c>
      <c r="AI9" s="50">
        <f t="shared" si="3"/>
        <v>-58938.9333333324</v>
      </c>
      <c r="AJ9" s="50">
        <f t="shared" si="4"/>
        <v>729746.68</v>
      </c>
      <c r="AK9" s="62">
        <f t="shared" si="5"/>
        <v>729746.68</v>
      </c>
      <c r="AL9" s="62">
        <f t="shared" si="6"/>
        <v>729746.68</v>
      </c>
      <c r="AM9" s="62"/>
      <c r="AN9" s="50">
        <f t="shared" si="14"/>
        <v>0</v>
      </c>
      <c r="AO9" s="50"/>
      <c r="AP9" s="74">
        <f t="shared" si="7"/>
        <v>0</v>
      </c>
      <c r="AQ9" s="75">
        <f t="shared" si="8"/>
        <v>0</v>
      </c>
      <c r="AR9" s="76"/>
      <c r="AS9" s="22"/>
      <c r="AT9" s="22"/>
      <c r="AU9" s="76">
        <f t="shared" si="9"/>
        <v>0</v>
      </c>
      <c r="AV9" s="77">
        <v>0</v>
      </c>
      <c r="AW9" s="77">
        <f t="shared" si="10"/>
        <v>0</v>
      </c>
      <c r="AX9" s="50">
        <f t="shared" si="11"/>
        <v>0</v>
      </c>
      <c r="AY9" s="91"/>
      <c r="AZ9" s="15"/>
      <c r="BA9" s="91"/>
      <c r="BB9" s="94" t="s">
        <v>70</v>
      </c>
      <c r="BC9" s="50" t="s">
        <v>284</v>
      </c>
      <c r="BD9" s="19" t="s">
        <v>72</v>
      </c>
      <c r="BE9" s="97" t="s">
        <v>285</v>
      </c>
      <c r="BG9" s="1" t="s">
        <v>85</v>
      </c>
    </row>
    <row r="10" ht="36" customHeight="1" spans="1:57">
      <c r="A10" s="15">
        <f t="shared" si="12"/>
        <v>7</v>
      </c>
      <c r="B10" s="16" t="s">
        <v>286</v>
      </c>
      <c r="C10" s="17" t="s">
        <v>287</v>
      </c>
      <c r="D10" s="17" t="s">
        <v>66</v>
      </c>
      <c r="E10" s="18" t="s">
        <v>67</v>
      </c>
      <c r="F10" s="18" t="s">
        <v>68</v>
      </c>
      <c r="G10" s="19" t="s">
        <v>69</v>
      </c>
      <c r="H10" s="20">
        <v>1</v>
      </c>
      <c r="I10" s="38">
        <f>VLOOKUP(B10,[1]Sheet1!$B:$BA,52,0)</f>
        <v>540321.59</v>
      </c>
      <c r="J10" s="38">
        <f>VLOOKUP(B10,[1]Sheet1!$B:$BB,53,0)</f>
        <v>0</v>
      </c>
      <c r="K10" s="39"/>
      <c r="L10" s="39"/>
      <c r="M10" s="39"/>
      <c r="N10" s="39"/>
      <c r="O10" s="39"/>
      <c r="P10" s="39"/>
      <c r="Q10" s="39">
        <f>VLOOKUP(B10,[4]Sheet1!$B$5:$BJ$707,61,0)</f>
        <v>24607.45</v>
      </c>
      <c r="R10" s="39">
        <f>VLOOKUP(B10,[5]Sheet1!$B$5:$BO$716,65,0)</f>
        <v>24607.45</v>
      </c>
      <c r="S10" s="39">
        <f>VLOOKUP(B10,[1]Sheet1!$B:$BO,66,0)</f>
        <v>90053.5983333333</v>
      </c>
      <c r="T10" s="49">
        <f t="shared" si="13"/>
        <v>139268.498333333</v>
      </c>
      <c r="U10" s="50"/>
      <c r="V10" s="50"/>
      <c r="W10" s="50"/>
      <c r="X10" s="50"/>
      <c r="Y10" s="50"/>
      <c r="Z10" s="50"/>
      <c r="AA10" s="50"/>
      <c r="AB10" s="50">
        <v>147644.7</v>
      </c>
      <c r="AC10" s="50">
        <v>157805.6</v>
      </c>
      <c r="AD10" s="50">
        <v>100000</v>
      </c>
      <c r="AE10" s="50"/>
      <c r="AF10" s="50"/>
      <c r="AG10" s="50"/>
      <c r="AH10" s="50">
        <f t="shared" si="2"/>
        <v>405450.3</v>
      </c>
      <c r="AI10" s="50">
        <f t="shared" si="3"/>
        <v>-266181.801666667</v>
      </c>
      <c r="AJ10" s="50">
        <f t="shared" si="4"/>
        <v>-100000</v>
      </c>
      <c r="AK10" s="62">
        <f t="shared" si="5"/>
        <v>-100000</v>
      </c>
      <c r="AL10" s="62">
        <f t="shared" si="6"/>
        <v>0</v>
      </c>
      <c r="AM10" s="101">
        <v>300000</v>
      </c>
      <c r="AN10" s="50">
        <f t="shared" si="14"/>
        <v>300000</v>
      </c>
      <c r="AO10" s="50"/>
      <c r="AP10" s="74" t="str">
        <f t="shared" si="7"/>
        <v>100%</v>
      </c>
      <c r="AQ10" s="75">
        <f t="shared" si="8"/>
        <v>0.0211277454942391</v>
      </c>
      <c r="AR10" s="76"/>
      <c r="AS10" s="22"/>
      <c r="AT10" s="22"/>
      <c r="AU10" s="76">
        <f t="shared" si="9"/>
        <v>0</v>
      </c>
      <c r="AV10" s="77">
        <v>0</v>
      </c>
      <c r="AW10" s="77">
        <v>0</v>
      </c>
      <c r="AX10" s="50">
        <f t="shared" si="11"/>
        <v>300000</v>
      </c>
      <c r="AY10" s="91">
        <v>45575</v>
      </c>
      <c r="AZ10" s="15">
        <v>7</v>
      </c>
      <c r="BA10" s="91">
        <f>AY10-AZ10</f>
        <v>45568</v>
      </c>
      <c r="BB10" s="94" t="s">
        <v>70</v>
      </c>
      <c r="BC10" s="50">
        <v>0</v>
      </c>
      <c r="BD10" s="19" t="s">
        <v>72</v>
      </c>
      <c r="BE10" s="97" t="s">
        <v>285</v>
      </c>
    </row>
    <row r="11" ht="36" customHeight="1" spans="1:57">
      <c r="A11" s="15">
        <f t="shared" si="12"/>
        <v>8</v>
      </c>
      <c r="B11" s="16" t="s">
        <v>288</v>
      </c>
      <c r="C11" s="17" t="s">
        <v>289</v>
      </c>
      <c r="D11" s="17" t="s">
        <v>208</v>
      </c>
      <c r="E11" s="18" t="s">
        <v>67</v>
      </c>
      <c r="F11" s="18" t="s">
        <v>68</v>
      </c>
      <c r="G11" s="19" t="s">
        <v>69</v>
      </c>
      <c r="H11" s="20">
        <v>1</v>
      </c>
      <c r="I11" s="38">
        <f>VLOOKUP(B11,[1]Sheet1!$B:$BA,52,0)</f>
        <v>282609.56</v>
      </c>
      <c r="J11" s="38">
        <f>VLOOKUP(B11,[1]Sheet1!$B:$BB,53,0)</f>
        <v>282609.56</v>
      </c>
      <c r="K11" s="39">
        <f>VLOOKUP(B11,[2]Sheet1!$B$5:$BB$697,53,0)</f>
        <v>0</v>
      </c>
      <c r="L11" s="39">
        <f>VLOOKUP(B11,[2]Sheet1!$B:$BC,54,0)</f>
        <v>0</v>
      </c>
      <c r="M11" s="39">
        <f>VLOOKUP(B11,[2]Sheet1!$B:$BD,55,0)</f>
        <v>0</v>
      </c>
      <c r="N11" s="39">
        <f>VLOOKUP(B11,[2]Sheet1!$B:$BE,56,0)</f>
        <v>0</v>
      </c>
      <c r="O11" s="39">
        <f>VLOOKUP(B11,[2]Sheet1!$B:$BF,57,0)</f>
        <v>12220.16</v>
      </c>
      <c r="P11" s="39">
        <f>VLOOKUP(B11,[3]Sheet1!$B:$BH,59,0)</f>
        <v>26584.4</v>
      </c>
      <c r="Q11" s="39">
        <f>VLOOKUP(B11,[4]Sheet1!$B$5:$BJ$707,61,0)</f>
        <v>40971.9733333333</v>
      </c>
      <c r="R11" s="39">
        <f>VLOOKUP(B11,[5]Sheet1!$B$5:$BO$716,65,0)</f>
        <v>38929.1966666667</v>
      </c>
      <c r="S11" s="39">
        <f>VLOOKUP(B11,[1]Sheet1!$B:$BO,66,0)</f>
        <v>47101.5933333333</v>
      </c>
      <c r="T11" s="49">
        <f t="shared" si="13"/>
        <v>165807.323333333</v>
      </c>
      <c r="U11" s="50">
        <f>VLOOKUP(B11,[6]Sheet2!$A:$V,21,0)</f>
        <v>240782.89</v>
      </c>
      <c r="V11" s="50">
        <v>170782.89</v>
      </c>
      <c r="W11" s="50">
        <v>77320.96</v>
      </c>
      <c r="X11" s="50"/>
      <c r="Y11" s="50"/>
      <c r="Z11" s="50">
        <f>VLOOKUP(B11,'[8]7.4付款计划'!$C$4:$AI$185,33,0)</f>
        <v>80000</v>
      </c>
      <c r="AA11" s="50">
        <f>VLOOKUP(B11,'[8]7.9付款计划'!$C$9:$AB$196,26,0)</f>
        <v>0</v>
      </c>
      <c r="AB11" s="50">
        <v>150000</v>
      </c>
      <c r="AC11" s="50"/>
      <c r="AD11" s="50"/>
      <c r="AE11" s="50"/>
      <c r="AF11" s="50">
        <v>80000</v>
      </c>
      <c r="AG11" s="50"/>
      <c r="AH11" s="50">
        <f t="shared" si="2"/>
        <v>798886.74</v>
      </c>
      <c r="AI11" s="50">
        <f t="shared" si="3"/>
        <v>-633079.416666667</v>
      </c>
      <c r="AJ11" s="50">
        <f t="shared" si="4"/>
        <v>202609.56</v>
      </c>
      <c r="AK11" s="62">
        <f t="shared" si="5"/>
        <v>202609.56</v>
      </c>
      <c r="AL11" s="62">
        <f t="shared" si="6"/>
        <v>202609.56</v>
      </c>
      <c r="AM11" s="101">
        <v>200000</v>
      </c>
      <c r="AN11" s="50">
        <f t="shared" si="14"/>
        <v>200000</v>
      </c>
      <c r="AO11" s="50"/>
      <c r="AP11" s="74">
        <f t="shared" si="7"/>
        <v>0.987120252371112</v>
      </c>
      <c r="AQ11" s="75">
        <f t="shared" si="8"/>
        <v>0.0140851636628261</v>
      </c>
      <c r="AR11" s="76"/>
      <c r="AS11" s="22"/>
      <c r="AT11" s="22"/>
      <c r="AU11" s="76">
        <f t="shared" si="9"/>
        <v>0</v>
      </c>
      <c r="AV11" s="77">
        <v>0</v>
      </c>
      <c r="AW11" s="77">
        <f t="shared" ref="AW11:AW72" si="15">IF(AN11=0,0,AU11/AN11+AV11)</f>
        <v>0</v>
      </c>
      <c r="AX11" s="50">
        <f t="shared" si="11"/>
        <v>200000</v>
      </c>
      <c r="AY11" s="91">
        <v>45580</v>
      </c>
      <c r="AZ11" s="93">
        <v>3</v>
      </c>
      <c r="BA11" s="91">
        <f>AY11-AZ11</f>
        <v>45577</v>
      </c>
      <c r="BB11" s="94" t="s">
        <v>70</v>
      </c>
      <c r="BC11" s="50">
        <v>0</v>
      </c>
      <c r="BD11" s="19" t="s">
        <v>72</v>
      </c>
      <c r="BE11" s="97"/>
    </row>
    <row r="12" ht="36" customHeight="1" spans="1:57">
      <c r="A12" s="15">
        <f t="shared" si="12"/>
        <v>9</v>
      </c>
      <c r="B12" s="16" t="s">
        <v>290</v>
      </c>
      <c r="C12" s="17" t="s">
        <v>291</v>
      </c>
      <c r="D12" s="17" t="s">
        <v>66</v>
      </c>
      <c r="E12" s="18" t="s">
        <v>67</v>
      </c>
      <c r="F12" s="18" t="s">
        <v>110</v>
      </c>
      <c r="G12" s="19" t="s">
        <v>69</v>
      </c>
      <c r="H12" s="20">
        <v>1</v>
      </c>
      <c r="I12" s="38">
        <f>VLOOKUP(B12,[1]Sheet1!$B:$BA,52,0)</f>
        <v>58272</v>
      </c>
      <c r="J12" s="38">
        <f>VLOOKUP(B12,[1]Sheet1!$B:$BB,53,0)</f>
        <v>58272</v>
      </c>
      <c r="K12" s="39">
        <f>VLOOKUP(B12,[2]Sheet1!$B$5:$BB$697,53,0)</f>
        <v>0</v>
      </c>
      <c r="L12" s="39">
        <f>VLOOKUP(B12,[2]Sheet1!$B:$BC,54,0)</f>
        <v>0</v>
      </c>
      <c r="M12" s="39">
        <f>VLOOKUP(B12,[2]Sheet1!$B:$BD,55,0)</f>
        <v>0</v>
      </c>
      <c r="N12" s="39">
        <f>VLOOKUP(B12,[2]Sheet1!$B:$BE,56,0)</f>
        <v>0</v>
      </c>
      <c r="O12" s="39">
        <f>VLOOKUP(B12,[2]Sheet1!$B:$BF,57,0)</f>
        <v>2856</v>
      </c>
      <c r="P12" s="39">
        <f>VLOOKUP(B12,[3]Sheet1!$B:$BH,59,0)</f>
        <v>9712</v>
      </c>
      <c r="Q12" s="39">
        <f>VLOOKUP(B12,[4]Sheet1!$B$5:$BJ$707,61,0)</f>
        <v>9712</v>
      </c>
      <c r="R12" s="39">
        <f>VLOOKUP(B12,[5]Sheet1!$B$5:$BO$716,65,0)</f>
        <v>9712</v>
      </c>
      <c r="S12" s="39">
        <f>VLOOKUP(B12,[1]Sheet1!$B:$BO,66,0)</f>
        <v>9712</v>
      </c>
      <c r="T12" s="49">
        <f t="shared" si="13"/>
        <v>41704</v>
      </c>
      <c r="U12" s="50">
        <f>VLOOKUP(B12,[6]Sheet2!$A:$V,21,0)</f>
        <v>42068</v>
      </c>
      <c r="V12" s="50"/>
      <c r="W12" s="50"/>
      <c r="X12" s="50"/>
      <c r="Y12" s="50"/>
      <c r="Z12" s="50">
        <f>VLOOKUP(B12,'[8]7.4付款计划'!$C$4:$AI$185,33,0)</f>
        <v>0</v>
      </c>
      <c r="AA12" s="50">
        <f>VLOOKUP(B12,'[8]7.9付款计划'!$C$9:$AB$196,26,0)</f>
        <v>0</v>
      </c>
      <c r="AB12" s="50"/>
      <c r="AC12" s="50"/>
      <c r="AD12" s="50">
        <v>41136</v>
      </c>
      <c r="AE12" s="50"/>
      <c r="AF12" s="50"/>
      <c r="AG12" s="50"/>
      <c r="AH12" s="50">
        <f t="shared" si="2"/>
        <v>83204</v>
      </c>
      <c r="AI12" s="50">
        <f t="shared" si="3"/>
        <v>-41500</v>
      </c>
      <c r="AJ12" s="50">
        <f t="shared" si="4"/>
        <v>17136</v>
      </c>
      <c r="AK12" s="62">
        <f t="shared" si="5"/>
        <v>17136</v>
      </c>
      <c r="AL12" s="62">
        <f t="shared" si="6"/>
        <v>17136</v>
      </c>
      <c r="AM12" s="62"/>
      <c r="AN12" s="50">
        <f t="shared" si="14"/>
        <v>0</v>
      </c>
      <c r="AO12" s="50"/>
      <c r="AP12" s="74">
        <f t="shared" si="7"/>
        <v>0</v>
      </c>
      <c r="AQ12" s="75">
        <f t="shared" si="8"/>
        <v>0</v>
      </c>
      <c r="AR12" s="76"/>
      <c r="AS12" s="22"/>
      <c r="AT12" s="22"/>
      <c r="AU12" s="76">
        <f t="shared" si="9"/>
        <v>0</v>
      </c>
      <c r="AV12" s="77"/>
      <c r="AW12" s="77">
        <f t="shared" si="15"/>
        <v>0</v>
      </c>
      <c r="AX12" s="50">
        <f t="shared" si="11"/>
        <v>0</v>
      </c>
      <c r="AY12" s="91">
        <v>45545</v>
      </c>
      <c r="AZ12" s="93">
        <v>1</v>
      </c>
      <c r="BA12" s="91">
        <f>AY12-AZ12</f>
        <v>45544</v>
      </c>
      <c r="BB12" s="92" t="s">
        <v>70</v>
      </c>
      <c r="BC12" s="50">
        <v>0</v>
      </c>
      <c r="BD12" s="15" t="s">
        <v>277</v>
      </c>
      <c r="BE12" s="97"/>
    </row>
    <row r="13" ht="36" customHeight="1" spans="1:57">
      <c r="A13" s="15">
        <f t="shared" si="12"/>
        <v>10</v>
      </c>
      <c r="B13" s="16" t="s">
        <v>292</v>
      </c>
      <c r="C13" s="17" t="s">
        <v>293</v>
      </c>
      <c r="D13" s="17" t="s">
        <v>66</v>
      </c>
      <c r="E13" s="18" t="s">
        <v>67</v>
      </c>
      <c r="F13" s="18" t="s">
        <v>110</v>
      </c>
      <c r="G13" s="19" t="s">
        <v>69</v>
      </c>
      <c r="H13" s="20">
        <v>0.8</v>
      </c>
      <c r="I13" s="38">
        <f>VLOOKUP(B13,[1]Sheet1!$B:$BA,52,0)</f>
        <v>695619.54</v>
      </c>
      <c r="J13" s="38">
        <f>VLOOKUP(B13,[1]Sheet1!$B:$BB,53,0)</f>
        <v>607766.85</v>
      </c>
      <c r="K13" s="39">
        <f>VLOOKUP(B13,[2]Sheet1!$B$5:$BB$697,53,0)</f>
        <v>70792.89</v>
      </c>
      <c r="L13" s="39">
        <f>VLOOKUP(B13,[2]Sheet1!$B:$BC,54,0)</f>
        <v>79216.4016666667</v>
      </c>
      <c r="M13" s="39">
        <f>VLOOKUP(B13,[2]Sheet1!$B:$BD,55,0)</f>
        <v>73787.37</v>
      </c>
      <c r="N13" s="39">
        <f>VLOOKUP(B13,[2]Sheet1!$B:$BE,56,0)</f>
        <v>73787.37</v>
      </c>
      <c r="O13" s="39">
        <f>VLOOKUP(B13,[2]Sheet1!$B:$BF,57,0)</f>
        <v>73787.37</v>
      </c>
      <c r="P13" s="39">
        <f>VLOOKUP(B13,[3]Sheet1!$B:$BH,59,0)</f>
        <v>53834.9183333333</v>
      </c>
      <c r="Q13" s="39">
        <f>VLOOKUP(B13,[4]Sheet1!$B$5:$BJ$707,61,0)</f>
        <v>58678.82</v>
      </c>
      <c r="R13" s="39">
        <f>VLOOKUP(B13,[5]Sheet1!$B$5:$BO$716,65,0)</f>
        <v>34072.9116666667</v>
      </c>
      <c r="S13" s="39">
        <f>VLOOKUP(B13,[1]Sheet1!$B:$BO,66,0)</f>
        <v>14642.115</v>
      </c>
      <c r="T13" s="49">
        <f t="shared" si="13"/>
        <v>426080.133333333</v>
      </c>
      <c r="U13" s="50">
        <f>VLOOKUP(B13,[6]Sheet2!$A:$V,21,0)</f>
        <v>280000</v>
      </c>
      <c r="V13" s="50">
        <v>80000</v>
      </c>
      <c r="W13" s="50"/>
      <c r="X13" s="50"/>
      <c r="Y13" s="50"/>
      <c r="Z13" s="50">
        <f>VLOOKUP(B13,'[8]7.4付款计划'!$C$4:$AI$185,33,0)</f>
        <v>0</v>
      </c>
      <c r="AA13" s="50">
        <f>VLOOKUP(B13,'[8]7.9付款计划'!$C$9:$AB$196,26,0)</f>
        <v>0</v>
      </c>
      <c r="AB13" s="50">
        <v>140000</v>
      </c>
      <c r="AC13" s="50"/>
      <c r="AD13" s="50"/>
      <c r="AE13" s="50"/>
      <c r="AF13" s="50"/>
      <c r="AG13" s="50"/>
      <c r="AH13" s="50">
        <f t="shared" si="2"/>
        <v>500000</v>
      </c>
      <c r="AI13" s="50">
        <f t="shared" si="3"/>
        <v>-73919.8666666667</v>
      </c>
      <c r="AJ13" s="50">
        <f t="shared" si="4"/>
        <v>607766.85</v>
      </c>
      <c r="AK13" s="62">
        <f t="shared" si="5"/>
        <v>607766.85</v>
      </c>
      <c r="AL13" s="62">
        <f t="shared" si="6"/>
        <v>607766.85</v>
      </c>
      <c r="AM13" s="101">
        <v>50000</v>
      </c>
      <c r="AN13" s="50">
        <f t="shared" si="14"/>
        <v>50000</v>
      </c>
      <c r="AO13" s="50"/>
      <c r="AP13" s="74">
        <f t="shared" si="7"/>
        <v>0.0822683895970963</v>
      </c>
      <c r="AQ13" s="75">
        <f t="shared" si="8"/>
        <v>0.00352129091570652</v>
      </c>
      <c r="AR13" s="76"/>
      <c r="AS13" s="22"/>
      <c r="AT13" s="22"/>
      <c r="AU13" s="76">
        <f t="shared" si="9"/>
        <v>0</v>
      </c>
      <c r="AV13" s="77"/>
      <c r="AW13" s="77">
        <f t="shared" si="15"/>
        <v>0</v>
      </c>
      <c r="AX13" s="50">
        <f t="shared" si="11"/>
        <v>50000</v>
      </c>
      <c r="AY13" s="91">
        <v>45585</v>
      </c>
      <c r="AZ13" s="93">
        <v>2</v>
      </c>
      <c r="BA13" s="91">
        <f>AY13-AZ13</f>
        <v>45583</v>
      </c>
      <c r="BB13" s="92" t="s">
        <v>70</v>
      </c>
      <c r="BC13" s="50">
        <v>0</v>
      </c>
      <c r="BD13" s="19" t="s">
        <v>72</v>
      </c>
      <c r="BE13" s="97" t="s">
        <v>294</v>
      </c>
    </row>
    <row r="14" ht="36" customHeight="1" spans="1:57">
      <c r="A14" s="15">
        <f t="shared" si="12"/>
        <v>11</v>
      </c>
      <c r="B14" s="16" t="s">
        <v>295</v>
      </c>
      <c r="C14" s="17" t="s">
        <v>296</v>
      </c>
      <c r="D14" s="17" t="s">
        <v>146</v>
      </c>
      <c r="E14" s="18" t="s">
        <v>75</v>
      </c>
      <c r="F14" s="18" t="s">
        <v>68</v>
      </c>
      <c r="G14" s="19" t="s">
        <v>69</v>
      </c>
      <c r="H14" s="20">
        <v>1</v>
      </c>
      <c r="I14" s="38">
        <f>VLOOKUP(B14,[1]Sheet1!$B:$BA,52,0)</f>
        <v>19500</v>
      </c>
      <c r="J14" s="38">
        <f>VLOOKUP(B14,[1]Sheet1!$B:$BB,53,0)</f>
        <v>19500</v>
      </c>
      <c r="K14" s="39">
        <f>VLOOKUP(B14,[2]Sheet1!$B$5:$BB$697,53,0)</f>
        <v>3250</v>
      </c>
      <c r="L14" s="39">
        <f>VLOOKUP(B14,[2]Sheet1!$B:$BC,54,0)</f>
        <v>3250</v>
      </c>
      <c r="M14" s="39">
        <f>VLOOKUP(B14,[2]Sheet1!$B:$BD,55,0)</f>
        <v>3250</v>
      </c>
      <c r="N14" s="39">
        <f>VLOOKUP(B14,[2]Sheet1!$B:$BE,56,0)</f>
        <v>3250</v>
      </c>
      <c r="O14" s="39">
        <f>VLOOKUP(B14,[2]Sheet1!$B:$BF,57,0)</f>
        <v>3250</v>
      </c>
      <c r="P14" s="39">
        <f>VLOOKUP(B14,[3]Sheet1!$B:$BH,59,0)</f>
        <v>3250</v>
      </c>
      <c r="Q14" s="39">
        <f>VLOOKUP(B14,[4]Sheet1!$B$5:$BJ$707,61,0)</f>
        <v>0</v>
      </c>
      <c r="R14" s="39">
        <f>VLOOKUP(B14,[5]Sheet1!$B$5:$BO$716,65,0)</f>
        <v>0</v>
      </c>
      <c r="S14" s="39">
        <f>VLOOKUP(B14,[1]Sheet1!$B:$BO,66,0)</f>
        <v>0</v>
      </c>
      <c r="T14" s="49">
        <f t="shared" si="13"/>
        <v>19500</v>
      </c>
      <c r="U14" s="50"/>
      <c r="V14" s="50"/>
      <c r="W14" s="50"/>
      <c r="X14" s="50"/>
      <c r="Y14" s="50"/>
      <c r="Z14" s="50">
        <f>VLOOKUP(B14,'[8]7.4付款计划'!$C$4:$AI$185,33,0)</f>
        <v>0</v>
      </c>
      <c r="AA14" s="50">
        <f>VLOOKUP(B14,'[8]7.9付款计划'!$C$9:$AB$196,26,0)</f>
        <v>0</v>
      </c>
      <c r="AB14" s="50"/>
      <c r="AC14" s="50"/>
      <c r="AD14" s="50"/>
      <c r="AE14" s="50"/>
      <c r="AF14" s="50"/>
      <c r="AG14" s="50"/>
      <c r="AH14" s="50">
        <f t="shared" si="2"/>
        <v>0</v>
      </c>
      <c r="AI14" s="50">
        <f t="shared" si="3"/>
        <v>19500</v>
      </c>
      <c r="AJ14" s="50">
        <f t="shared" si="4"/>
        <v>19500</v>
      </c>
      <c r="AK14" s="62">
        <f t="shared" si="5"/>
        <v>19500</v>
      </c>
      <c r="AL14" s="62">
        <f t="shared" si="6"/>
        <v>19500</v>
      </c>
      <c r="AM14" s="62"/>
      <c r="AN14" s="50">
        <f t="shared" si="14"/>
        <v>0</v>
      </c>
      <c r="AO14" s="50"/>
      <c r="AP14" s="74">
        <f t="shared" si="7"/>
        <v>0</v>
      </c>
      <c r="AQ14" s="75">
        <f t="shared" si="8"/>
        <v>0</v>
      </c>
      <c r="AR14" s="76"/>
      <c r="AS14" s="22"/>
      <c r="AT14" s="22"/>
      <c r="AU14" s="76">
        <f t="shared" si="9"/>
        <v>0</v>
      </c>
      <c r="AV14" s="77"/>
      <c r="AW14" s="77">
        <f t="shared" si="15"/>
        <v>0</v>
      </c>
      <c r="AX14" s="50">
        <f t="shared" si="11"/>
        <v>0</v>
      </c>
      <c r="AY14" s="91"/>
      <c r="AZ14" s="15"/>
      <c r="BA14" s="91"/>
      <c r="BB14" s="92" t="s">
        <v>70</v>
      </c>
      <c r="BC14" s="50">
        <v>0</v>
      </c>
      <c r="BD14" s="15" t="s">
        <v>72</v>
      </c>
      <c r="BE14" s="97"/>
    </row>
    <row r="15" ht="36" customHeight="1" spans="1:57">
      <c r="A15" s="15">
        <f t="shared" si="12"/>
        <v>12</v>
      </c>
      <c r="B15" s="16" t="s">
        <v>297</v>
      </c>
      <c r="C15" s="17" t="s">
        <v>298</v>
      </c>
      <c r="D15" s="17" t="s">
        <v>66</v>
      </c>
      <c r="E15" s="18" t="s">
        <v>149</v>
      </c>
      <c r="F15" s="18" t="s">
        <v>68</v>
      </c>
      <c r="G15" s="19" t="s">
        <v>149</v>
      </c>
      <c r="H15" s="28">
        <v>0.8</v>
      </c>
      <c r="I15" s="38">
        <f>VLOOKUP(B15,[1]Sheet1!$B:$BA,52,0)</f>
        <v>119448.35</v>
      </c>
      <c r="J15" s="38">
        <f>VLOOKUP(B15,[1]Sheet1!$B:$BB,53,0)</f>
        <v>119448.35</v>
      </c>
      <c r="K15" s="39">
        <f>VLOOKUP(B15,[2]Sheet1!$B$5:$BB$697,53,0)</f>
        <v>23241.3916666667</v>
      </c>
      <c r="L15" s="39">
        <f>VLOOKUP(B15,[2]Sheet1!$B:$BC,54,0)</f>
        <v>23241.3916666667</v>
      </c>
      <c r="M15" s="39">
        <f>VLOOKUP(B15,[2]Sheet1!$B:$BD,55,0)</f>
        <v>0</v>
      </c>
      <c r="N15" s="39">
        <f>VLOOKUP(B15,[2]Sheet1!$B:$BE,56,0)</f>
        <v>0</v>
      </c>
      <c r="O15" s="39">
        <f>VLOOKUP(B15,[2]Sheet1!$B:$BF,57,0)</f>
        <v>0</v>
      </c>
      <c r="P15" s="39">
        <f>VLOOKUP(B15,[3]Sheet1!$B:$BH,59,0)</f>
        <v>0</v>
      </c>
      <c r="Q15" s="39">
        <f>VLOOKUP(B15,[4]Sheet1!$B$5:$BJ$707,61,0)</f>
        <v>0</v>
      </c>
      <c r="R15" s="39">
        <f>VLOOKUP(B15,[5]Sheet1!$B$5:$BO$716,65,0)</f>
        <v>0</v>
      </c>
      <c r="S15" s="39">
        <f>VLOOKUP(B15,[1]Sheet1!$B:$BO,66,0)</f>
        <v>0</v>
      </c>
      <c r="T15" s="49">
        <f t="shared" si="13"/>
        <v>37186.2266666667</v>
      </c>
      <c r="U15" s="50">
        <f>VLOOKUP(B15,[6]Sheet2!$A:$V,21,0)</f>
        <v>0</v>
      </c>
      <c r="V15" s="50"/>
      <c r="W15" s="50"/>
      <c r="X15" s="50"/>
      <c r="Y15" s="50"/>
      <c r="Z15" s="50">
        <f>VLOOKUP(B15,'[8]7.4付款计划'!$C$4:$AI$185,33,0)</f>
        <v>20000</v>
      </c>
      <c r="AA15" s="50">
        <f>VLOOKUP(B15,'[8]7.9付款计划'!$C$9:$AB$196,26,0)</f>
        <v>0</v>
      </c>
      <c r="AB15" s="50"/>
      <c r="AC15" s="50"/>
      <c r="AD15" s="50"/>
      <c r="AE15" s="50"/>
      <c r="AF15" s="50"/>
      <c r="AG15" s="50"/>
      <c r="AH15" s="50">
        <f t="shared" si="2"/>
        <v>20000</v>
      </c>
      <c r="AI15" s="50">
        <f t="shared" si="3"/>
        <v>17186.2266666667</v>
      </c>
      <c r="AJ15" s="50">
        <f t="shared" si="4"/>
        <v>119448.35</v>
      </c>
      <c r="AK15" s="62">
        <f t="shared" si="5"/>
        <v>17186.2266666667</v>
      </c>
      <c r="AL15" s="62">
        <f t="shared" si="6"/>
        <v>17186.2266666667</v>
      </c>
      <c r="AM15" s="62"/>
      <c r="AN15" s="50">
        <f t="shared" si="14"/>
        <v>0</v>
      </c>
      <c r="AO15" s="50"/>
      <c r="AP15" s="74">
        <f t="shared" si="7"/>
        <v>0</v>
      </c>
      <c r="AQ15" s="75">
        <f t="shared" si="8"/>
        <v>0</v>
      </c>
      <c r="AR15" s="76"/>
      <c r="AS15" s="22"/>
      <c r="AT15" s="22"/>
      <c r="AU15" s="76">
        <f t="shared" si="9"/>
        <v>0</v>
      </c>
      <c r="AV15" s="77">
        <v>0</v>
      </c>
      <c r="AW15" s="77">
        <f t="shared" si="15"/>
        <v>0</v>
      </c>
      <c r="AX15" s="50">
        <f t="shared" si="11"/>
        <v>0</v>
      </c>
      <c r="AY15" s="91"/>
      <c r="AZ15" s="15"/>
      <c r="BA15" s="91"/>
      <c r="BB15" s="94" t="s">
        <v>70</v>
      </c>
      <c r="BC15" s="50">
        <v>0</v>
      </c>
      <c r="BD15" s="19" t="s">
        <v>153</v>
      </c>
      <c r="BE15" s="97"/>
    </row>
    <row r="16" ht="36" customHeight="1" spans="1:57">
      <c r="A16" s="15">
        <f t="shared" si="12"/>
        <v>13</v>
      </c>
      <c r="B16" s="16" t="s">
        <v>299</v>
      </c>
      <c r="C16" s="17" t="s">
        <v>300</v>
      </c>
      <c r="D16" s="17" t="s">
        <v>146</v>
      </c>
      <c r="E16" s="18" t="s">
        <v>149</v>
      </c>
      <c r="F16" s="18" t="s">
        <v>110</v>
      </c>
      <c r="G16" s="19" t="s">
        <v>149</v>
      </c>
      <c r="H16" s="28">
        <v>1</v>
      </c>
      <c r="I16" s="38">
        <f>VLOOKUP(B16,[1]Sheet1!$B:$BA,52,0)</f>
        <v>35240</v>
      </c>
      <c r="J16" s="38">
        <f>VLOOKUP(B16,[1]Sheet1!$B:$BB,53,0)</f>
        <v>35240</v>
      </c>
      <c r="K16" s="39">
        <f>VLOOKUP(B16,[2]Sheet1!$B$5:$BB$697,53,0)</f>
        <v>2978.33333333333</v>
      </c>
      <c r="L16" s="39">
        <f>VLOOKUP(B16,[2]Sheet1!$B:$BC,54,0)</f>
        <v>2978.33333333333</v>
      </c>
      <c r="M16" s="39">
        <f>VLOOKUP(B16,[2]Sheet1!$B:$BD,55,0)</f>
        <v>2978.33333333333</v>
      </c>
      <c r="N16" s="39">
        <f>VLOOKUP(B16,[2]Sheet1!$B:$BE,56,0)</f>
        <v>2978.33333333333</v>
      </c>
      <c r="O16" s="39">
        <f>VLOOKUP(B16,[2]Sheet1!$B:$BF,57,0)</f>
        <v>6706.66666666667</v>
      </c>
      <c r="P16" s="39">
        <f>VLOOKUP(B16,[3]Sheet1!$B:$BH,59,0)</f>
        <v>6706.66666666667</v>
      </c>
      <c r="Q16" s="39">
        <f>VLOOKUP(B16,[4]Sheet1!$B$5:$BJ$707,61,0)</f>
        <v>3728.33333333333</v>
      </c>
      <c r="R16" s="39">
        <f>VLOOKUP(B16,[5]Sheet1!$B$5:$BO$716,65,0)</f>
        <v>3728.33333333333</v>
      </c>
      <c r="S16" s="39">
        <f>VLOOKUP(B16,[1]Sheet1!$B:$BO,66,0)</f>
        <v>3728.33333333333</v>
      </c>
      <c r="T16" s="49">
        <f t="shared" si="13"/>
        <v>36511.6666666666</v>
      </c>
      <c r="U16" s="50"/>
      <c r="V16" s="50"/>
      <c r="W16" s="50"/>
      <c r="X16" s="50">
        <f>VLOOKUP(B16,'[7]5.30 (2)'!$C$4:$V$115,20,0)</f>
        <v>5000</v>
      </c>
      <c r="Y16" s="50"/>
      <c r="Z16" s="50">
        <f>VLOOKUP(B16,'[8]7.4付款计划'!$C$4:$AI$185,33,0)</f>
        <v>0</v>
      </c>
      <c r="AA16" s="50">
        <f>VLOOKUP(B16,'[8]7.9付款计划'!$C$9:$AB$196,26,0)</f>
        <v>0</v>
      </c>
      <c r="AB16" s="50"/>
      <c r="AC16" s="50"/>
      <c r="AD16" s="50"/>
      <c r="AE16" s="50"/>
      <c r="AF16" s="50"/>
      <c r="AG16" s="50"/>
      <c r="AH16" s="50">
        <f t="shared" si="2"/>
        <v>5000</v>
      </c>
      <c r="AI16" s="50">
        <f t="shared" si="3"/>
        <v>31511.6666666666</v>
      </c>
      <c r="AJ16" s="50">
        <f t="shared" si="4"/>
        <v>35240</v>
      </c>
      <c r="AK16" s="62">
        <f t="shared" si="5"/>
        <v>31511.6666666666</v>
      </c>
      <c r="AL16" s="62">
        <f t="shared" si="6"/>
        <v>31511.6666666666</v>
      </c>
      <c r="AM16" s="62"/>
      <c r="AN16" s="50">
        <f t="shared" si="14"/>
        <v>0</v>
      </c>
      <c r="AO16" s="50"/>
      <c r="AP16" s="74">
        <f t="shared" si="7"/>
        <v>0</v>
      </c>
      <c r="AQ16" s="75">
        <f t="shared" si="8"/>
        <v>0</v>
      </c>
      <c r="AR16" s="76"/>
      <c r="AS16" s="22"/>
      <c r="AT16" s="22"/>
      <c r="AU16" s="76">
        <f t="shared" si="9"/>
        <v>0</v>
      </c>
      <c r="AV16" s="77">
        <v>0</v>
      </c>
      <c r="AW16" s="77">
        <f t="shared" si="15"/>
        <v>0</v>
      </c>
      <c r="AX16" s="50">
        <f t="shared" si="11"/>
        <v>0</v>
      </c>
      <c r="AY16" s="91"/>
      <c r="AZ16" s="15"/>
      <c r="BA16" s="91"/>
      <c r="BB16" s="92" t="s">
        <v>70</v>
      </c>
      <c r="BC16" s="50">
        <v>0</v>
      </c>
      <c r="BD16" s="15" t="s">
        <v>153</v>
      </c>
      <c r="BE16" s="97"/>
    </row>
    <row r="17" ht="36" customHeight="1" spans="1:57">
      <c r="A17" s="15">
        <f t="shared" si="12"/>
        <v>14</v>
      </c>
      <c r="B17" s="16" t="s">
        <v>301</v>
      </c>
      <c r="C17" s="17" t="s">
        <v>302</v>
      </c>
      <c r="D17" s="17" t="s">
        <v>146</v>
      </c>
      <c r="E17" s="18" t="s">
        <v>149</v>
      </c>
      <c r="F17" s="19" t="s">
        <v>135</v>
      </c>
      <c r="G17" s="19" t="s">
        <v>149</v>
      </c>
      <c r="H17" s="28">
        <v>1</v>
      </c>
      <c r="I17" s="38">
        <f>VLOOKUP(B17,[1]Sheet1!$B:$BA,52,0)</f>
        <v>0</v>
      </c>
      <c r="J17" s="38">
        <f>VLOOKUP(B17,[1]Sheet1!$B:$BB,53,0)</f>
        <v>0</v>
      </c>
      <c r="K17" s="39">
        <f>VLOOKUP(B17,[2]Sheet1!$B$5:$BB$697,53,0)</f>
        <v>0</v>
      </c>
      <c r="L17" s="39">
        <f>VLOOKUP(B17,[2]Sheet1!$B:$BC,54,0)</f>
        <v>0</v>
      </c>
      <c r="M17" s="39">
        <f>VLOOKUP(B17,[2]Sheet1!$B:$BD,55,0)</f>
        <v>0</v>
      </c>
      <c r="N17" s="39">
        <f>VLOOKUP(B17,[2]Sheet1!$B:$BE,56,0)</f>
        <v>0</v>
      </c>
      <c r="O17" s="39">
        <f>VLOOKUP(B17,[2]Sheet1!$B:$BF,57,0)</f>
        <v>0</v>
      </c>
      <c r="P17" s="39">
        <f>VLOOKUP(B17,[3]Sheet1!$B:$BH,59,0)</f>
        <v>0</v>
      </c>
      <c r="Q17" s="39">
        <f>VLOOKUP(B17,[4]Sheet1!$B$5:$BJ$707,61,0)</f>
        <v>4057.5</v>
      </c>
      <c r="R17" s="39">
        <f>VLOOKUP(B17,[5]Sheet1!$B$5:$BO$716,65,0)</f>
        <v>741.666666666667</v>
      </c>
      <c r="S17" s="39">
        <f>VLOOKUP(B17,[1]Sheet1!$B:$BO,66,0)</f>
        <v>0</v>
      </c>
      <c r="T17" s="49">
        <f t="shared" si="13"/>
        <v>4799.16666666667</v>
      </c>
      <c r="U17" s="50"/>
      <c r="V17" s="50"/>
      <c r="W17" s="50"/>
      <c r="X17" s="50"/>
      <c r="Y17" s="50"/>
      <c r="Z17" s="50">
        <f>VLOOKUP(B17,'[8]7.4付款计划'!$C$4:$AI$185,33,0)</f>
        <v>24345</v>
      </c>
      <c r="AA17" s="50">
        <f>VLOOKUP(B17,'[8]7.9付款计划'!$C$9:$AB$196,26,0)</f>
        <v>0</v>
      </c>
      <c r="AB17" s="50"/>
      <c r="AC17" s="50"/>
      <c r="AD17" s="50"/>
      <c r="AE17" s="50"/>
      <c r="AF17" s="50"/>
      <c r="AG17" s="50"/>
      <c r="AH17" s="50">
        <f t="shared" si="2"/>
        <v>24345</v>
      </c>
      <c r="AI17" s="50">
        <f t="shared" si="3"/>
        <v>-19545.8333333333</v>
      </c>
      <c r="AJ17" s="50">
        <f t="shared" si="4"/>
        <v>0</v>
      </c>
      <c r="AK17" s="62">
        <f t="shared" si="5"/>
        <v>-19545.8333333333</v>
      </c>
      <c r="AL17" s="62">
        <f t="shared" si="6"/>
        <v>0</v>
      </c>
      <c r="AM17" s="62"/>
      <c r="AN17" s="50">
        <f t="shared" si="14"/>
        <v>0</v>
      </c>
      <c r="AO17" s="50"/>
      <c r="AP17" s="74" t="str">
        <f t="shared" si="7"/>
        <v>100%</v>
      </c>
      <c r="AQ17" s="75">
        <f t="shared" si="8"/>
        <v>0</v>
      </c>
      <c r="AR17" s="76"/>
      <c r="AS17" s="22"/>
      <c r="AT17" s="22"/>
      <c r="AU17" s="76">
        <f t="shared" si="9"/>
        <v>0</v>
      </c>
      <c r="AV17" s="77">
        <v>0</v>
      </c>
      <c r="AW17" s="77">
        <f t="shared" si="15"/>
        <v>0</v>
      </c>
      <c r="AX17" s="50">
        <f t="shared" si="11"/>
        <v>0</v>
      </c>
      <c r="AY17" s="91"/>
      <c r="AZ17" s="15"/>
      <c r="BA17" s="91"/>
      <c r="BB17" s="94" t="s">
        <v>70</v>
      </c>
      <c r="BC17" s="50">
        <v>0</v>
      </c>
      <c r="BD17" s="19" t="s">
        <v>153</v>
      </c>
      <c r="BE17" s="97"/>
    </row>
    <row r="18" ht="36" customHeight="1" spans="1:57">
      <c r="A18" s="15">
        <f t="shared" si="12"/>
        <v>15</v>
      </c>
      <c r="B18" s="16" t="s">
        <v>303</v>
      </c>
      <c r="C18" s="17" t="s">
        <v>304</v>
      </c>
      <c r="D18" s="17" t="s">
        <v>146</v>
      </c>
      <c r="E18" s="18" t="s">
        <v>149</v>
      </c>
      <c r="F18" s="18" t="s">
        <v>68</v>
      </c>
      <c r="G18" s="19" t="s">
        <v>149</v>
      </c>
      <c r="H18" s="28">
        <v>1</v>
      </c>
      <c r="I18" s="38"/>
      <c r="J18" s="38"/>
      <c r="K18" s="39"/>
      <c r="L18" s="39"/>
      <c r="M18" s="39"/>
      <c r="N18" s="39"/>
      <c r="O18" s="39"/>
      <c r="P18" s="39"/>
      <c r="Q18" s="39"/>
      <c r="R18" s="39"/>
      <c r="S18" s="39" t="e">
        <f>VLOOKUP(B18,[1]Sheet1!$B:$BO,66,0)</f>
        <v>#N/A</v>
      </c>
      <c r="T18" s="49" t="e">
        <f t="shared" si="13"/>
        <v>#N/A</v>
      </c>
      <c r="U18" s="50"/>
      <c r="V18" s="50"/>
      <c r="W18" s="50"/>
      <c r="X18" s="50"/>
      <c r="Y18" s="50"/>
      <c r="Z18" s="50">
        <f>VLOOKUP(B18,'[8]7.4付款计划'!$C$4:$AI$185,33,0)</f>
        <v>35587.5</v>
      </c>
      <c r="AA18" s="50">
        <f>VLOOKUP(B18,'[8]7.9付款计划'!$C$9:$AB$196,26,0)</f>
        <v>0</v>
      </c>
      <c r="AB18" s="50"/>
      <c r="AC18" s="50"/>
      <c r="AD18" s="50"/>
      <c r="AE18" s="50"/>
      <c r="AF18" s="50"/>
      <c r="AG18" s="50"/>
      <c r="AH18" s="50">
        <f t="shared" si="2"/>
        <v>35587.5</v>
      </c>
      <c r="AI18" s="50"/>
      <c r="AJ18" s="50">
        <f t="shared" si="4"/>
        <v>0</v>
      </c>
      <c r="AK18" s="62"/>
      <c r="AL18" s="62">
        <f t="shared" si="6"/>
        <v>0</v>
      </c>
      <c r="AM18" s="62"/>
      <c r="AN18" s="50">
        <f t="shared" si="14"/>
        <v>0</v>
      </c>
      <c r="AO18" s="50"/>
      <c r="AP18" s="74" t="str">
        <f t="shared" si="7"/>
        <v>100%</v>
      </c>
      <c r="AQ18" s="75">
        <f t="shared" si="8"/>
        <v>0</v>
      </c>
      <c r="AR18" s="76"/>
      <c r="AS18" s="22"/>
      <c r="AT18" s="22"/>
      <c r="AU18" s="76">
        <f t="shared" si="9"/>
        <v>0</v>
      </c>
      <c r="AV18" s="77">
        <v>0</v>
      </c>
      <c r="AW18" s="77">
        <f t="shared" si="15"/>
        <v>0</v>
      </c>
      <c r="AX18" s="50">
        <f t="shared" si="11"/>
        <v>0</v>
      </c>
      <c r="AY18" s="91"/>
      <c r="AZ18" s="15"/>
      <c r="BA18" s="91"/>
      <c r="BB18" s="94" t="s">
        <v>70</v>
      </c>
      <c r="BC18" s="50">
        <v>0</v>
      </c>
      <c r="BD18" s="19" t="s">
        <v>153</v>
      </c>
      <c r="BE18" s="97"/>
    </row>
    <row r="19" ht="36" customHeight="1" spans="1:57">
      <c r="A19" s="15">
        <f t="shared" si="12"/>
        <v>16</v>
      </c>
      <c r="B19" s="16" t="s">
        <v>305</v>
      </c>
      <c r="C19" s="17" t="s">
        <v>306</v>
      </c>
      <c r="D19" s="17" t="s">
        <v>146</v>
      </c>
      <c r="E19" s="18" t="s">
        <v>75</v>
      </c>
      <c r="F19" s="18" t="s">
        <v>68</v>
      </c>
      <c r="G19" s="19" t="s">
        <v>85</v>
      </c>
      <c r="H19" s="20">
        <v>1</v>
      </c>
      <c r="I19" s="38">
        <f>VLOOKUP(B19,[1]Sheet1!$B:$BA,52,0)</f>
        <v>236900</v>
      </c>
      <c r="J19" s="38">
        <f>VLOOKUP(B19,[1]Sheet1!$B:$BB,53,0)</f>
        <v>236900</v>
      </c>
      <c r="K19" s="39">
        <f>VLOOKUP(B19,[2]Sheet1!$B$5:$BB$697,53,0)</f>
        <v>0</v>
      </c>
      <c r="L19" s="39">
        <f>VLOOKUP(B19,[2]Sheet1!$B:$BC,54,0)</f>
        <v>0</v>
      </c>
      <c r="M19" s="39">
        <f>VLOOKUP(B19,[2]Sheet1!$B:$BD,55,0)</f>
        <v>0</v>
      </c>
      <c r="N19" s="39">
        <f>VLOOKUP(B19,[2]Sheet1!$B:$BE,56,0)</f>
        <v>0</v>
      </c>
      <c r="O19" s="39">
        <f>VLOOKUP(B19,[2]Sheet1!$B:$BF,57,0)</f>
        <v>0</v>
      </c>
      <c r="P19" s="39">
        <f>VLOOKUP(B19,[3]Sheet1!$B:$BH,59,0)</f>
        <v>0</v>
      </c>
      <c r="Q19" s="39">
        <f>VLOOKUP(B19,[4]Sheet1!$B$5:$BJ$707,61,0)</f>
        <v>0</v>
      </c>
      <c r="R19" s="39">
        <f>VLOOKUP(B19,[5]Sheet1!$B$5:$BO$716,65,0)</f>
        <v>0</v>
      </c>
      <c r="S19" s="39">
        <f>VLOOKUP(B19,[1]Sheet1!$B:$BO,66,0)</f>
        <v>0</v>
      </c>
      <c r="T19" s="49">
        <f t="shared" si="13"/>
        <v>0</v>
      </c>
      <c r="U19" s="50">
        <f>VLOOKUP(B19,[6]Sheet2!$A:$V,21,0)</f>
        <v>0</v>
      </c>
      <c r="V19" s="50"/>
      <c r="W19" s="50"/>
      <c r="X19" s="50">
        <f>VLOOKUP(B19,'[7]5.30 (2)'!$C$4:$V$115,20,0)</f>
        <v>180000</v>
      </c>
      <c r="Y19" s="50"/>
      <c r="Z19" s="50">
        <f>VLOOKUP(B19,'[8]7.4付款计划'!$C$4:$AI$185,33,0)</f>
        <v>0</v>
      </c>
      <c r="AA19" s="50">
        <f>VLOOKUP(B19,'[8]7.9付款计划'!$C$9:$AB$196,26,0)</f>
        <v>0</v>
      </c>
      <c r="AB19" s="50"/>
      <c r="AC19" s="50"/>
      <c r="AD19" s="50"/>
      <c r="AE19" s="50"/>
      <c r="AF19" s="50"/>
      <c r="AG19" s="50"/>
      <c r="AH19" s="50">
        <f t="shared" si="2"/>
        <v>180000</v>
      </c>
      <c r="AI19" s="50">
        <f t="shared" si="3"/>
        <v>-180000</v>
      </c>
      <c r="AJ19" s="50">
        <f t="shared" si="4"/>
        <v>236900</v>
      </c>
      <c r="AK19" s="62">
        <f t="shared" ref="AK19:AK49" si="16">_xlfn.IFS(G19="原材料",AJ19,G19="涉诉",AJ19,G19="临采",AJ19,G19="零部件",AI19,G19="销售",AI19,G19="固定资产",AJ19,G19="特殊类",AJ19,G19="李尔项目",AJ19)</f>
        <v>236900</v>
      </c>
      <c r="AL19" s="62">
        <f t="shared" si="6"/>
        <v>236900</v>
      </c>
      <c r="AM19" s="62"/>
      <c r="AN19" s="50">
        <f t="shared" si="14"/>
        <v>0</v>
      </c>
      <c r="AO19" s="50"/>
      <c r="AP19" s="74">
        <f t="shared" si="7"/>
        <v>0</v>
      </c>
      <c r="AQ19" s="75">
        <f t="shared" si="8"/>
        <v>0</v>
      </c>
      <c r="AR19" s="76"/>
      <c r="AS19" s="22"/>
      <c r="AT19" s="22"/>
      <c r="AU19" s="76">
        <f t="shared" si="9"/>
        <v>0</v>
      </c>
      <c r="AV19" s="77">
        <v>0</v>
      </c>
      <c r="AW19" s="77">
        <f t="shared" si="15"/>
        <v>0</v>
      </c>
      <c r="AX19" s="50">
        <f t="shared" si="11"/>
        <v>0</v>
      </c>
      <c r="AY19" s="95"/>
      <c r="AZ19" s="93"/>
      <c r="BA19" s="95"/>
      <c r="BB19" s="92" t="s">
        <v>70</v>
      </c>
      <c r="BC19" s="50">
        <v>0</v>
      </c>
      <c r="BD19" s="15" t="s">
        <v>212</v>
      </c>
      <c r="BE19" s="97"/>
    </row>
    <row r="20" ht="36" customHeight="1" spans="1:57">
      <c r="A20" s="15">
        <f t="shared" si="12"/>
        <v>17</v>
      </c>
      <c r="B20" s="16" t="s">
        <v>307</v>
      </c>
      <c r="C20" s="17" t="s">
        <v>308</v>
      </c>
      <c r="D20" s="17" t="s">
        <v>66</v>
      </c>
      <c r="E20" s="18" t="s">
        <v>67</v>
      </c>
      <c r="F20" s="18" t="s">
        <v>68</v>
      </c>
      <c r="G20" s="19" t="s">
        <v>85</v>
      </c>
      <c r="H20" s="20">
        <v>1</v>
      </c>
      <c r="I20" s="38">
        <f>VLOOKUP(B20,[1]Sheet1!$B:$BA,52,0)</f>
        <v>20459.99</v>
      </c>
      <c r="J20" s="38">
        <f>VLOOKUP(B20,[1]Sheet1!$B:$BB,53,0)</f>
        <v>20459.99</v>
      </c>
      <c r="K20" s="39">
        <f>VLOOKUP(B20,[2]Sheet1!$B$5:$BB$697,53,0)</f>
        <v>6743.33166666667</v>
      </c>
      <c r="L20" s="39">
        <f>VLOOKUP(B20,[2]Sheet1!$B:$BC,54,0)</f>
        <v>6743.33166666667</v>
      </c>
      <c r="M20" s="39">
        <f>VLOOKUP(B20,[2]Sheet1!$B:$BD,55,0)</f>
        <v>6743.33166666667</v>
      </c>
      <c r="N20" s="39">
        <f>VLOOKUP(B20,[2]Sheet1!$B:$BE,56,0)</f>
        <v>6743.33166666667</v>
      </c>
      <c r="O20" s="39">
        <f>VLOOKUP(B20,[2]Sheet1!$B:$BF,57,0)</f>
        <v>0</v>
      </c>
      <c r="P20" s="39">
        <f>VLOOKUP(B20,[3]Sheet1!$B:$BH,59,0)</f>
        <v>0</v>
      </c>
      <c r="Q20" s="39">
        <f>VLOOKUP(B20,[4]Sheet1!$B$5:$BJ$707,61,0)</f>
        <v>0</v>
      </c>
      <c r="R20" s="39">
        <f>VLOOKUP(B20,[5]Sheet1!$B$5:$BO$716,65,0)</f>
        <v>0</v>
      </c>
      <c r="S20" s="39">
        <f>VLOOKUP(B20,[1]Sheet1!$B:$BO,66,0)</f>
        <v>0</v>
      </c>
      <c r="T20" s="49">
        <f t="shared" si="13"/>
        <v>26973.3266666667</v>
      </c>
      <c r="U20" s="50">
        <f>VLOOKUP(B20,[6]Sheet2!$A:$V,21,0)</f>
        <v>0</v>
      </c>
      <c r="V20" s="50"/>
      <c r="W20" s="50"/>
      <c r="X20" s="50">
        <f>VLOOKUP(B20,'[7]5.30 (2)'!$C$4:$V$115,20,0)</f>
        <v>20000</v>
      </c>
      <c r="Y20" s="50"/>
      <c r="Z20" s="50">
        <f>VLOOKUP(B20,'[8]7.4付款计划'!$C$4:$AI$185,33,0)</f>
        <v>0</v>
      </c>
      <c r="AA20" s="50">
        <f>VLOOKUP(B20,'[8]7.9付款计划'!$C$9:$AB$196,26,0)</f>
        <v>0</v>
      </c>
      <c r="AB20" s="50"/>
      <c r="AC20" s="50"/>
      <c r="AD20" s="50"/>
      <c r="AE20" s="50"/>
      <c r="AF20" s="50"/>
      <c r="AG20" s="50"/>
      <c r="AH20" s="50">
        <f t="shared" si="2"/>
        <v>20000</v>
      </c>
      <c r="AI20" s="50">
        <f t="shared" si="3"/>
        <v>6973.32666666668</v>
      </c>
      <c r="AJ20" s="50">
        <f t="shared" si="4"/>
        <v>20459.99</v>
      </c>
      <c r="AK20" s="62">
        <f t="shared" si="16"/>
        <v>20459.99</v>
      </c>
      <c r="AL20" s="62">
        <f t="shared" si="6"/>
        <v>20459.99</v>
      </c>
      <c r="AM20" s="62"/>
      <c r="AN20" s="50">
        <f t="shared" si="14"/>
        <v>0</v>
      </c>
      <c r="AO20" s="50"/>
      <c r="AP20" s="74">
        <f t="shared" si="7"/>
        <v>0</v>
      </c>
      <c r="AQ20" s="75">
        <f t="shared" si="8"/>
        <v>0</v>
      </c>
      <c r="AR20" s="76"/>
      <c r="AS20" s="22"/>
      <c r="AT20" s="22"/>
      <c r="AU20" s="76">
        <f t="shared" si="9"/>
        <v>0</v>
      </c>
      <c r="AV20" s="77">
        <v>0</v>
      </c>
      <c r="AW20" s="77">
        <f t="shared" si="15"/>
        <v>0</v>
      </c>
      <c r="AX20" s="50">
        <f t="shared" si="11"/>
        <v>0</v>
      </c>
      <c r="AY20" s="91"/>
      <c r="AZ20" s="15"/>
      <c r="BA20" s="91"/>
      <c r="BB20" s="92" t="s">
        <v>70</v>
      </c>
      <c r="BC20" s="50" t="s">
        <v>309</v>
      </c>
      <c r="BD20" s="15" t="s">
        <v>212</v>
      </c>
      <c r="BE20" s="97"/>
    </row>
    <row r="21" ht="36" customHeight="1" spans="1:57">
      <c r="A21" s="15">
        <f t="shared" si="12"/>
        <v>18</v>
      </c>
      <c r="B21" s="16" t="s">
        <v>310</v>
      </c>
      <c r="C21" s="17" t="s">
        <v>311</v>
      </c>
      <c r="D21" s="17" t="s">
        <v>208</v>
      </c>
      <c r="E21" s="18" t="s">
        <v>75</v>
      </c>
      <c r="F21" s="18" t="s">
        <v>68</v>
      </c>
      <c r="G21" s="19" t="s">
        <v>85</v>
      </c>
      <c r="H21" s="20">
        <v>0.8</v>
      </c>
      <c r="I21" s="38">
        <f>VLOOKUP(B21,[1]Sheet1!$B:$BA,52,0)</f>
        <v>458630.26</v>
      </c>
      <c r="J21" s="38">
        <f>VLOOKUP(B21,[1]Sheet1!$B:$BB,53,0)</f>
        <v>458630.26</v>
      </c>
      <c r="K21" s="39">
        <f>VLOOKUP(B21,[2]Sheet1!$B$5:$BB$697,53,0)</f>
        <v>67800.6166666667</v>
      </c>
      <c r="L21" s="39">
        <f>VLOOKUP(B21,[2]Sheet1!$B:$BC,54,0)</f>
        <v>84771.71</v>
      </c>
      <c r="M21" s="39">
        <f>VLOOKUP(B21,[2]Sheet1!$B:$BD,55,0)</f>
        <v>84771.71</v>
      </c>
      <c r="N21" s="39">
        <f>VLOOKUP(B21,[2]Sheet1!$B:$BE,56,0)</f>
        <v>79234.1866666667</v>
      </c>
      <c r="O21" s="39">
        <f>VLOOKUP(B21,[2]Sheet1!$B:$BF,57,0)</f>
        <v>62267.52</v>
      </c>
      <c r="P21" s="39">
        <f>VLOOKUP(B21,[3]Sheet1!$B:$BH,59,0)</f>
        <v>45296.4266666667</v>
      </c>
      <c r="Q21" s="39">
        <f>VLOOKUP(B21,[4]Sheet1!$B$5:$BJ$707,61,0)</f>
        <v>16971.0933333333</v>
      </c>
      <c r="R21" s="39">
        <f>VLOOKUP(B21,[5]Sheet1!$B$5:$BO$716,65,0)</f>
        <v>0</v>
      </c>
      <c r="S21" s="39">
        <f>VLOOKUP(B21,[1]Sheet1!$B:$BO,66,0)</f>
        <v>0</v>
      </c>
      <c r="T21" s="49">
        <f t="shared" si="13"/>
        <v>352890.610666667</v>
      </c>
      <c r="U21" s="50">
        <f>VLOOKUP(B21,[6]Sheet2!$A:$V,21,0)</f>
        <v>0</v>
      </c>
      <c r="V21" s="50"/>
      <c r="W21" s="50"/>
      <c r="X21" s="50">
        <f>VLOOKUP(B21,'[7]5.30 (2)'!$C$4:$V$115,20,0)</f>
        <v>50000</v>
      </c>
      <c r="Y21" s="50"/>
      <c r="Z21" s="50">
        <f>VLOOKUP(B21,'[8]7.4付款计划'!$C$4:$AI$185,33,0)</f>
        <v>0</v>
      </c>
      <c r="AA21" s="50">
        <f>VLOOKUP(B21,'[8]7.9付款计划'!$C$9:$AB$196,26,0)</f>
        <v>0</v>
      </c>
      <c r="AB21" s="50"/>
      <c r="AC21" s="50"/>
      <c r="AD21" s="50"/>
      <c r="AE21" s="50"/>
      <c r="AF21" s="50"/>
      <c r="AG21" s="50"/>
      <c r="AH21" s="50">
        <f t="shared" si="2"/>
        <v>50000</v>
      </c>
      <c r="AI21" s="50">
        <f t="shared" si="3"/>
        <v>302890.610666667</v>
      </c>
      <c r="AJ21" s="50">
        <f t="shared" si="4"/>
        <v>458630.26</v>
      </c>
      <c r="AK21" s="62">
        <f t="shared" si="16"/>
        <v>458630.26</v>
      </c>
      <c r="AL21" s="62">
        <f t="shared" si="6"/>
        <v>458630.26</v>
      </c>
      <c r="AM21" s="62"/>
      <c r="AN21" s="50">
        <f t="shared" si="14"/>
        <v>0</v>
      </c>
      <c r="AO21" s="50"/>
      <c r="AP21" s="74">
        <f t="shared" si="7"/>
        <v>0</v>
      </c>
      <c r="AQ21" s="75">
        <f t="shared" si="8"/>
        <v>0</v>
      </c>
      <c r="AR21" s="76"/>
      <c r="AS21" s="22"/>
      <c r="AT21" s="22"/>
      <c r="AU21" s="76">
        <f t="shared" si="9"/>
        <v>0</v>
      </c>
      <c r="AV21" s="77">
        <v>0.03</v>
      </c>
      <c r="AW21" s="77">
        <f t="shared" si="15"/>
        <v>0</v>
      </c>
      <c r="AX21" s="50">
        <f t="shared" si="11"/>
        <v>0</v>
      </c>
      <c r="AY21" s="91">
        <v>45565</v>
      </c>
      <c r="AZ21" s="15"/>
      <c r="BA21" s="91"/>
      <c r="BB21" s="92" t="s">
        <v>70</v>
      </c>
      <c r="BC21" s="50">
        <v>0</v>
      </c>
      <c r="BD21" s="15" t="s">
        <v>81</v>
      </c>
      <c r="BE21" s="97"/>
    </row>
    <row r="22" ht="36" customHeight="1" spans="1:57">
      <c r="A22" s="15">
        <f t="shared" si="12"/>
        <v>19</v>
      </c>
      <c r="B22" s="16" t="s">
        <v>312</v>
      </c>
      <c r="C22" s="17" t="s">
        <v>313</v>
      </c>
      <c r="D22" s="17" t="s">
        <v>66</v>
      </c>
      <c r="E22" s="18" t="s">
        <v>75</v>
      </c>
      <c r="F22" s="18" t="s">
        <v>68</v>
      </c>
      <c r="G22" s="19" t="s">
        <v>85</v>
      </c>
      <c r="H22" s="20">
        <v>0.8</v>
      </c>
      <c r="I22" s="38">
        <f>VLOOKUP(B22,[1]Sheet1!$B:$BA,52,0)</f>
        <v>96823.94</v>
      </c>
      <c r="J22" s="38">
        <f>VLOOKUP(B22,[1]Sheet1!$B:$BB,53,0)</f>
        <v>96823.94</v>
      </c>
      <c r="K22" s="39">
        <f>VLOOKUP(B22,[2]Sheet1!$B$5:$BB$697,53,0)</f>
        <v>6985.38</v>
      </c>
      <c r="L22" s="39">
        <f>VLOOKUP(B22,[2]Sheet1!$B:$BC,54,0)</f>
        <v>13524.3133333333</v>
      </c>
      <c r="M22" s="39">
        <f>VLOOKUP(B22,[2]Sheet1!$B:$BD,55,0)</f>
        <v>17202.4633333333</v>
      </c>
      <c r="N22" s="39">
        <f>VLOOKUP(B22,[2]Sheet1!$B:$BE,56,0)</f>
        <v>15801.9433333333</v>
      </c>
      <c r="O22" s="39">
        <f>VLOOKUP(B22,[2]Sheet1!$B:$BF,57,0)</f>
        <v>12485.2766666667</v>
      </c>
      <c r="P22" s="39">
        <f>VLOOKUP(B22,[3]Sheet1!$B:$BH,59,0)</f>
        <v>12485.2766666667</v>
      </c>
      <c r="Q22" s="39">
        <f>VLOOKUP(B22,[4]Sheet1!$B$5:$BJ$707,61,0)</f>
        <v>12485.2766666667</v>
      </c>
      <c r="R22" s="39">
        <f>VLOOKUP(B22,[5]Sheet1!$B$5:$BO$716,65,0)</f>
        <v>5946.34333333333</v>
      </c>
      <c r="S22" s="39">
        <f>VLOOKUP(B22,[1]Sheet1!$B:$BO,66,0)</f>
        <v>2268.19333333333</v>
      </c>
      <c r="T22" s="49">
        <f t="shared" si="13"/>
        <v>79347.5733333333</v>
      </c>
      <c r="U22" s="50">
        <f>VLOOKUP(B22,[6]Sheet2!$A:$V,21,0)</f>
        <v>0</v>
      </c>
      <c r="V22" s="50"/>
      <c r="W22" s="50"/>
      <c r="X22" s="50">
        <f>VLOOKUP(B22,'[7]5.30 (2)'!$C$4:$V$115,20,0)</f>
        <v>20000</v>
      </c>
      <c r="Y22" s="50"/>
      <c r="Z22" s="50">
        <f>VLOOKUP(B22,'[8]7.4付款计划'!$C$4:$AI$185,33,0)</f>
        <v>0</v>
      </c>
      <c r="AA22" s="50">
        <f>VLOOKUP(B22,'[8]7.9付款计划'!$C$9:$AB$196,26,0)</f>
        <v>0</v>
      </c>
      <c r="AB22" s="50"/>
      <c r="AC22" s="50"/>
      <c r="AD22" s="50"/>
      <c r="AE22" s="50"/>
      <c r="AF22" s="50"/>
      <c r="AG22" s="50"/>
      <c r="AH22" s="50">
        <f t="shared" si="2"/>
        <v>20000</v>
      </c>
      <c r="AI22" s="50">
        <f t="shared" si="3"/>
        <v>59347.5733333333</v>
      </c>
      <c r="AJ22" s="50">
        <f t="shared" si="4"/>
        <v>96823.94</v>
      </c>
      <c r="AK22" s="62">
        <f t="shared" si="16"/>
        <v>96823.94</v>
      </c>
      <c r="AL22" s="62">
        <f t="shared" si="6"/>
        <v>96823.94</v>
      </c>
      <c r="AM22" s="62"/>
      <c r="AN22" s="50">
        <f t="shared" si="14"/>
        <v>0</v>
      </c>
      <c r="AO22" s="50"/>
      <c r="AP22" s="74">
        <f t="shared" si="7"/>
        <v>0</v>
      </c>
      <c r="AQ22" s="75">
        <f t="shared" si="8"/>
        <v>0</v>
      </c>
      <c r="AR22" s="76"/>
      <c r="AS22" s="22"/>
      <c r="AT22" s="22"/>
      <c r="AU22" s="76">
        <f t="shared" si="9"/>
        <v>0</v>
      </c>
      <c r="AV22" s="77">
        <v>0</v>
      </c>
      <c r="AW22" s="77">
        <f t="shared" si="15"/>
        <v>0</v>
      </c>
      <c r="AX22" s="50">
        <f t="shared" si="11"/>
        <v>0</v>
      </c>
      <c r="AY22" s="91"/>
      <c r="AZ22" s="15"/>
      <c r="BA22" s="91"/>
      <c r="BB22" s="92" t="s">
        <v>70</v>
      </c>
      <c r="BC22" s="50">
        <v>0</v>
      </c>
      <c r="BD22" s="15" t="s">
        <v>81</v>
      </c>
      <c r="BE22" s="97"/>
    </row>
    <row r="23" ht="36" customHeight="1" spans="1:57">
      <c r="A23" s="15">
        <f t="shared" si="12"/>
        <v>20</v>
      </c>
      <c r="B23" s="16" t="s">
        <v>314</v>
      </c>
      <c r="C23" s="17" t="s">
        <v>315</v>
      </c>
      <c r="D23" s="17" t="s">
        <v>146</v>
      </c>
      <c r="E23" s="18" t="s">
        <v>67</v>
      </c>
      <c r="F23" s="18" t="s">
        <v>68</v>
      </c>
      <c r="G23" s="19" t="s">
        <v>85</v>
      </c>
      <c r="H23" s="20">
        <v>0.8</v>
      </c>
      <c r="I23" s="38">
        <f>VLOOKUP(B23,[1]Sheet1!$B:$BA,52,0)</f>
        <v>300000</v>
      </c>
      <c r="J23" s="38">
        <f>VLOOKUP(B23,[1]Sheet1!$B:$BB,53,0)</f>
        <v>300000</v>
      </c>
      <c r="K23" s="39">
        <f>VLOOKUP(B23,[2]Sheet1!$B$5:$BB$697,53,0)</f>
        <v>102676.5</v>
      </c>
      <c r="L23" s="39">
        <f>VLOOKUP(B23,[2]Sheet1!$B:$BC,54,0)</f>
        <v>102676.5</v>
      </c>
      <c r="M23" s="39">
        <f>VLOOKUP(B23,[2]Sheet1!$B:$BD,55,0)</f>
        <v>102676.5</v>
      </c>
      <c r="N23" s="39">
        <f>VLOOKUP(B23,[2]Sheet1!$B:$BE,56,0)</f>
        <v>39407.25</v>
      </c>
      <c r="O23" s="39">
        <f>VLOOKUP(B23,[2]Sheet1!$B:$BF,57,0)</f>
        <v>39407.25</v>
      </c>
      <c r="P23" s="39">
        <f>VLOOKUP(B23,[3]Sheet1!$B:$BH,59,0)</f>
        <v>1373.75</v>
      </c>
      <c r="Q23" s="39">
        <f>VLOOKUP(B23,[4]Sheet1!$B$5:$BJ$707,61,0)</f>
        <v>650.833333333333</v>
      </c>
      <c r="R23" s="39">
        <f>VLOOKUP(B23,[5]Sheet1!$B$5:$BO$716,65,0)</f>
        <v>650.833333333333</v>
      </c>
      <c r="S23" s="39">
        <f>VLOOKUP(B23,[1]Sheet1!$B:$BO,66,0)</f>
        <v>932.083333333333</v>
      </c>
      <c r="T23" s="49">
        <f t="shared" si="13"/>
        <v>312361.2</v>
      </c>
      <c r="U23" s="50">
        <f>VLOOKUP(B23,[6]Sheet2!$A:$V,21,0)</f>
        <v>30000</v>
      </c>
      <c r="V23" s="50"/>
      <c r="W23" s="50"/>
      <c r="X23" s="50"/>
      <c r="Y23" s="50"/>
      <c r="Z23" s="50">
        <f>VLOOKUP(B23,'[8]7.4付款计划'!$C$4:$AI$185,33,0)</f>
        <v>0</v>
      </c>
      <c r="AA23" s="50">
        <f>VLOOKUP(B23,'[8]7.9付款计划'!$C$9:$AB$196,26,0)</f>
        <v>0</v>
      </c>
      <c r="AB23" s="50"/>
      <c r="AC23" s="50"/>
      <c r="AD23" s="50"/>
      <c r="AE23" s="50"/>
      <c r="AF23" s="50"/>
      <c r="AG23" s="50"/>
      <c r="AH23" s="50">
        <f t="shared" si="2"/>
        <v>30000</v>
      </c>
      <c r="AI23" s="50">
        <f t="shared" si="3"/>
        <v>282361.2</v>
      </c>
      <c r="AJ23" s="50">
        <f t="shared" si="4"/>
        <v>300000</v>
      </c>
      <c r="AK23" s="62">
        <f t="shared" si="16"/>
        <v>300000</v>
      </c>
      <c r="AL23" s="62">
        <f t="shared" si="6"/>
        <v>300000</v>
      </c>
      <c r="AM23" s="62"/>
      <c r="AN23" s="50">
        <f t="shared" si="14"/>
        <v>0</v>
      </c>
      <c r="AO23" s="50"/>
      <c r="AP23" s="74">
        <f t="shared" si="7"/>
        <v>0</v>
      </c>
      <c r="AQ23" s="75">
        <f t="shared" si="8"/>
        <v>0</v>
      </c>
      <c r="AR23" s="76"/>
      <c r="AS23" s="22"/>
      <c r="AT23" s="22"/>
      <c r="AU23" s="76">
        <f t="shared" si="9"/>
        <v>0</v>
      </c>
      <c r="AV23" s="77">
        <v>0</v>
      </c>
      <c r="AW23" s="77">
        <f t="shared" si="15"/>
        <v>0</v>
      </c>
      <c r="AX23" s="50">
        <f t="shared" si="11"/>
        <v>0</v>
      </c>
      <c r="AY23" s="91"/>
      <c r="AZ23" s="15"/>
      <c r="BA23" s="91"/>
      <c r="BB23" s="92" t="s">
        <v>70</v>
      </c>
      <c r="BC23" s="50">
        <v>0</v>
      </c>
      <c r="BD23" s="15" t="s">
        <v>316</v>
      </c>
      <c r="BE23" s="97"/>
    </row>
    <row r="24" ht="36" customHeight="1" spans="1:57">
      <c r="A24" s="15">
        <f t="shared" si="12"/>
        <v>21</v>
      </c>
      <c r="B24" s="16" t="s">
        <v>317</v>
      </c>
      <c r="C24" s="17" t="s">
        <v>318</v>
      </c>
      <c r="D24" s="17" t="s">
        <v>208</v>
      </c>
      <c r="E24" s="18" t="s">
        <v>67</v>
      </c>
      <c r="F24" s="18" t="s">
        <v>68</v>
      </c>
      <c r="G24" s="19" t="s">
        <v>85</v>
      </c>
      <c r="H24" s="20">
        <v>1</v>
      </c>
      <c r="I24" s="38">
        <f>VLOOKUP(B24,[1]Sheet1!$B:$BA,52,0)</f>
        <v>294000</v>
      </c>
      <c r="J24" s="38">
        <f>VLOOKUP(B24,[1]Sheet1!$B:$BB,53,0)</f>
        <v>294000</v>
      </c>
      <c r="K24" s="39">
        <f>VLOOKUP(B24,[2]Sheet1!$B$5:$BB$697,53,0)</f>
        <v>0</v>
      </c>
      <c r="L24" s="39">
        <f>VLOOKUP(B24,[2]Sheet1!$B:$BC,54,0)</f>
        <v>0</v>
      </c>
      <c r="M24" s="39">
        <f>VLOOKUP(B24,[2]Sheet1!$B:$BD,55,0)</f>
        <v>0</v>
      </c>
      <c r="N24" s="39">
        <f>VLOOKUP(B24,[2]Sheet1!$B:$BE,56,0)</f>
        <v>0</v>
      </c>
      <c r="O24" s="39">
        <f>VLOOKUP(B24,[2]Sheet1!$B:$BF,57,0)</f>
        <v>0</v>
      </c>
      <c r="P24" s="39">
        <f>VLOOKUP(B24,[3]Sheet1!$B:$BH,59,0)</f>
        <v>0</v>
      </c>
      <c r="Q24" s="39">
        <f>VLOOKUP(B24,[4]Sheet1!$B$5:$BJ$707,61,0)</f>
        <v>0</v>
      </c>
      <c r="R24" s="39">
        <f>VLOOKUP(B24,[5]Sheet1!$B$5:$BO$716,65,0)</f>
        <v>0</v>
      </c>
      <c r="S24" s="39">
        <f>VLOOKUP(B24,[1]Sheet1!$B:$BO,66,0)</f>
        <v>0</v>
      </c>
      <c r="T24" s="49">
        <f t="shared" si="13"/>
        <v>0</v>
      </c>
      <c r="U24" s="50">
        <f>VLOOKUP(B24,[6]Sheet2!$A:$V,21,0)</f>
        <v>20000</v>
      </c>
      <c r="V24" s="50"/>
      <c r="W24" s="50"/>
      <c r="X24" s="50"/>
      <c r="Y24" s="50"/>
      <c r="Z24" s="50">
        <f>VLOOKUP(B24,'[8]7.4付款计划'!$C$4:$AI$185,33,0)</f>
        <v>0</v>
      </c>
      <c r="AA24" s="50">
        <f>VLOOKUP(B24,'[8]7.9付款计划'!$C$9:$AB$196,26,0)</f>
        <v>0</v>
      </c>
      <c r="AB24" s="50"/>
      <c r="AC24" s="50"/>
      <c r="AD24" s="50"/>
      <c r="AE24" s="50"/>
      <c r="AF24" s="50"/>
      <c r="AG24" s="50"/>
      <c r="AH24" s="50">
        <f t="shared" si="2"/>
        <v>20000</v>
      </c>
      <c r="AI24" s="50">
        <f t="shared" si="3"/>
        <v>-20000</v>
      </c>
      <c r="AJ24" s="50">
        <f t="shared" si="4"/>
        <v>294000</v>
      </c>
      <c r="AK24" s="62">
        <f t="shared" si="16"/>
        <v>294000</v>
      </c>
      <c r="AL24" s="62">
        <f t="shared" si="6"/>
        <v>294000</v>
      </c>
      <c r="AM24" s="62"/>
      <c r="AN24" s="50">
        <f t="shared" si="14"/>
        <v>0</v>
      </c>
      <c r="AO24" s="50"/>
      <c r="AP24" s="74">
        <f t="shared" si="7"/>
        <v>0</v>
      </c>
      <c r="AQ24" s="75">
        <f t="shared" si="8"/>
        <v>0</v>
      </c>
      <c r="AR24" s="76"/>
      <c r="AS24" s="22"/>
      <c r="AT24" s="22"/>
      <c r="AU24" s="76">
        <f t="shared" si="9"/>
        <v>0</v>
      </c>
      <c r="AV24" s="77">
        <v>0</v>
      </c>
      <c r="AW24" s="77">
        <f t="shared" si="15"/>
        <v>0</v>
      </c>
      <c r="AX24" s="50">
        <f t="shared" si="11"/>
        <v>0</v>
      </c>
      <c r="AY24" s="91"/>
      <c r="AZ24" s="15"/>
      <c r="BA24" s="91"/>
      <c r="BB24" s="92" t="s">
        <v>70</v>
      </c>
      <c r="BC24" s="50">
        <v>0</v>
      </c>
      <c r="BD24" s="15" t="s">
        <v>212</v>
      </c>
      <c r="BE24" s="97"/>
    </row>
    <row r="25" s="1" customFormat="1" ht="36" customHeight="1" spans="1:58">
      <c r="A25" s="15">
        <f t="shared" si="12"/>
        <v>22</v>
      </c>
      <c r="B25" s="16" t="s">
        <v>319</v>
      </c>
      <c r="C25" s="17" t="s">
        <v>320</v>
      </c>
      <c r="D25" s="17" t="s">
        <v>66</v>
      </c>
      <c r="E25" s="18" t="s">
        <v>67</v>
      </c>
      <c r="F25" s="19" t="s">
        <v>135</v>
      </c>
      <c r="G25" s="19" t="s">
        <v>274</v>
      </c>
      <c r="H25" s="20">
        <v>0.8</v>
      </c>
      <c r="I25" s="38">
        <f>VLOOKUP(B25,[1]Sheet1!$B:$BA,52,0)</f>
        <v>3325131.9</v>
      </c>
      <c r="J25" s="38">
        <f>VLOOKUP(B25,[1]Sheet1!$B:$BB,53,0)</f>
        <v>3292398.48</v>
      </c>
      <c r="K25" s="39">
        <f>VLOOKUP(B25,[2]Sheet1!$B$5:$BB$697,53,0)</f>
        <v>206725.186666667</v>
      </c>
      <c r="L25" s="39">
        <f>VLOOKUP(B25,[2]Sheet1!$B:$BC,54,0)</f>
        <v>225140.761666667</v>
      </c>
      <c r="M25" s="39">
        <f>VLOOKUP(B25,[2]Sheet1!$B:$BD,55,0)</f>
        <v>239988.331666667</v>
      </c>
      <c r="N25" s="39">
        <f>VLOOKUP(B25,[2]Sheet1!$B:$BE,56,0)</f>
        <v>218199.806666667</v>
      </c>
      <c r="O25" s="39">
        <f>VLOOKUP(B25,[2]Sheet1!$B:$BF,57,0)</f>
        <v>178983.14</v>
      </c>
      <c r="P25" s="39">
        <f>VLOOKUP(B25,[3]Sheet1!$B:$BH,59,0)</f>
        <v>131259.683333333</v>
      </c>
      <c r="Q25" s="39">
        <f>VLOOKUP(B25,[4]Sheet1!$B$5:$BJ$707,61,0)</f>
        <v>105560.148333333</v>
      </c>
      <c r="R25" s="39">
        <f>VLOOKUP(B25,[5]Sheet1!$B$5:$BO$716,65,0)</f>
        <v>71497.22</v>
      </c>
      <c r="S25" s="39">
        <f>VLOOKUP(B25,[1]Sheet1!$B:$BO,66,0)</f>
        <v>34638.8866666667</v>
      </c>
      <c r="T25" s="49">
        <f t="shared" si="13"/>
        <v>1129594.532</v>
      </c>
      <c r="U25" s="50">
        <f>VLOOKUP(B25,[6]Sheet2!$A:$V,21,0)</f>
        <v>600000</v>
      </c>
      <c r="V25" s="50"/>
      <c r="W25" s="50"/>
      <c r="X25" s="50">
        <f>VLOOKUP(B25,'[7]5.30 (2)'!$C$4:$V$115,20,0)</f>
        <v>500000</v>
      </c>
      <c r="Y25" s="50"/>
      <c r="Z25" s="50">
        <f>VLOOKUP(B25,'[8]7.4付款计划'!$C$4:$AI$185,33,0)</f>
        <v>500000</v>
      </c>
      <c r="AA25" s="50">
        <f>VLOOKUP(B25,'[8]7.9付款计划'!$C$9:$AB$196,26,0)</f>
        <v>0</v>
      </c>
      <c r="AB25" s="50"/>
      <c r="AC25" s="50"/>
      <c r="AD25" s="50">
        <v>500000</v>
      </c>
      <c r="AE25" s="50"/>
      <c r="AF25" s="50"/>
      <c r="AG25" s="50"/>
      <c r="AH25" s="50">
        <f t="shared" si="2"/>
        <v>2100000</v>
      </c>
      <c r="AI25" s="50">
        <f t="shared" si="3"/>
        <v>-970405.467999999</v>
      </c>
      <c r="AJ25" s="50">
        <f t="shared" si="4"/>
        <v>2792398.48</v>
      </c>
      <c r="AK25" s="62">
        <f t="shared" si="16"/>
        <v>2792398.48</v>
      </c>
      <c r="AL25" s="62">
        <f t="shared" si="6"/>
        <v>2792398.48</v>
      </c>
      <c r="AM25" s="62">
        <v>800000</v>
      </c>
      <c r="AN25" s="50">
        <f t="shared" si="14"/>
        <v>800000</v>
      </c>
      <c r="AO25" s="50"/>
      <c r="AP25" s="74">
        <f t="shared" si="7"/>
        <v>0.286492062551187</v>
      </c>
      <c r="AQ25" s="75">
        <f t="shared" si="8"/>
        <v>0.0563406546513044</v>
      </c>
      <c r="AR25" s="76"/>
      <c r="AS25" s="22"/>
      <c r="AT25" s="22"/>
      <c r="AU25" s="76">
        <f t="shared" si="9"/>
        <v>0</v>
      </c>
      <c r="AV25" s="77">
        <v>0.03</v>
      </c>
      <c r="AW25" s="77">
        <f t="shared" si="15"/>
        <v>0.03</v>
      </c>
      <c r="AX25" s="50">
        <f t="shared" si="11"/>
        <v>776000</v>
      </c>
      <c r="AY25" s="91">
        <v>45540</v>
      </c>
      <c r="AZ25" s="15">
        <v>3</v>
      </c>
      <c r="BA25" s="91">
        <f t="shared" ref="BA25:BA58" si="17">AY25-AZ25</f>
        <v>45537</v>
      </c>
      <c r="BB25" s="94" t="s">
        <v>70</v>
      </c>
      <c r="BC25" s="50">
        <v>0</v>
      </c>
      <c r="BD25" s="19" t="s">
        <v>95</v>
      </c>
      <c r="BE25" s="97"/>
      <c r="BF25" s="2"/>
    </row>
    <row r="26" ht="36" customHeight="1" spans="1:57">
      <c r="A26" s="15">
        <f t="shared" si="12"/>
        <v>23</v>
      </c>
      <c r="B26" s="16" t="s">
        <v>321</v>
      </c>
      <c r="C26" s="17" t="s">
        <v>322</v>
      </c>
      <c r="D26" s="17" t="s">
        <v>66</v>
      </c>
      <c r="E26" s="18" t="s">
        <v>67</v>
      </c>
      <c r="F26" s="18" t="s">
        <v>68</v>
      </c>
      <c r="G26" s="19" t="s">
        <v>85</v>
      </c>
      <c r="H26" s="20">
        <v>1</v>
      </c>
      <c r="I26" s="38">
        <f>VLOOKUP(B26,[1]Sheet1!$B:$BA,52,0)</f>
        <v>156704.41</v>
      </c>
      <c r="J26" s="38">
        <f>VLOOKUP(B26,[1]Sheet1!$B:$BB,53,0)</f>
        <v>156704.41</v>
      </c>
      <c r="K26" s="39">
        <f>VLOOKUP(B26,[2]Sheet1!$B$5:$BB$697,53,0)</f>
        <v>0</v>
      </c>
      <c r="L26" s="39">
        <f>VLOOKUP(B26,[2]Sheet1!$B:$BC,54,0)</f>
        <v>0</v>
      </c>
      <c r="M26" s="39">
        <f>VLOOKUP(B26,[2]Sheet1!$B:$BD,55,0)</f>
        <v>0</v>
      </c>
      <c r="N26" s="39">
        <f>VLOOKUP(B26,[2]Sheet1!$B:$BE,56,0)</f>
        <v>0</v>
      </c>
      <c r="O26" s="39">
        <f>VLOOKUP(B26,[2]Sheet1!$B:$BF,57,0)</f>
        <v>0</v>
      </c>
      <c r="P26" s="39">
        <f>VLOOKUP(B26,[3]Sheet1!$B:$BH,59,0)</f>
        <v>0</v>
      </c>
      <c r="Q26" s="39">
        <f>VLOOKUP(B26,[4]Sheet1!$B$5:$BJ$707,61,0)</f>
        <v>0</v>
      </c>
      <c r="R26" s="39">
        <f>VLOOKUP(B26,[5]Sheet1!$B$5:$BO$716,65,0)</f>
        <v>0</v>
      </c>
      <c r="S26" s="39">
        <f>VLOOKUP(B26,[1]Sheet1!$B:$BO,66,0)</f>
        <v>0</v>
      </c>
      <c r="T26" s="49">
        <f t="shared" si="13"/>
        <v>0</v>
      </c>
      <c r="U26" s="50">
        <f>VLOOKUP(B26,[6]Sheet2!$A:$V,21,0)</f>
        <v>0</v>
      </c>
      <c r="V26" s="50"/>
      <c r="W26" s="50">
        <v>20000</v>
      </c>
      <c r="X26" s="50"/>
      <c r="Y26" s="50"/>
      <c r="Z26" s="50">
        <f>VLOOKUP(B26,'[8]7.4付款计划'!$C$4:$AI$185,33,0)</f>
        <v>0</v>
      </c>
      <c r="AA26" s="50">
        <f>VLOOKUP(B26,'[8]7.9付款计划'!$C$9:$AB$196,26,0)</f>
        <v>0</v>
      </c>
      <c r="AB26" s="50"/>
      <c r="AC26" s="50"/>
      <c r="AD26" s="50"/>
      <c r="AE26" s="50"/>
      <c r="AF26" s="50"/>
      <c r="AG26" s="50"/>
      <c r="AH26" s="50">
        <f t="shared" si="2"/>
        <v>20000</v>
      </c>
      <c r="AI26" s="50">
        <f t="shared" si="3"/>
        <v>-20000</v>
      </c>
      <c r="AJ26" s="50">
        <f t="shared" si="4"/>
        <v>156704.41</v>
      </c>
      <c r="AK26" s="62">
        <f t="shared" si="16"/>
        <v>156704.41</v>
      </c>
      <c r="AL26" s="62">
        <f t="shared" si="6"/>
        <v>156704.41</v>
      </c>
      <c r="AM26" s="62"/>
      <c r="AN26" s="50">
        <f t="shared" si="14"/>
        <v>0</v>
      </c>
      <c r="AO26" s="50"/>
      <c r="AP26" s="74">
        <f t="shared" si="7"/>
        <v>0</v>
      </c>
      <c r="AQ26" s="75">
        <f t="shared" si="8"/>
        <v>0</v>
      </c>
      <c r="AR26" s="76"/>
      <c r="AS26" s="22"/>
      <c r="AT26" s="22"/>
      <c r="AU26" s="76">
        <f t="shared" si="9"/>
        <v>0</v>
      </c>
      <c r="AV26" s="77">
        <v>0</v>
      </c>
      <c r="AW26" s="77">
        <f t="shared" si="15"/>
        <v>0</v>
      </c>
      <c r="AX26" s="50">
        <f t="shared" si="11"/>
        <v>0</v>
      </c>
      <c r="AY26" s="91"/>
      <c r="AZ26" s="15"/>
      <c r="BA26" s="91">
        <f t="shared" si="17"/>
        <v>0</v>
      </c>
      <c r="BB26" s="92" t="s">
        <v>70</v>
      </c>
      <c r="BC26" s="50">
        <v>0</v>
      </c>
      <c r="BD26" s="15" t="s">
        <v>277</v>
      </c>
      <c r="BE26" s="97"/>
    </row>
    <row r="27" ht="36" customHeight="1" spans="1:57">
      <c r="A27" s="15">
        <f t="shared" si="12"/>
        <v>24</v>
      </c>
      <c r="B27" s="16" t="s">
        <v>323</v>
      </c>
      <c r="C27" s="17" t="s">
        <v>324</v>
      </c>
      <c r="D27" s="17" t="s">
        <v>66</v>
      </c>
      <c r="E27" s="18" t="s">
        <v>67</v>
      </c>
      <c r="F27" s="19" t="s">
        <v>110</v>
      </c>
      <c r="G27" s="19" t="s">
        <v>79</v>
      </c>
      <c r="H27" s="20">
        <v>1</v>
      </c>
      <c r="I27" s="38">
        <f>VLOOKUP(B27,[1]Sheet1!$B:$BA,52,0)</f>
        <v>9160062.26</v>
      </c>
      <c r="J27" s="38">
        <f>VLOOKUP(B27,[1]Sheet1!$B:$BB,53,0)</f>
        <v>8288301.49</v>
      </c>
      <c r="K27" s="39">
        <f>VLOOKUP(B27,[2]Sheet1!$B$5:$BB$697,53,0)</f>
        <v>556803.166666667</v>
      </c>
      <c r="L27" s="39">
        <f>VLOOKUP(B27,[2]Sheet1!$B:$BC,54,0)</f>
        <v>589663.143333333</v>
      </c>
      <c r="M27" s="39">
        <f>VLOOKUP(B27,[2]Sheet1!$B:$BD,55,0)</f>
        <v>676226.423333333</v>
      </c>
      <c r="N27" s="39">
        <f>VLOOKUP(B27,[2]Sheet1!$B:$BE,56,0)</f>
        <v>679047.623333333</v>
      </c>
      <c r="O27" s="39">
        <f>VLOOKUP(B27,[2]Sheet1!$B:$BF,57,0)</f>
        <v>740588.216666667</v>
      </c>
      <c r="P27" s="39">
        <f>VLOOKUP(B27,[3]Sheet1!$B:$BH,59,0)</f>
        <v>730459.401666667</v>
      </c>
      <c r="Q27" s="39">
        <f>VLOOKUP(B27,[4]Sheet1!$B$5:$BJ$707,61,0)</f>
        <v>688834.491666667</v>
      </c>
      <c r="R27" s="39">
        <f>VLOOKUP(B27,[5]Sheet1!$B$5:$BO$716,65,0)</f>
        <v>667706.806666667</v>
      </c>
      <c r="S27" s="39">
        <f>VLOOKUP(B27,[1]Sheet1!$B:$BO,66,0)</f>
        <v>572772.991666667</v>
      </c>
      <c r="T27" s="49">
        <f t="shared" si="13"/>
        <v>5902102.265</v>
      </c>
      <c r="U27" s="50">
        <f>VLOOKUP(B27,[6]Sheet2!$A:$V,21,0)</f>
        <v>1330000</v>
      </c>
      <c r="V27" s="50"/>
      <c r="W27" s="50">
        <v>250000</v>
      </c>
      <c r="X27" s="50">
        <f>VLOOKUP(B27,'[7]5.30 (2)'!$C$4:$V$115,20,0)</f>
        <v>300000</v>
      </c>
      <c r="Y27" s="50"/>
      <c r="Z27" s="50">
        <f>VLOOKUP(B27,'[8]7.4付款计划'!$C$4:$AI$185,33,0)</f>
        <v>50000</v>
      </c>
      <c r="AA27" s="50">
        <f>VLOOKUP(B27,'[8]7.9付款计划'!$C$9:$AB$196,26,0)</f>
        <v>180000</v>
      </c>
      <c r="AB27" s="50"/>
      <c r="AC27" s="50"/>
      <c r="AD27" s="50"/>
      <c r="AE27" s="50">
        <v>20000</v>
      </c>
      <c r="AF27" s="50"/>
      <c r="AG27" s="50">
        <v>150000</v>
      </c>
      <c r="AH27" s="50">
        <f t="shared" si="2"/>
        <v>2280000</v>
      </c>
      <c r="AI27" s="50">
        <f t="shared" si="3"/>
        <v>3622102.265</v>
      </c>
      <c r="AJ27" s="50">
        <f t="shared" si="4"/>
        <v>8118301.49</v>
      </c>
      <c r="AK27" s="62">
        <f t="shared" si="16"/>
        <v>3622102.265</v>
      </c>
      <c r="AL27" s="62">
        <f t="shared" si="6"/>
        <v>3622102.265</v>
      </c>
      <c r="AM27" s="101">
        <v>300000</v>
      </c>
      <c r="AN27" s="50">
        <f t="shared" si="14"/>
        <v>300000</v>
      </c>
      <c r="AO27" s="50"/>
      <c r="AP27" s="74">
        <f t="shared" si="7"/>
        <v>0.0828248288014585</v>
      </c>
      <c r="AQ27" s="75">
        <f t="shared" si="8"/>
        <v>0.0211277454942391</v>
      </c>
      <c r="AR27" s="76"/>
      <c r="AS27" s="76"/>
      <c r="AT27" s="76"/>
      <c r="AU27" s="76">
        <f t="shared" si="9"/>
        <v>0</v>
      </c>
      <c r="AV27" s="77">
        <v>0.03</v>
      </c>
      <c r="AW27" s="77">
        <f t="shared" si="15"/>
        <v>0.03</v>
      </c>
      <c r="AX27" s="50">
        <f t="shared" si="11"/>
        <v>291000</v>
      </c>
      <c r="AY27" s="91">
        <v>45575</v>
      </c>
      <c r="AZ27" s="15">
        <v>2</v>
      </c>
      <c r="BA27" s="91">
        <f t="shared" si="17"/>
        <v>45573</v>
      </c>
      <c r="BB27" s="94" t="s">
        <v>70</v>
      </c>
      <c r="BC27" s="50" t="s">
        <v>325</v>
      </c>
      <c r="BD27" s="19" t="s">
        <v>88</v>
      </c>
      <c r="BE27" s="97"/>
    </row>
    <row r="28" ht="36" customHeight="1" spans="1:57">
      <c r="A28" s="15">
        <f t="shared" si="12"/>
        <v>25</v>
      </c>
      <c r="B28" s="16" t="s">
        <v>326</v>
      </c>
      <c r="C28" s="17" t="s">
        <v>327</v>
      </c>
      <c r="D28" s="17" t="s">
        <v>66</v>
      </c>
      <c r="E28" s="18" t="s">
        <v>67</v>
      </c>
      <c r="F28" s="19" t="s">
        <v>110</v>
      </c>
      <c r="G28" s="19" t="s">
        <v>79</v>
      </c>
      <c r="H28" s="20">
        <v>1</v>
      </c>
      <c r="I28" s="38">
        <f>VLOOKUP(B28,[1]Sheet1!$B:$BA,52,0)</f>
        <v>10954562.18</v>
      </c>
      <c r="J28" s="38">
        <f>VLOOKUP(B28,[1]Sheet1!$B:$BB,53,0)</f>
        <v>9863768.93</v>
      </c>
      <c r="K28" s="39">
        <f>VLOOKUP(B28,[2]Sheet1!$B$5:$BB$697,53,0)</f>
        <v>591973.758333333</v>
      </c>
      <c r="L28" s="39">
        <f>VLOOKUP(B28,[2]Sheet1!$B:$BC,54,0)</f>
        <v>611056.72</v>
      </c>
      <c r="M28" s="39">
        <f>VLOOKUP(B28,[2]Sheet1!$B:$BD,55,0)</f>
        <v>676826.995</v>
      </c>
      <c r="N28" s="39">
        <f>VLOOKUP(B28,[2]Sheet1!$B:$BE,56,0)</f>
        <v>660791.701666667</v>
      </c>
      <c r="O28" s="39">
        <f>VLOOKUP(B28,[2]Sheet1!$B:$BF,57,0)</f>
        <v>758751.766666667</v>
      </c>
      <c r="P28" s="39">
        <f>VLOOKUP(B28,[3]Sheet1!$B:$BH,59,0)</f>
        <v>745775.18</v>
      </c>
      <c r="Q28" s="39">
        <f>VLOOKUP(B28,[4]Sheet1!$B$5:$BJ$707,61,0)</f>
        <v>728684.705</v>
      </c>
      <c r="R28" s="39">
        <f>VLOOKUP(B28,[5]Sheet1!$B$5:$BO$716,65,0)</f>
        <v>741318.673333333</v>
      </c>
      <c r="S28" s="39">
        <f>VLOOKUP(B28,[1]Sheet1!$B:$BO,66,0)</f>
        <v>686672.725</v>
      </c>
      <c r="T28" s="49">
        <f t="shared" si="13"/>
        <v>6201852.225</v>
      </c>
      <c r="U28" s="50">
        <f>VLOOKUP(B28,[6]Sheet2!$A:$V,21,0)</f>
        <v>1390000</v>
      </c>
      <c r="V28" s="50">
        <f>20000+20000</f>
        <v>40000</v>
      </c>
      <c r="W28" s="50">
        <v>300000</v>
      </c>
      <c r="X28" s="50">
        <f>VLOOKUP(B28,'[7]5.30 (2)'!$C$4:$V$115,20,0)</f>
        <v>300000</v>
      </c>
      <c r="Y28" s="50"/>
      <c r="Z28" s="50">
        <f>VLOOKUP(B28,'[8]7.4付款计划'!$C$4:$AI$185,33,0)</f>
        <v>50000</v>
      </c>
      <c r="AA28" s="50">
        <f>VLOOKUP(B28,'[8]7.9付款计划'!$C$9:$AB$196,26,0)</f>
        <v>180000</v>
      </c>
      <c r="AB28" s="50"/>
      <c r="AC28" s="50"/>
      <c r="AD28" s="50"/>
      <c r="AE28" s="50">
        <v>20000</v>
      </c>
      <c r="AF28" s="50"/>
      <c r="AG28" s="50">
        <v>150000</v>
      </c>
      <c r="AH28" s="50">
        <f t="shared" si="2"/>
        <v>2430000</v>
      </c>
      <c r="AI28" s="50">
        <f t="shared" si="3"/>
        <v>3771852.225</v>
      </c>
      <c r="AJ28" s="50">
        <f t="shared" si="4"/>
        <v>9693768.93</v>
      </c>
      <c r="AK28" s="62">
        <f t="shared" si="16"/>
        <v>3771852.225</v>
      </c>
      <c r="AL28" s="62">
        <f t="shared" si="6"/>
        <v>3771852.225</v>
      </c>
      <c r="AM28" s="101">
        <v>300000</v>
      </c>
      <c r="AN28" s="50">
        <f t="shared" si="14"/>
        <v>300000</v>
      </c>
      <c r="AO28" s="50"/>
      <c r="AP28" s="74">
        <f t="shared" si="7"/>
        <v>0.0795365200183578</v>
      </c>
      <c r="AQ28" s="75">
        <f t="shared" si="8"/>
        <v>0.0211277454942391</v>
      </c>
      <c r="AR28" s="76"/>
      <c r="AS28" s="76"/>
      <c r="AT28" s="76"/>
      <c r="AU28" s="76">
        <f t="shared" si="9"/>
        <v>0</v>
      </c>
      <c r="AV28" s="77">
        <v>0.03</v>
      </c>
      <c r="AW28" s="77">
        <f t="shared" si="15"/>
        <v>0.03</v>
      </c>
      <c r="AX28" s="50">
        <f t="shared" si="11"/>
        <v>291000</v>
      </c>
      <c r="AY28" s="91">
        <v>45575</v>
      </c>
      <c r="AZ28" s="15">
        <v>2</v>
      </c>
      <c r="BA28" s="91">
        <f t="shared" si="17"/>
        <v>45573</v>
      </c>
      <c r="BB28" s="94" t="s">
        <v>70</v>
      </c>
      <c r="BC28" s="50" t="s">
        <v>328</v>
      </c>
      <c r="BD28" s="19" t="s">
        <v>329</v>
      </c>
      <c r="BE28" s="97"/>
    </row>
    <row r="29" ht="36" customHeight="1" spans="1:57">
      <c r="A29" s="15">
        <f t="shared" si="12"/>
        <v>26</v>
      </c>
      <c r="B29" s="16" t="s">
        <v>330</v>
      </c>
      <c r="C29" s="21" t="s">
        <v>331</v>
      </c>
      <c r="D29" s="17" t="s">
        <v>66</v>
      </c>
      <c r="E29" s="18" t="s">
        <v>332</v>
      </c>
      <c r="F29" s="19" t="s">
        <v>110</v>
      </c>
      <c r="G29" s="19" t="s">
        <v>79</v>
      </c>
      <c r="H29" s="20">
        <v>0.8</v>
      </c>
      <c r="I29" s="38">
        <f>VLOOKUP(B29,[1]Sheet1!$B:$BA,52,0)</f>
        <v>9493068.11</v>
      </c>
      <c r="J29" s="38">
        <f>VLOOKUP(B29,[1]Sheet1!$B:$BB,53,0)</f>
        <v>8436535.66</v>
      </c>
      <c r="K29" s="39">
        <f>VLOOKUP(B29,[2]Sheet1!$B$5:$BB$697,53,0)</f>
        <v>559486.656666667</v>
      </c>
      <c r="L29" s="39">
        <f>VLOOKUP(B29,[2]Sheet1!$B:$BC,54,0)</f>
        <v>575301.171666667</v>
      </c>
      <c r="M29" s="39">
        <f>VLOOKUP(B29,[2]Sheet1!$B:$BD,55,0)</f>
        <v>628977.883333333</v>
      </c>
      <c r="N29" s="39">
        <f>VLOOKUP(B29,[2]Sheet1!$B:$BE,56,0)</f>
        <v>506161.658333333</v>
      </c>
      <c r="O29" s="39">
        <f>VLOOKUP(B29,[2]Sheet1!$B:$BF,57,0)</f>
        <v>513637.476666667</v>
      </c>
      <c r="P29" s="39">
        <f>VLOOKUP(B29,[3]Sheet1!$B:$BH,59,0)</f>
        <v>499383.626666667</v>
      </c>
      <c r="Q29" s="39">
        <f>VLOOKUP(B29,[4]Sheet1!$B$5:$BJ$707,61,0)</f>
        <v>502668.686666667</v>
      </c>
      <c r="R29" s="39">
        <f>VLOOKUP(B29,[5]Sheet1!$B$5:$BO$716,65,0)</f>
        <v>477140.121666667</v>
      </c>
      <c r="S29" s="39">
        <f>VLOOKUP(B29,[1]Sheet1!$B:$BO,66,0)</f>
        <v>424770.055</v>
      </c>
      <c r="T29" s="49">
        <f t="shared" si="13"/>
        <v>3750021.86933333</v>
      </c>
      <c r="U29" s="50">
        <f>VLOOKUP(B29,[6]Sheet2!$A:$V,21,0)</f>
        <v>800000</v>
      </c>
      <c r="V29" s="50"/>
      <c r="W29" s="50">
        <v>250000</v>
      </c>
      <c r="X29" s="50">
        <v>220000</v>
      </c>
      <c r="Y29" s="50"/>
      <c r="Z29" s="50">
        <f>VLOOKUP(B29,'[8]7.4付款计划'!$C$4:$AI$185,33,0)</f>
        <v>30000</v>
      </c>
      <c r="AA29" s="50">
        <f>VLOOKUP(B29,'[8]7.9付款计划'!$C$9:$AB$196,26,0)</f>
        <v>120000</v>
      </c>
      <c r="AB29" s="50"/>
      <c r="AC29" s="50"/>
      <c r="AD29" s="50"/>
      <c r="AE29" s="50">
        <v>100000</v>
      </c>
      <c r="AF29" s="50">
        <v>80000</v>
      </c>
      <c r="AG29" s="50">
        <v>200000</v>
      </c>
      <c r="AH29" s="50">
        <f t="shared" si="2"/>
        <v>1800000</v>
      </c>
      <c r="AI29" s="50">
        <f t="shared" si="3"/>
        <v>1950021.86933333</v>
      </c>
      <c r="AJ29" s="50">
        <f t="shared" si="4"/>
        <v>8056535.66</v>
      </c>
      <c r="AK29" s="62">
        <f t="shared" si="16"/>
        <v>1950021.86933333</v>
      </c>
      <c r="AL29" s="62">
        <f t="shared" si="6"/>
        <v>1950021.86933333</v>
      </c>
      <c r="AM29" s="101">
        <v>300000</v>
      </c>
      <c r="AN29" s="50">
        <f t="shared" si="14"/>
        <v>300000</v>
      </c>
      <c r="AO29" s="50"/>
      <c r="AP29" s="74">
        <f t="shared" si="7"/>
        <v>0.153844428474314</v>
      </c>
      <c r="AQ29" s="75">
        <f t="shared" si="8"/>
        <v>0.0211277454942391</v>
      </c>
      <c r="AR29" s="76"/>
      <c r="AS29" s="76"/>
      <c r="AT29" s="76"/>
      <c r="AU29" s="76">
        <f t="shared" si="9"/>
        <v>0</v>
      </c>
      <c r="AV29" s="77">
        <v>0.03</v>
      </c>
      <c r="AW29" s="77">
        <f t="shared" si="15"/>
        <v>0.03</v>
      </c>
      <c r="AX29" s="50">
        <f t="shared" si="11"/>
        <v>291000</v>
      </c>
      <c r="AY29" s="91">
        <v>45575</v>
      </c>
      <c r="AZ29" s="15">
        <v>3</v>
      </c>
      <c r="BA29" s="91">
        <f t="shared" si="17"/>
        <v>45572</v>
      </c>
      <c r="BB29" s="94" t="s">
        <v>70</v>
      </c>
      <c r="BC29" s="50" t="s">
        <v>333</v>
      </c>
      <c r="BD29" s="19" t="s">
        <v>95</v>
      </c>
      <c r="BE29" s="97"/>
    </row>
    <row r="30" ht="36" customHeight="1" spans="1:58">
      <c r="A30" s="15">
        <f t="shared" si="12"/>
        <v>27</v>
      </c>
      <c r="B30" s="16" t="s">
        <v>334</v>
      </c>
      <c r="C30" s="21" t="s">
        <v>335</v>
      </c>
      <c r="D30" s="17" t="s">
        <v>66</v>
      </c>
      <c r="E30" s="18" t="s">
        <v>168</v>
      </c>
      <c r="F30" s="19" t="s">
        <v>110</v>
      </c>
      <c r="G30" s="19" t="s">
        <v>79</v>
      </c>
      <c r="H30" s="20">
        <v>0.8</v>
      </c>
      <c r="I30" s="38">
        <f>VLOOKUP(B30,[1]Sheet1!$B:$BA,52,0)</f>
        <v>14573035.3</v>
      </c>
      <c r="J30" s="38">
        <f>VLOOKUP(B30,[1]Sheet1!$B:$BB,53,0)</f>
        <v>13624806.86</v>
      </c>
      <c r="K30" s="39">
        <f>VLOOKUP(B30,[2]Sheet1!$B$5:$BB$697,53,0)</f>
        <v>606459.26</v>
      </c>
      <c r="L30" s="39">
        <f>VLOOKUP(B30,[2]Sheet1!$B:$BC,54,0)</f>
        <v>599992.485</v>
      </c>
      <c r="M30" s="39">
        <f>VLOOKUP(B30,[2]Sheet1!$B:$BD,55,0)</f>
        <v>627288.231666667</v>
      </c>
      <c r="N30" s="39">
        <f>VLOOKUP(B30,[2]Sheet1!$B:$BE,56,0)</f>
        <v>585398.966666667</v>
      </c>
      <c r="O30" s="39">
        <f>VLOOKUP(B30,[2]Sheet1!$B:$BF,57,0)</f>
        <v>594815.328333333</v>
      </c>
      <c r="P30" s="39">
        <f>VLOOKUP(B30,[3]Sheet1!$B:$BH,59,0)</f>
        <v>547067.646666667</v>
      </c>
      <c r="Q30" s="39">
        <f>VLOOKUP(B30,[4]Sheet1!$B$5:$BJ$707,61,0)</f>
        <v>534898.551666667</v>
      </c>
      <c r="R30" s="39">
        <f>VLOOKUP(B30,[5]Sheet1!$B$5:$BO$716,65,0)</f>
        <v>547820.181666667</v>
      </c>
      <c r="S30" s="39">
        <f>VLOOKUP(B30,[1]Sheet1!$B:$BO,66,0)</f>
        <v>523956.586666667</v>
      </c>
      <c r="T30" s="49">
        <f t="shared" si="13"/>
        <v>4134157.79066667</v>
      </c>
      <c r="U30" s="50">
        <f>VLOOKUP(B30,[6]Sheet2!$A:$V,21,0)</f>
        <v>510000</v>
      </c>
      <c r="V30" s="50"/>
      <c r="W30" s="50">
        <v>650000</v>
      </c>
      <c r="X30" s="50">
        <f>VLOOKUP(B30,'[7]5.30 (2)'!$C$4:$V$115,20,0)</f>
        <v>300000</v>
      </c>
      <c r="Y30" s="50"/>
      <c r="Z30" s="50">
        <f>VLOOKUP(B30,'[8]7.4付款计划'!$C$4:$AI$185,33,0)</f>
        <v>30000</v>
      </c>
      <c r="AA30" s="50">
        <f>VLOOKUP(B30,'[8]7.9付款计划'!$C$9:$AB$196,26,0)</f>
        <v>200000</v>
      </c>
      <c r="AB30" s="50"/>
      <c r="AC30" s="50"/>
      <c r="AD30" s="50"/>
      <c r="AE30" s="50"/>
      <c r="AF30" s="50"/>
      <c r="AG30" s="50">
        <v>200000</v>
      </c>
      <c r="AH30" s="50">
        <f t="shared" si="2"/>
        <v>1890000</v>
      </c>
      <c r="AI30" s="50">
        <f t="shared" si="3"/>
        <v>2244157.79066667</v>
      </c>
      <c r="AJ30" s="50">
        <f t="shared" si="4"/>
        <v>13424806.86</v>
      </c>
      <c r="AK30" s="62">
        <f t="shared" si="16"/>
        <v>2244157.79066667</v>
      </c>
      <c r="AL30" s="62">
        <f t="shared" si="6"/>
        <v>2244157.79066667</v>
      </c>
      <c r="AM30" s="62"/>
      <c r="AN30" s="50">
        <f t="shared" si="14"/>
        <v>0</v>
      </c>
      <c r="AO30" s="50"/>
      <c r="AP30" s="74">
        <f t="shared" si="7"/>
        <v>0</v>
      </c>
      <c r="AQ30" s="75">
        <f t="shared" si="8"/>
        <v>0</v>
      </c>
      <c r="AR30" s="76"/>
      <c r="AS30" s="76"/>
      <c r="AT30" s="76"/>
      <c r="AU30" s="76">
        <f t="shared" si="9"/>
        <v>0</v>
      </c>
      <c r="AV30" s="77">
        <v>0.03</v>
      </c>
      <c r="AW30" s="77">
        <f t="shared" si="15"/>
        <v>0</v>
      </c>
      <c r="AX30" s="50">
        <f t="shared" si="11"/>
        <v>0</v>
      </c>
      <c r="AY30" s="91">
        <v>45534</v>
      </c>
      <c r="AZ30" s="15">
        <v>3</v>
      </c>
      <c r="BA30" s="91">
        <f t="shared" si="17"/>
        <v>45531</v>
      </c>
      <c r="BB30" s="94" t="s">
        <v>70</v>
      </c>
      <c r="BC30" s="50" t="s">
        <v>336</v>
      </c>
      <c r="BD30" s="19" t="s">
        <v>337</v>
      </c>
      <c r="BE30" s="97"/>
      <c r="BF30" s="70" t="s">
        <v>90</v>
      </c>
    </row>
    <row r="31" ht="36" customHeight="1" spans="1:57">
      <c r="A31" s="15">
        <f t="shared" si="12"/>
        <v>28</v>
      </c>
      <c r="B31" s="16" t="s">
        <v>338</v>
      </c>
      <c r="C31" s="21" t="s">
        <v>339</v>
      </c>
      <c r="D31" s="17" t="s">
        <v>66</v>
      </c>
      <c r="E31" s="92" t="s">
        <v>75</v>
      </c>
      <c r="F31" s="19" t="s">
        <v>68</v>
      </c>
      <c r="G31" s="19" t="s">
        <v>79</v>
      </c>
      <c r="H31" s="20">
        <v>0.8</v>
      </c>
      <c r="I31" s="38">
        <f>VLOOKUP(B31,[1]Sheet1!$B:$BA,52,0)</f>
        <v>2520951.05</v>
      </c>
      <c r="J31" s="38">
        <f>VLOOKUP(B31,[1]Sheet1!$B:$BB,53,0)</f>
        <v>2354301.46</v>
      </c>
      <c r="K31" s="39">
        <f>VLOOKUP(B31,[2]Sheet1!$B$5:$BB$697,53,0)</f>
        <v>244520.526666667</v>
      </c>
      <c r="L31" s="39">
        <f>VLOOKUP(B31,[2]Sheet1!$B:$BC,54,0)</f>
        <v>272920.525</v>
      </c>
      <c r="M31" s="39">
        <f>VLOOKUP(B31,[2]Sheet1!$B:$BD,55,0)</f>
        <v>295214.295</v>
      </c>
      <c r="N31" s="39">
        <f>VLOOKUP(B31,[2]Sheet1!$B:$BE,56,0)</f>
        <v>336686.606666667</v>
      </c>
      <c r="O31" s="39">
        <f>VLOOKUP(B31,[2]Sheet1!$B:$BF,57,0)</f>
        <v>296871.568333333</v>
      </c>
      <c r="P31" s="39">
        <f>VLOOKUP(B31,[3]Sheet1!$B:$BH,59,0)</f>
        <v>275931.425</v>
      </c>
      <c r="Q31" s="39">
        <f>VLOOKUP(B31,[4]Sheet1!$B$5:$BJ$707,61,0)</f>
        <v>156885.933333333</v>
      </c>
      <c r="R31" s="39">
        <f>VLOOKUP(B31,[5]Sheet1!$B$5:$BO$716,65,0)</f>
        <v>144669.515</v>
      </c>
      <c r="S31" s="39">
        <f>VLOOKUP(B31,[1]Sheet1!$B:$BO,66,0)</f>
        <v>128277.546666667</v>
      </c>
      <c r="T31" s="49">
        <f t="shared" si="13"/>
        <v>1721582.35333333</v>
      </c>
      <c r="U31" s="50">
        <f>VLOOKUP(B31,[6]Sheet2!$A:$V,21,0)</f>
        <v>50000</v>
      </c>
      <c r="V31" s="50"/>
      <c r="W31" s="50"/>
      <c r="X31" s="50">
        <f>VLOOKUP(B31,'[7]5.30 (2)'!$C$4:$V$115,20,0)</f>
        <v>70000</v>
      </c>
      <c r="Y31" s="50"/>
      <c r="Z31" s="50">
        <f>VLOOKUP(B31,'[8]7.4付款计划'!$C$4:$AI$185,33,0)</f>
        <v>20000</v>
      </c>
      <c r="AA31" s="50">
        <f>VLOOKUP(B31,'[8]7.9付款计划'!$C$9:$AB$196,26,0)</f>
        <v>0</v>
      </c>
      <c r="AB31" s="50"/>
      <c r="AC31" s="50"/>
      <c r="AD31" s="50"/>
      <c r="AE31" s="50"/>
      <c r="AF31" s="50"/>
      <c r="AG31" s="50"/>
      <c r="AH31" s="50">
        <f t="shared" si="2"/>
        <v>140000</v>
      </c>
      <c r="AI31" s="50">
        <f t="shared" si="3"/>
        <v>1581582.35333333</v>
      </c>
      <c r="AJ31" s="50">
        <f t="shared" si="4"/>
        <v>2354301.46</v>
      </c>
      <c r="AK31" s="62">
        <f t="shared" si="16"/>
        <v>1581582.35333333</v>
      </c>
      <c r="AL31" s="62">
        <f t="shared" si="6"/>
        <v>1581582.35333333</v>
      </c>
      <c r="AM31" s="101">
        <v>100000</v>
      </c>
      <c r="AN31" s="50">
        <f t="shared" si="14"/>
        <v>100000</v>
      </c>
      <c r="AO31" s="50"/>
      <c r="AP31" s="74">
        <f t="shared" si="7"/>
        <v>0.0632278172484921</v>
      </c>
      <c r="AQ31" s="75">
        <f t="shared" si="8"/>
        <v>0.00704258183141305</v>
      </c>
      <c r="AR31" s="76"/>
      <c r="AS31" s="76"/>
      <c r="AT31" s="76"/>
      <c r="AU31" s="76">
        <f t="shared" si="9"/>
        <v>0</v>
      </c>
      <c r="AV31" s="77">
        <v>0</v>
      </c>
      <c r="AW31" s="77">
        <f t="shared" si="15"/>
        <v>0</v>
      </c>
      <c r="AX31" s="50">
        <f t="shared" si="11"/>
        <v>100000</v>
      </c>
      <c r="AY31" s="91">
        <v>45585</v>
      </c>
      <c r="AZ31" s="15">
        <v>3</v>
      </c>
      <c r="BA31" s="91">
        <f t="shared" si="17"/>
        <v>45582</v>
      </c>
      <c r="BB31" s="94" t="s">
        <v>70</v>
      </c>
      <c r="BC31" s="50">
        <v>0</v>
      </c>
      <c r="BD31" s="19" t="s">
        <v>81</v>
      </c>
      <c r="BE31" s="97"/>
    </row>
    <row r="32" ht="36" customHeight="1" spans="1:57">
      <c r="A32" s="15">
        <f t="shared" si="12"/>
        <v>29</v>
      </c>
      <c r="B32" s="16" t="s">
        <v>340</v>
      </c>
      <c r="C32" s="21" t="s">
        <v>341</v>
      </c>
      <c r="D32" s="17" t="s">
        <v>66</v>
      </c>
      <c r="E32" s="18" t="s">
        <v>168</v>
      </c>
      <c r="F32" s="19" t="s">
        <v>110</v>
      </c>
      <c r="G32" s="19" t="s">
        <v>79</v>
      </c>
      <c r="H32" s="22">
        <v>0.8</v>
      </c>
      <c r="I32" s="38">
        <f>VLOOKUP(B32,[1]Sheet1!$B:$BA,52,0)</f>
        <v>3217619.2</v>
      </c>
      <c r="J32" s="38">
        <f>VLOOKUP(B32,[1]Sheet1!$B:$BB,53,0)</f>
        <v>3217619.2</v>
      </c>
      <c r="K32" s="39">
        <f>VLOOKUP(B32,[2]Sheet1!$B$5:$BB$697,53,0)</f>
        <v>312936.485</v>
      </c>
      <c r="L32" s="39">
        <f>VLOOKUP(B32,[2]Sheet1!$B:$BC,54,0)</f>
        <v>376621.176666667</v>
      </c>
      <c r="M32" s="39">
        <f>VLOOKUP(B32,[2]Sheet1!$B:$BD,55,0)</f>
        <v>363017.333333333</v>
      </c>
      <c r="N32" s="39">
        <f>VLOOKUP(B32,[2]Sheet1!$B:$BE,56,0)</f>
        <v>437479.496666667</v>
      </c>
      <c r="O32" s="39">
        <f>VLOOKUP(B32,[2]Sheet1!$B:$BF,57,0)</f>
        <v>364431.483333333</v>
      </c>
      <c r="P32" s="39">
        <f>VLOOKUP(B32,[3]Sheet1!$B:$BH,59,0)</f>
        <v>305116.09</v>
      </c>
      <c r="Q32" s="39">
        <f>VLOOKUP(B32,[4]Sheet1!$B$5:$BJ$707,61,0)</f>
        <v>270000.048333333</v>
      </c>
      <c r="R32" s="39">
        <f>VLOOKUP(B32,[5]Sheet1!$B$5:$BO$716,65,0)</f>
        <v>206315.356666667</v>
      </c>
      <c r="S32" s="39">
        <f>VLOOKUP(B32,[1]Sheet1!$B:$BO,66,0)</f>
        <v>206315.356666667</v>
      </c>
      <c r="T32" s="49">
        <f t="shared" si="13"/>
        <v>2273786.26133333</v>
      </c>
      <c r="U32" s="50">
        <f>VLOOKUP(B32,[6]Sheet2!$A:$V,21,0)</f>
        <v>700000</v>
      </c>
      <c r="V32" s="50"/>
      <c r="W32" s="50">
        <v>80000</v>
      </c>
      <c r="X32" s="50">
        <f>VLOOKUP(B32,'[7]5.30 (2)'!$C$4:$V$115,20,0)</f>
        <v>110000</v>
      </c>
      <c r="Y32" s="50"/>
      <c r="Z32" s="50">
        <f>VLOOKUP(B32,'[8]7.4付款计划'!$C$4:$AI$185,33,0)</f>
        <v>20000</v>
      </c>
      <c r="AA32" s="50">
        <f>VLOOKUP(B32,'[8]7.9付款计划'!$C$9:$AB$196,26,0)</f>
        <v>70000</v>
      </c>
      <c r="AB32" s="50"/>
      <c r="AC32" s="50"/>
      <c r="AD32" s="50">
        <v>20000</v>
      </c>
      <c r="AE32" s="50">
        <v>20000</v>
      </c>
      <c r="AF32" s="50">
        <v>50000</v>
      </c>
      <c r="AG32" s="50">
        <v>100000</v>
      </c>
      <c r="AH32" s="50">
        <f t="shared" si="2"/>
        <v>1170000</v>
      </c>
      <c r="AI32" s="50">
        <f t="shared" si="3"/>
        <v>1103786.26133333</v>
      </c>
      <c r="AJ32" s="50">
        <f t="shared" si="4"/>
        <v>3027619.2</v>
      </c>
      <c r="AK32" s="62">
        <f t="shared" si="16"/>
        <v>1103786.26133333</v>
      </c>
      <c r="AL32" s="62">
        <f t="shared" si="6"/>
        <v>1103786.26133333</v>
      </c>
      <c r="AM32" s="101">
        <v>180000</v>
      </c>
      <c r="AN32" s="50">
        <f t="shared" si="14"/>
        <v>180000</v>
      </c>
      <c r="AO32" s="50"/>
      <c r="AP32" s="74">
        <f t="shared" si="7"/>
        <v>0.163075050220834</v>
      </c>
      <c r="AQ32" s="75">
        <f t="shared" si="8"/>
        <v>0.0126766472965435</v>
      </c>
      <c r="AR32" s="76">
        <v>-354</v>
      </c>
      <c r="AS32" s="76"/>
      <c r="AT32" s="76"/>
      <c r="AU32" s="76">
        <f t="shared" si="9"/>
        <v>-354</v>
      </c>
      <c r="AV32" s="77">
        <v>0.03</v>
      </c>
      <c r="AW32" s="77">
        <f t="shared" si="15"/>
        <v>0.0280333333333333</v>
      </c>
      <c r="AX32" s="50">
        <f t="shared" si="11"/>
        <v>174954</v>
      </c>
      <c r="AY32" s="91">
        <v>45575</v>
      </c>
      <c r="AZ32" s="15">
        <v>3</v>
      </c>
      <c r="BA32" s="91">
        <f t="shared" si="17"/>
        <v>45572</v>
      </c>
      <c r="BB32" s="94" t="s">
        <v>70</v>
      </c>
      <c r="BC32" s="50" t="s">
        <v>342</v>
      </c>
      <c r="BD32" s="19" t="s">
        <v>95</v>
      </c>
      <c r="BE32" s="97" t="s">
        <v>343</v>
      </c>
    </row>
    <row r="33" s="1" customFormat="1" ht="36" customHeight="1" spans="1:58">
      <c r="A33" s="15">
        <f t="shared" si="12"/>
        <v>30</v>
      </c>
      <c r="B33" s="16" t="s">
        <v>344</v>
      </c>
      <c r="C33" s="21" t="s">
        <v>345</v>
      </c>
      <c r="D33" s="17" t="s">
        <v>256</v>
      </c>
      <c r="E33" s="18" t="s">
        <v>75</v>
      </c>
      <c r="F33" s="19" t="s">
        <v>110</v>
      </c>
      <c r="G33" s="19" t="s">
        <v>79</v>
      </c>
      <c r="H33" s="20">
        <v>0.8</v>
      </c>
      <c r="I33" s="38">
        <f>VLOOKUP(B33,[1]Sheet1!$B:$BA,52,0)</f>
        <v>2033315.06</v>
      </c>
      <c r="J33" s="38">
        <f>VLOOKUP(B33,[1]Sheet1!$B:$BB,53,0)</f>
        <v>1896653.14</v>
      </c>
      <c r="K33" s="39">
        <f>VLOOKUP(B33,[2]Sheet1!$B$5:$BB$697,53,0)</f>
        <v>186471.321666667</v>
      </c>
      <c r="L33" s="39">
        <f>VLOOKUP(B33,[2]Sheet1!$B:$BC,54,0)</f>
        <v>181572.286666667</v>
      </c>
      <c r="M33" s="39">
        <f>VLOOKUP(B33,[2]Sheet1!$B:$BD,55,0)</f>
        <v>173075.296666667</v>
      </c>
      <c r="N33" s="39">
        <f>VLOOKUP(B33,[2]Sheet1!$B:$BE,56,0)</f>
        <v>158505.661666667</v>
      </c>
      <c r="O33" s="39">
        <f>VLOOKUP(B33,[2]Sheet1!$B:$BF,57,0)</f>
        <v>125422.328333333</v>
      </c>
      <c r="P33" s="39">
        <f>VLOOKUP(B33,[3]Sheet1!$B:$BH,59,0)</f>
        <v>172931.525</v>
      </c>
      <c r="Q33" s="39">
        <f>VLOOKUP(B33,[4]Sheet1!$B$5:$BJ$707,61,0)</f>
        <v>176837.551666667</v>
      </c>
      <c r="R33" s="39">
        <f>VLOOKUP(B33,[5]Sheet1!$B$5:$BO$716,65,0)</f>
        <v>174555.478333333</v>
      </c>
      <c r="S33" s="39">
        <f>VLOOKUP(B33,[1]Sheet1!$B:$BO,66,0)</f>
        <v>150106.908333333</v>
      </c>
      <c r="T33" s="49">
        <f t="shared" si="13"/>
        <v>1199582.68666667</v>
      </c>
      <c r="U33" s="50">
        <f>VLOOKUP(B33,[6]Sheet2!$A:$V,21,0)</f>
        <v>30000</v>
      </c>
      <c r="V33" s="50"/>
      <c r="W33" s="50">
        <v>100000</v>
      </c>
      <c r="X33" s="50"/>
      <c r="Y33" s="50"/>
      <c r="Z33" s="50">
        <f>VLOOKUP(B33,'[8]7.4付款计划'!$C$4:$AI$185,33,0)</f>
        <v>10000</v>
      </c>
      <c r="AA33" s="50">
        <f>VLOOKUP(B33,'[8]7.9付款计划'!$C$9:$AB$196,26,0)</f>
        <v>0</v>
      </c>
      <c r="AB33" s="50"/>
      <c r="AC33" s="50"/>
      <c r="AD33" s="50"/>
      <c r="AE33" s="50"/>
      <c r="AF33" s="50"/>
      <c r="AG33" s="50">
        <v>20000</v>
      </c>
      <c r="AH33" s="50">
        <f t="shared" si="2"/>
        <v>160000</v>
      </c>
      <c r="AI33" s="50">
        <f t="shared" si="3"/>
        <v>1039582.68666667</v>
      </c>
      <c r="AJ33" s="50">
        <f t="shared" si="4"/>
        <v>1876653.14</v>
      </c>
      <c r="AK33" s="62">
        <f t="shared" si="16"/>
        <v>1039582.68666667</v>
      </c>
      <c r="AL33" s="62">
        <f t="shared" si="6"/>
        <v>1039582.68666667</v>
      </c>
      <c r="AM33" s="62"/>
      <c r="AN33" s="50">
        <f t="shared" si="14"/>
        <v>0</v>
      </c>
      <c r="AO33" s="50"/>
      <c r="AP33" s="74">
        <f t="shared" si="7"/>
        <v>0</v>
      </c>
      <c r="AQ33" s="75">
        <f t="shared" si="8"/>
        <v>0</v>
      </c>
      <c r="AR33" s="76"/>
      <c r="AS33" s="76"/>
      <c r="AT33" s="76"/>
      <c r="AU33" s="76">
        <f t="shared" si="9"/>
        <v>0</v>
      </c>
      <c r="AV33" s="77">
        <v>0.03</v>
      </c>
      <c r="AW33" s="77">
        <f t="shared" si="15"/>
        <v>0</v>
      </c>
      <c r="AX33" s="50">
        <f t="shared" si="11"/>
        <v>0</v>
      </c>
      <c r="AY33" s="91"/>
      <c r="AZ33" s="15">
        <v>3</v>
      </c>
      <c r="BA33" s="91">
        <f t="shared" si="17"/>
        <v>-3</v>
      </c>
      <c r="BB33" s="94" t="s">
        <v>70</v>
      </c>
      <c r="BC33" s="50">
        <v>0</v>
      </c>
      <c r="BD33" s="19" t="s">
        <v>81</v>
      </c>
      <c r="BE33" s="97"/>
      <c r="BF33" s="2"/>
    </row>
    <row r="34" s="1" customFormat="1" ht="36" customHeight="1" spans="1:58">
      <c r="A34" s="15">
        <f t="shared" si="12"/>
        <v>31</v>
      </c>
      <c r="B34" s="16" t="s">
        <v>346</v>
      </c>
      <c r="C34" s="21" t="s">
        <v>347</v>
      </c>
      <c r="D34" s="17" t="s">
        <v>208</v>
      </c>
      <c r="E34" s="18" t="s">
        <v>67</v>
      </c>
      <c r="F34" s="19" t="s">
        <v>110</v>
      </c>
      <c r="G34" s="19" t="s">
        <v>79</v>
      </c>
      <c r="H34" s="20">
        <v>0.8</v>
      </c>
      <c r="I34" s="38">
        <f>VLOOKUP(B34,[1]Sheet1!$B:$BA,52,0)</f>
        <v>1825441.09</v>
      </c>
      <c r="J34" s="38">
        <f>VLOOKUP(B34,[1]Sheet1!$B:$BB,53,0)</f>
        <v>1825441.09</v>
      </c>
      <c r="K34" s="39">
        <f>VLOOKUP(B34,[2]Sheet1!$B$5:$BB$697,53,0)</f>
        <v>206112.341666667</v>
      </c>
      <c r="L34" s="39">
        <f>VLOOKUP(B34,[2]Sheet1!$B:$BC,54,0)</f>
        <v>237874.915</v>
      </c>
      <c r="M34" s="39">
        <f>VLOOKUP(B34,[2]Sheet1!$B:$BD,55,0)</f>
        <v>161101.353333333</v>
      </c>
      <c r="N34" s="39">
        <f>VLOOKUP(B34,[2]Sheet1!$B:$BE,56,0)</f>
        <v>58518.02</v>
      </c>
      <c r="O34" s="39">
        <f>VLOOKUP(B34,[2]Sheet1!$B:$BF,57,0)</f>
        <v>60125.9683333333</v>
      </c>
      <c r="P34" s="39">
        <f>VLOOKUP(B34,[3]Sheet1!$B:$BH,59,0)</f>
        <v>33370.5216666667</v>
      </c>
      <c r="Q34" s="39">
        <f>VLOOKUP(B34,[4]Sheet1!$B$5:$BJ$707,61,0)</f>
        <v>33370.5216666667</v>
      </c>
      <c r="R34" s="39">
        <f>VLOOKUP(B34,[5]Sheet1!$B$5:$BO$716,65,0)</f>
        <v>1607.94833333333</v>
      </c>
      <c r="S34" s="39">
        <f>VLOOKUP(B34,[1]Sheet1!$B:$BO,66,0)</f>
        <v>1607.94833333333</v>
      </c>
      <c r="T34" s="49">
        <f t="shared" si="13"/>
        <v>634951.630666667</v>
      </c>
      <c r="U34" s="50">
        <f>VLOOKUP(B34,[6]Sheet2!$A:$V,21,0)</f>
        <v>70000</v>
      </c>
      <c r="V34" s="50"/>
      <c r="W34" s="50"/>
      <c r="X34" s="50">
        <f>VLOOKUP(B34,'[7]5.30 (2)'!$C$4:$V$115,20,0)</f>
        <v>30000</v>
      </c>
      <c r="Y34" s="50"/>
      <c r="Z34" s="50">
        <f>VLOOKUP(B34,'[8]7.4付款计划'!$C$4:$AI$185,33,0)</f>
        <v>10000</v>
      </c>
      <c r="AA34" s="50">
        <f>VLOOKUP(B34,'[8]7.9付款计划'!$C$9:$AB$196,26,0)</f>
        <v>0</v>
      </c>
      <c r="AB34" s="50"/>
      <c r="AC34" s="50"/>
      <c r="AD34" s="50"/>
      <c r="AE34" s="50">
        <v>20000</v>
      </c>
      <c r="AF34" s="50"/>
      <c r="AG34" s="50"/>
      <c r="AH34" s="50">
        <f t="shared" si="2"/>
        <v>130000</v>
      </c>
      <c r="AI34" s="50">
        <f t="shared" si="3"/>
        <v>504951.630666667</v>
      </c>
      <c r="AJ34" s="50">
        <f t="shared" si="4"/>
        <v>1805441.09</v>
      </c>
      <c r="AK34" s="62">
        <f t="shared" si="16"/>
        <v>504951.630666667</v>
      </c>
      <c r="AL34" s="62">
        <f t="shared" si="6"/>
        <v>504951.630666667</v>
      </c>
      <c r="AM34" s="101">
        <v>80000</v>
      </c>
      <c r="AN34" s="50">
        <f t="shared" si="14"/>
        <v>80000</v>
      </c>
      <c r="AO34" s="50"/>
      <c r="AP34" s="74">
        <f t="shared" si="7"/>
        <v>0.158431016242842</v>
      </c>
      <c r="AQ34" s="75">
        <f t="shared" si="8"/>
        <v>0.00563406546513044</v>
      </c>
      <c r="AR34" s="76"/>
      <c r="AS34" s="76"/>
      <c r="AT34" s="76"/>
      <c r="AU34" s="76">
        <f t="shared" si="9"/>
        <v>0</v>
      </c>
      <c r="AV34" s="77">
        <v>0.03</v>
      </c>
      <c r="AW34" s="77">
        <f t="shared" si="15"/>
        <v>0.03</v>
      </c>
      <c r="AX34" s="50">
        <f t="shared" si="11"/>
        <v>77600</v>
      </c>
      <c r="AY34" s="91">
        <v>45575</v>
      </c>
      <c r="AZ34" s="15">
        <v>3</v>
      </c>
      <c r="BA34" s="91">
        <f t="shared" si="17"/>
        <v>45572</v>
      </c>
      <c r="BB34" s="94" t="s">
        <v>70</v>
      </c>
      <c r="BC34" s="50">
        <v>0</v>
      </c>
      <c r="BD34" s="19" t="s">
        <v>88</v>
      </c>
      <c r="BE34" s="97"/>
      <c r="BF34" s="2"/>
    </row>
    <row r="35" s="1" customFormat="1" ht="36" customHeight="1" spans="1:58">
      <c r="A35" s="15">
        <f t="shared" si="12"/>
        <v>32</v>
      </c>
      <c r="B35" s="16" t="s">
        <v>348</v>
      </c>
      <c r="C35" s="21" t="s">
        <v>349</v>
      </c>
      <c r="D35" s="17" t="s">
        <v>66</v>
      </c>
      <c r="E35" s="18" t="s">
        <v>75</v>
      </c>
      <c r="F35" s="19" t="s">
        <v>110</v>
      </c>
      <c r="G35" s="19" t="s">
        <v>79</v>
      </c>
      <c r="H35" s="20">
        <v>0.8</v>
      </c>
      <c r="I35" s="38">
        <f>VLOOKUP(B35,[1]Sheet1!$B:$BA,52,0)</f>
        <v>4502500.62</v>
      </c>
      <c r="J35" s="38">
        <f>VLOOKUP(B35,[1]Sheet1!$B:$BB,53,0)</f>
        <v>4378439.54</v>
      </c>
      <c r="K35" s="39">
        <f>VLOOKUP(B35,[2]Sheet1!$B$5:$BB$697,53,0)</f>
        <v>268411.568333333</v>
      </c>
      <c r="L35" s="39">
        <f>VLOOKUP(B35,[2]Sheet1!$B:$BC,54,0)</f>
        <v>264670.028333333</v>
      </c>
      <c r="M35" s="39">
        <f>VLOOKUP(B35,[2]Sheet1!$B:$BD,55,0)</f>
        <v>251850.491666667</v>
      </c>
      <c r="N35" s="39">
        <f>VLOOKUP(B35,[2]Sheet1!$B:$BE,56,0)</f>
        <v>234770.561666667</v>
      </c>
      <c r="O35" s="39">
        <f>VLOOKUP(B35,[2]Sheet1!$B:$BF,57,0)</f>
        <v>207341.816666667</v>
      </c>
      <c r="P35" s="39">
        <f>VLOOKUP(B35,[3]Sheet1!$B:$BH,59,0)</f>
        <v>167235.861666667</v>
      </c>
      <c r="Q35" s="39">
        <f>VLOOKUP(B35,[4]Sheet1!$B$5:$BJ$707,61,0)</f>
        <v>107050.146666667</v>
      </c>
      <c r="R35" s="39">
        <f>VLOOKUP(B35,[5]Sheet1!$B$5:$BO$716,65,0)</f>
        <v>93520.4266666667</v>
      </c>
      <c r="S35" s="39">
        <f>VLOOKUP(B35,[1]Sheet1!$B:$BO,66,0)</f>
        <v>70862.8466666667</v>
      </c>
      <c r="T35" s="49">
        <f t="shared" si="13"/>
        <v>1332570.99866667</v>
      </c>
      <c r="U35" s="50">
        <f>VLOOKUP(B35,[6]Sheet2!$A:$V,21,0)</f>
        <v>350000</v>
      </c>
      <c r="V35" s="50">
        <v>50000</v>
      </c>
      <c r="W35" s="50">
        <v>150000</v>
      </c>
      <c r="X35" s="50">
        <f>VLOOKUP(B35,'[7]5.30 (2)'!$C$4:$V$115,20,0)</f>
        <v>100000</v>
      </c>
      <c r="Y35" s="50"/>
      <c r="Z35" s="50">
        <f>VLOOKUP(B35,'[8]7.4付款计划'!$C$4:$AI$185,33,0)</f>
        <v>10000</v>
      </c>
      <c r="AA35" s="50">
        <f>VLOOKUP(B35,'[8]7.9付款计划'!$C$9:$AB$196,26,0)</f>
        <v>40000</v>
      </c>
      <c r="AB35" s="50"/>
      <c r="AC35" s="50"/>
      <c r="AD35" s="50"/>
      <c r="AE35" s="50">
        <v>20000</v>
      </c>
      <c r="AF35" s="50">
        <v>30000</v>
      </c>
      <c r="AG35" s="50">
        <v>70000</v>
      </c>
      <c r="AH35" s="50">
        <f t="shared" si="2"/>
        <v>820000</v>
      </c>
      <c r="AI35" s="50">
        <f t="shared" si="3"/>
        <v>512570.998666667</v>
      </c>
      <c r="AJ35" s="50">
        <f t="shared" si="4"/>
        <v>4258439.54</v>
      </c>
      <c r="AK35" s="62">
        <f t="shared" si="16"/>
        <v>512570.998666667</v>
      </c>
      <c r="AL35" s="62">
        <f t="shared" si="6"/>
        <v>512570.998666667</v>
      </c>
      <c r="AM35" s="101">
        <v>80000</v>
      </c>
      <c r="AN35" s="50">
        <f t="shared" si="14"/>
        <v>80000</v>
      </c>
      <c r="AO35" s="50"/>
      <c r="AP35" s="74">
        <f t="shared" si="7"/>
        <v>0.156075939153993</v>
      </c>
      <c r="AQ35" s="75">
        <f t="shared" si="8"/>
        <v>0.00563406546513044</v>
      </c>
      <c r="AR35" s="76"/>
      <c r="AS35" s="76"/>
      <c r="AT35" s="76"/>
      <c r="AU35" s="76">
        <f t="shared" si="9"/>
        <v>0</v>
      </c>
      <c r="AV35" s="77">
        <v>0.03</v>
      </c>
      <c r="AW35" s="77">
        <f t="shared" si="15"/>
        <v>0.03</v>
      </c>
      <c r="AX35" s="50">
        <f t="shared" si="11"/>
        <v>77600</v>
      </c>
      <c r="AY35" s="91">
        <v>45575</v>
      </c>
      <c r="AZ35" s="15">
        <v>3</v>
      </c>
      <c r="BA35" s="91">
        <f t="shared" si="17"/>
        <v>45572</v>
      </c>
      <c r="BB35" s="94" t="s">
        <v>70</v>
      </c>
      <c r="BC35" s="50" t="s">
        <v>350</v>
      </c>
      <c r="BD35" s="19" t="s">
        <v>81</v>
      </c>
      <c r="BE35" s="97"/>
      <c r="BF35" s="2">
        <v>4</v>
      </c>
    </row>
    <row r="36" s="1" customFormat="1" ht="36" customHeight="1" spans="1:58">
      <c r="A36" s="15">
        <f t="shared" si="12"/>
        <v>33</v>
      </c>
      <c r="B36" s="16" t="s">
        <v>351</v>
      </c>
      <c r="C36" s="17" t="s">
        <v>352</v>
      </c>
      <c r="D36" s="17" t="s">
        <v>66</v>
      </c>
      <c r="E36" s="18" t="s">
        <v>67</v>
      </c>
      <c r="F36" s="23" t="s">
        <v>110</v>
      </c>
      <c r="G36" s="19" t="s">
        <v>79</v>
      </c>
      <c r="H36" s="20">
        <v>0.8</v>
      </c>
      <c r="I36" s="38">
        <f>VLOOKUP(B36,[1]Sheet1!$B:$BA,52,0)</f>
        <v>1968699.03</v>
      </c>
      <c r="J36" s="38">
        <f>VLOOKUP(B36,[1]Sheet1!$B:$BB,53,0)</f>
        <v>1700916.27</v>
      </c>
      <c r="K36" s="39">
        <f>VLOOKUP(B36,[2]Sheet1!$B$5:$BB$697,53,0)</f>
        <v>142168.861666667</v>
      </c>
      <c r="L36" s="39">
        <f>VLOOKUP(B36,[2]Sheet1!$B:$BC,54,0)</f>
        <v>149580.686666667</v>
      </c>
      <c r="M36" s="39">
        <f>VLOOKUP(B36,[2]Sheet1!$B:$BD,55,0)</f>
        <v>146512.29</v>
      </c>
      <c r="N36" s="39">
        <f>VLOOKUP(B36,[2]Sheet1!$B:$BE,56,0)</f>
        <v>140380.926666667</v>
      </c>
      <c r="O36" s="39">
        <f>VLOOKUP(B36,[2]Sheet1!$B:$BF,57,0)</f>
        <v>164414.35</v>
      </c>
      <c r="P36" s="39">
        <f>VLOOKUP(B36,[3]Sheet1!$B:$BH,59,0)</f>
        <v>173045.646666667</v>
      </c>
      <c r="Q36" s="39">
        <f>VLOOKUP(B36,[4]Sheet1!$B$5:$BJ$707,61,0)</f>
        <v>167983.85</v>
      </c>
      <c r="R36" s="39">
        <f>VLOOKUP(B36,[5]Sheet1!$B$5:$BO$716,65,0)</f>
        <v>154449.13</v>
      </c>
      <c r="S36" s="39">
        <f>VLOOKUP(B36,[1]Sheet1!$B:$BO,66,0)</f>
        <v>154380.375</v>
      </c>
      <c r="T36" s="49">
        <f t="shared" si="13"/>
        <v>1114332.89333333</v>
      </c>
      <c r="U36" s="50">
        <f>VLOOKUP(B36,[6]Sheet2!$A:$V,21,0)</f>
        <v>260000</v>
      </c>
      <c r="V36" s="50"/>
      <c r="W36" s="50"/>
      <c r="X36" s="50">
        <f>VLOOKUP(B36,'[7]5.30 (2)'!$C$4:$V$115,20,0)</f>
        <v>50000</v>
      </c>
      <c r="Y36" s="50"/>
      <c r="Z36" s="50">
        <f>VLOOKUP(B36,'[8]7.4付款计划'!$C$4:$AI$185,33,0)</f>
        <v>60000</v>
      </c>
      <c r="AA36" s="50">
        <f>VLOOKUP(B36,'[8]7.9付款计划'!$C$9:$AB$196,26,0)</f>
        <v>0</v>
      </c>
      <c r="AB36" s="50">
        <v>50000</v>
      </c>
      <c r="AC36" s="50"/>
      <c r="AD36" s="50"/>
      <c r="AE36" s="50">
        <v>50000</v>
      </c>
      <c r="AF36" s="50">
        <v>50000</v>
      </c>
      <c r="AG36" s="50"/>
      <c r="AH36" s="50">
        <f t="shared" ref="AH36:AH66" si="18">SUM(U36:AG36)</f>
        <v>520000</v>
      </c>
      <c r="AI36" s="50">
        <f t="shared" ref="AI36:AI66" si="19">T36-AH36</f>
        <v>594332.893333334</v>
      </c>
      <c r="AJ36" s="50">
        <f t="shared" ref="AJ36:AJ66" si="20">J36-AD36-AE36-AF36-AG36</f>
        <v>1600916.27</v>
      </c>
      <c r="AK36" s="62">
        <f t="shared" si="16"/>
        <v>594332.893333334</v>
      </c>
      <c r="AL36" s="62">
        <f t="shared" si="6"/>
        <v>594332.893333334</v>
      </c>
      <c r="AM36" s="101">
        <v>100000</v>
      </c>
      <c r="AN36" s="50">
        <f t="shared" si="14"/>
        <v>100000</v>
      </c>
      <c r="AO36" s="50"/>
      <c r="AP36" s="74">
        <f t="shared" si="7"/>
        <v>0.168255873302161</v>
      </c>
      <c r="AQ36" s="75">
        <f t="shared" si="8"/>
        <v>0.00704258183141305</v>
      </c>
      <c r="AR36" s="76"/>
      <c r="AS36" s="76"/>
      <c r="AT36" s="76"/>
      <c r="AU36" s="76">
        <f t="shared" si="9"/>
        <v>0</v>
      </c>
      <c r="AV36" s="77">
        <v>0.03</v>
      </c>
      <c r="AW36" s="77">
        <f t="shared" si="15"/>
        <v>0.03</v>
      </c>
      <c r="AX36" s="50">
        <f t="shared" si="11"/>
        <v>97000</v>
      </c>
      <c r="AY36" s="91">
        <v>45575</v>
      </c>
      <c r="AZ36" s="15">
        <v>3</v>
      </c>
      <c r="BA36" s="91">
        <f t="shared" si="17"/>
        <v>45572</v>
      </c>
      <c r="BB36" s="94" t="s">
        <v>70</v>
      </c>
      <c r="BC36" s="50" t="s">
        <v>353</v>
      </c>
      <c r="BD36" s="19" t="s">
        <v>88</v>
      </c>
      <c r="BE36" s="97"/>
      <c r="BF36" s="2"/>
    </row>
    <row r="37" s="1" customFormat="1" ht="36" customHeight="1" spans="1:58">
      <c r="A37" s="15">
        <f t="shared" si="12"/>
        <v>34</v>
      </c>
      <c r="B37" s="16" t="s">
        <v>354</v>
      </c>
      <c r="C37" s="21" t="s">
        <v>355</v>
      </c>
      <c r="D37" s="17" t="s">
        <v>66</v>
      </c>
      <c r="E37" s="18" t="s">
        <v>67</v>
      </c>
      <c r="F37" s="19" t="s">
        <v>110</v>
      </c>
      <c r="G37" s="19" t="s">
        <v>79</v>
      </c>
      <c r="H37" s="20">
        <v>0.8</v>
      </c>
      <c r="I37" s="38">
        <f>VLOOKUP(B37,[1]Sheet1!$B:$BA,52,0)</f>
        <v>2427130.28</v>
      </c>
      <c r="J37" s="38">
        <f>VLOOKUP(B37,[1]Sheet1!$B:$BB,53,0)</f>
        <v>2374801.83</v>
      </c>
      <c r="K37" s="39">
        <f>VLOOKUP(B37,[2]Sheet1!$B$5:$BB$697,53,0)</f>
        <v>121805.763333333</v>
      </c>
      <c r="L37" s="39">
        <f>VLOOKUP(B37,[2]Sheet1!$B:$BC,54,0)</f>
        <v>134221.748333333</v>
      </c>
      <c r="M37" s="39">
        <f>VLOOKUP(B37,[2]Sheet1!$B:$BD,55,0)</f>
        <v>161670.878333333</v>
      </c>
      <c r="N37" s="39">
        <f>VLOOKUP(B37,[2]Sheet1!$B:$BE,56,0)</f>
        <v>159402.591666667</v>
      </c>
      <c r="O37" s="39">
        <f>VLOOKUP(B37,[2]Sheet1!$B:$BF,57,0)</f>
        <v>153253.925</v>
      </c>
      <c r="P37" s="39">
        <f>VLOOKUP(B37,[3]Sheet1!$B:$BH,59,0)</f>
        <v>139212.72</v>
      </c>
      <c r="Q37" s="39">
        <f>VLOOKUP(B37,[4]Sheet1!$B$5:$BJ$707,61,0)</f>
        <v>149082.228333333</v>
      </c>
      <c r="R37" s="39">
        <f>VLOOKUP(B37,[5]Sheet1!$B$5:$BO$716,65,0)</f>
        <v>136061.136666667</v>
      </c>
      <c r="S37" s="39">
        <f>VLOOKUP(B37,[1]Sheet1!$B:$BO,66,0)</f>
        <v>89960.3133333333</v>
      </c>
      <c r="T37" s="49">
        <f t="shared" si="13"/>
        <v>995737.043999999</v>
      </c>
      <c r="U37" s="50">
        <f>VLOOKUP(B37,[6]Sheet2!$A:$V,21,0)</f>
        <v>270000</v>
      </c>
      <c r="V37" s="50"/>
      <c r="W37" s="50">
        <v>80000</v>
      </c>
      <c r="X37" s="50">
        <f>VLOOKUP(B37,'[7]5.30 (2)'!$C$4:$V$115,20,0)</f>
        <v>45000</v>
      </c>
      <c r="Y37" s="50"/>
      <c r="Z37" s="50">
        <f>VLOOKUP(B37,'[8]7.4付款计划'!$C$4:$AI$185,33,0)</f>
        <v>10000</v>
      </c>
      <c r="AA37" s="50">
        <f>VLOOKUP(B37,'[8]7.9付款计划'!$C$9:$AB$196,26,0)</f>
        <v>30000</v>
      </c>
      <c r="AB37" s="50"/>
      <c r="AC37" s="50"/>
      <c r="AD37" s="50"/>
      <c r="AE37" s="50">
        <v>20000</v>
      </c>
      <c r="AF37" s="50">
        <v>30000</v>
      </c>
      <c r="AG37" s="50">
        <v>60000</v>
      </c>
      <c r="AH37" s="50">
        <f t="shared" si="18"/>
        <v>545000</v>
      </c>
      <c r="AI37" s="50">
        <f t="shared" si="19"/>
        <v>450737.043999999</v>
      </c>
      <c r="AJ37" s="50">
        <f t="shared" si="20"/>
        <v>2264801.83</v>
      </c>
      <c r="AK37" s="62">
        <f t="shared" si="16"/>
        <v>450737.043999999</v>
      </c>
      <c r="AL37" s="62">
        <f t="shared" si="6"/>
        <v>450737.043999999</v>
      </c>
      <c r="AM37" s="101">
        <v>70000</v>
      </c>
      <c r="AN37" s="50">
        <f t="shared" si="14"/>
        <v>70000</v>
      </c>
      <c r="AO37" s="50"/>
      <c r="AP37" s="74">
        <f t="shared" si="7"/>
        <v>0.1553011915302</v>
      </c>
      <c r="AQ37" s="75">
        <f t="shared" si="8"/>
        <v>0.00492980728198913</v>
      </c>
      <c r="AR37" s="76"/>
      <c r="AS37" s="76"/>
      <c r="AT37" s="76"/>
      <c r="AU37" s="76">
        <f t="shared" si="9"/>
        <v>0</v>
      </c>
      <c r="AV37" s="79">
        <v>0.03</v>
      </c>
      <c r="AW37" s="77">
        <f t="shared" si="15"/>
        <v>0.03</v>
      </c>
      <c r="AX37" s="50">
        <f t="shared" si="11"/>
        <v>67900</v>
      </c>
      <c r="AY37" s="91">
        <v>45575</v>
      </c>
      <c r="AZ37" s="15">
        <v>2</v>
      </c>
      <c r="BA37" s="91">
        <f t="shared" si="17"/>
        <v>45573</v>
      </c>
      <c r="BB37" s="94" t="s">
        <v>70</v>
      </c>
      <c r="BC37" s="50" t="s">
        <v>356</v>
      </c>
      <c r="BD37" s="19" t="s">
        <v>88</v>
      </c>
      <c r="BE37" s="97"/>
      <c r="BF37" s="2"/>
    </row>
    <row r="38" s="1" customFormat="1" ht="36" customHeight="1" spans="1:58">
      <c r="A38" s="15">
        <f t="shared" si="12"/>
        <v>35</v>
      </c>
      <c r="B38" s="24" t="s">
        <v>357</v>
      </c>
      <c r="C38" s="21" t="s">
        <v>358</v>
      </c>
      <c r="D38" s="17" t="s">
        <v>66</v>
      </c>
      <c r="E38" s="18" t="s">
        <v>75</v>
      </c>
      <c r="F38" s="19" t="s">
        <v>110</v>
      </c>
      <c r="G38" s="19" t="s">
        <v>79</v>
      </c>
      <c r="H38" s="20">
        <v>0.8</v>
      </c>
      <c r="I38" s="38">
        <f>VLOOKUP(B38,[1]Sheet1!$B:$BA,52,0)</f>
        <v>2796003.5</v>
      </c>
      <c r="J38" s="38">
        <f>VLOOKUP(B38,[1]Sheet1!$B:$BB,53,0)</f>
        <v>2796003.5</v>
      </c>
      <c r="K38" s="39">
        <f>VLOOKUP(B38,[2]Sheet1!$B$5:$BB$697,53,0)</f>
        <v>302108.755</v>
      </c>
      <c r="L38" s="39">
        <f>VLOOKUP(B38,[2]Sheet1!$B:$BC,54,0)</f>
        <v>136113.218333333</v>
      </c>
      <c r="M38" s="39">
        <f>VLOOKUP(B38,[2]Sheet1!$B:$BD,55,0)</f>
        <v>155049.156666667</v>
      </c>
      <c r="N38" s="39">
        <f>VLOOKUP(B38,[2]Sheet1!$B:$BE,56,0)</f>
        <v>107499.156666667</v>
      </c>
      <c r="O38" s="39">
        <f>VLOOKUP(B38,[2]Sheet1!$B:$BF,57,0)</f>
        <v>78182.49</v>
      </c>
      <c r="P38" s="39">
        <f>VLOOKUP(B38,[3]Sheet1!$B:$BH,59,0)</f>
        <v>142778.385</v>
      </c>
      <c r="Q38" s="39">
        <f>VLOOKUP(B38,[4]Sheet1!$B$5:$BJ$707,61,0)</f>
        <v>113050.46</v>
      </c>
      <c r="R38" s="39">
        <f>VLOOKUP(B38,[5]Sheet1!$B$5:$BO$716,65,0)</f>
        <v>113050.46</v>
      </c>
      <c r="S38" s="39">
        <f>VLOOKUP(B38,[1]Sheet1!$B:$BO,66,0)</f>
        <v>94114.5216666667</v>
      </c>
      <c r="T38" s="49">
        <f t="shared" si="13"/>
        <v>993557.282666667</v>
      </c>
      <c r="U38" s="50">
        <f>VLOOKUP(B38,[6]Sheet2!$A:$V,21,0)</f>
        <v>250000</v>
      </c>
      <c r="V38" s="50"/>
      <c r="W38" s="50">
        <v>100000</v>
      </c>
      <c r="X38" s="50">
        <f>VLOOKUP(B38,'[7]5.30 (2)'!$C$4:$V$115,20,0)</f>
        <v>60000</v>
      </c>
      <c r="Y38" s="50"/>
      <c r="Z38" s="50">
        <f>VLOOKUP(B38,'[8]7.4付款计划'!$C$4:$AI$185,33,0)</f>
        <v>10000</v>
      </c>
      <c r="AA38" s="50">
        <f>VLOOKUP(B38,'[8]7.9付款计划'!$C$9:$AB$196,26,0)</f>
        <v>30000</v>
      </c>
      <c r="AB38" s="50"/>
      <c r="AC38" s="50"/>
      <c r="AD38" s="50"/>
      <c r="AE38" s="50">
        <v>20000</v>
      </c>
      <c r="AF38" s="50">
        <v>50000</v>
      </c>
      <c r="AG38" s="50">
        <v>100000</v>
      </c>
      <c r="AH38" s="50">
        <f t="shared" si="18"/>
        <v>620000</v>
      </c>
      <c r="AI38" s="50">
        <f t="shared" si="19"/>
        <v>373557.282666667</v>
      </c>
      <c r="AJ38" s="50">
        <f t="shared" si="20"/>
        <v>2626003.5</v>
      </c>
      <c r="AK38" s="62">
        <f t="shared" si="16"/>
        <v>373557.282666667</v>
      </c>
      <c r="AL38" s="62">
        <f t="shared" si="6"/>
        <v>373557.282666667</v>
      </c>
      <c r="AM38" s="101">
        <v>200000</v>
      </c>
      <c r="AN38" s="50">
        <f t="shared" si="14"/>
        <v>200000</v>
      </c>
      <c r="AO38" s="50"/>
      <c r="AP38" s="74">
        <f t="shared" si="7"/>
        <v>0.53539312250128</v>
      </c>
      <c r="AQ38" s="75">
        <f t="shared" si="8"/>
        <v>0.0140851636628261</v>
      </c>
      <c r="AR38" s="76"/>
      <c r="AS38" s="76"/>
      <c r="AT38" s="76"/>
      <c r="AU38" s="76">
        <f t="shared" si="9"/>
        <v>0</v>
      </c>
      <c r="AV38" s="79">
        <v>0.03</v>
      </c>
      <c r="AW38" s="77">
        <f t="shared" si="15"/>
        <v>0.03</v>
      </c>
      <c r="AX38" s="50">
        <f t="shared" si="11"/>
        <v>194000</v>
      </c>
      <c r="AY38" s="91">
        <v>45575</v>
      </c>
      <c r="AZ38" s="15">
        <v>1</v>
      </c>
      <c r="BA38" s="91">
        <f t="shared" si="17"/>
        <v>45574</v>
      </c>
      <c r="BB38" s="94" t="s">
        <v>70</v>
      </c>
      <c r="BC38" s="50" t="s">
        <v>359</v>
      </c>
      <c r="BD38" s="19" t="s">
        <v>95</v>
      </c>
      <c r="BE38" s="97"/>
      <c r="BF38" s="2"/>
    </row>
    <row r="39" s="1" customFormat="1" ht="36" customHeight="1" spans="1:58">
      <c r="A39" s="15">
        <f t="shared" si="12"/>
        <v>36</v>
      </c>
      <c r="B39" s="16" t="s">
        <v>360</v>
      </c>
      <c r="C39" s="21" t="s">
        <v>361</v>
      </c>
      <c r="D39" s="21" t="s">
        <v>66</v>
      </c>
      <c r="E39" s="92" t="s">
        <v>67</v>
      </c>
      <c r="F39" s="19" t="s">
        <v>110</v>
      </c>
      <c r="G39" s="19" t="s">
        <v>85</v>
      </c>
      <c r="H39" s="28">
        <v>0.8</v>
      </c>
      <c r="I39" s="38">
        <f>VLOOKUP(B39,[1]Sheet1!$B:$BA,52,0)</f>
        <v>870058.96</v>
      </c>
      <c r="J39" s="38">
        <f>VLOOKUP(B39,[1]Sheet1!$B:$BB,53,0)</f>
        <v>839112.51</v>
      </c>
      <c r="K39" s="39">
        <f>VLOOKUP(B39,[2]Sheet1!$B$5:$BB$697,53,0)</f>
        <v>55830.415</v>
      </c>
      <c r="L39" s="39">
        <f>VLOOKUP(B39,[2]Sheet1!$B:$BC,54,0)</f>
        <v>78433.4566666667</v>
      </c>
      <c r="M39" s="39">
        <f>VLOOKUP(B39,[2]Sheet1!$B:$BD,55,0)</f>
        <v>95096.3716666667</v>
      </c>
      <c r="N39" s="39">
        <f>VLOOKUP(B39,[2]Sheet1!$B:$BE,56,0)</f>
        <v>106679.741666667</v>
      </c>
      <c r="O39" s="39">
        <f>VLOOKUP(B39,[2]Sheet1!$B:$BF,57,0)</f>
        <v>103784.88</v>
      </c>
      <c r="P39" s="39">
        <f>VLOOKUP(B39,[3]Sheet1!$B:$BH,59,0)</f>
        <v>96380.7316666667</v>
      </c>
      <c r="Q39" s="39">
        <f>VLOOKUP(B39,[4]Sheet1!$B$5:$BJ$707,61,0)</f>
        <v>89320.5166666667</v>
      </c>
      <c r="R39" s="39">
        <f>VLOOKUP(B39,[5]Sheet1!$B$5:$BO$716,65,0)</f>
        <v>69751.9616666667</v>
      </c>
      <c r="S39" s="39">
        <f>VLOOKUP(B39,[1]Sheet1!$B:$BO,66,0)</f>
        <v>54913.455</v>
      </c>
      <c r="T39" s="49">
        <f t="shared" si="13"/>
        <v>600153.224</v>
      </c>
      <c r="U39" s="50">
        <f>VLOOKUP(B39,[6]Sheet2!$A:$V,21,0)</f>
        <v>110000</v>
      </c>
      <c r="V39" s="50"/>
      <c r="W39" s="50"/>
      <c r="X39" s="50">
        <f>VLOOKUP(B39,'[7]5.30 (2)'!$C$4:$V$115,20,0)</f>
        <v>20000</v>
      </c>
      <c r="Y39" s="50"/>
      <c r="Z39" s="50">
        <f>VLOOKUP(B39,'[8]7.4付款计划'!$C$4:$AI$185,33,0)</f>
        <v>10000</v>
      </c>
      <c r="AA39" s="50">
        <f>VLOOKUP(B39,'[8]7.9付款计划'!$C$9:$AB$196,26,0)</f>
        <v>0</v>
      </c>
      <c r="AB39" s="50"/>
      <c r="AC39" s="50"/>
      <c r="AD39" s="50"/>
      <c r="AE39" s="50"/>
      <c r="AF39" s="50">
        <v>20000</v>
      </c>
      <c r="AG39" s="50"/>
      <c r="AH39" s="50">
        <f t="shared" si="18"/>
        <v>160000</v>
      </c>
      <c r="AI39" s="50">
        <f t="shared" si="19"/>
        <v>440153.224</v>
      </c>
      <c r="AJ39" s="50">
        <f t="shared" si="20"/>
        <v>819112.51</v>
      </c>
      <c r="AK39" s="62">
        <f t="shared" si="16"/>
        <v>819112.51</v>
      </c>
      <c r="AL39" s="62">
        <f t="shared" si="6"/>
        <v>819112.51</v>
      </c>
      <c r="AM39" s="101">
        <v>50000</v>
      </c>
      <c r="AN39" s="50">
        <f t="shared" si="14"/>
        <v>50000</v>
      </c>
      <c r="AO39" s="50"/>
      <c r="AP39" s="74">
        <f t="shared" si="7"/>
        <v>0.0610416754592113</v>
      </c>
      <c r="AQ39" s="75">
        <f t="shared" si="8"/>
        <v>0.00352129091570652</v>
      </c>
      <c r="AR39" s="76"/>
      <c r="AS39" s="76"/>
      <c r="AT39" s="76"/>
      <c r="AU39" s="76">
        <f t="shared" si="9"/>
        <v>0</v>
      </c>
      <c r="AV39" s="77">
        <v>0.03</v>
      </c>
      <c r="AW39" s="77">
        <f t="shared" si="15"/>
        <v>0.03</v>
      </c>
      <c r="AX39" s="50">
        <f t="shared" si="11"/>
        <v>48500</v>
      </c>
      <c r="AY39" s="91"/>
      <c r="AZ39" s="15">
        <v>5</v>
      </c>
      <c r="BA39" s="91">
        <f t="shared" si="17"/>
        <v>-5</v>
      </c>
      <c r="BB39" s="94" t="s">
        <v>70</v>
      </c>
      <c r="BC39" s="50">
        <v>0</v>
      </c>
      <c r="BD39" s="19" t="s">
        <v>95</v>
      </c>
      <c r="BE39" s="97"/>
      <c r="BF39" s="2"/>
    </row>
    <row r="40" s="1" customFormat="1" ht="36" customHeight="1" spans="1:58">
      <c r="A40" s="15">
        <f t="shared" si="12"/>
        <v>37</v>
      </c>
      <c r="B40" s="16" t="s">
        <v>362</v>
      </c>
      <c r="C40" s="17" t="s">
        <v>363</v>
      </c>
      <c r="D40" s="17" t="s">
        <v>66</v>
      </c>
      <c r="E40" s="92" t="s">
        <v>75</v>
      </c>
      <c r="F40" s="19" t="s">
        <v>68</v>
      </c>
      <c r="G40" s="19" t="s">
        <v>85</v>
      </c>
      <c r="H40" s="20">
        <v>0.8</v>
      </c>
      <c r="I40" s="38">
        <f>VLOOKUP(B40,[1]Sheet1!$B:$BA,52,0)</f>
        <v>1573468.63</v>
      </c>
      <c r="J40" s="38">
        <f>VLOOKUP(B40,[1]Sheet1!$B:$BB,53,0)</f>
        <v>1291905.97</v>
      </c>
      <c r="K40" s="39">
        <f>VLOOKUP(B40,[2]Sheet1!$B$5:$BB$697,53,0)</f>
        <v>19878.9733333333</v>
      </c>
      <c r="L40" s="39">
        <f>VLOOKUP(B40,[2]Sheet1!$B:$BC,54,0)</f>
        <v>65506.075</v>
      </c>
      <c r="M40" s="39">
        <f>VLOOKUP(B40,[2]Sheet1!$B:$BD,55,0)</f>
        <v>76930.18</v>
      </c>
      <c r="N40" s="39">
        <f>VLOOKUP(B40,[2]Sheet1!$B:$BE,56,0)</f>
        <v>76930.18</v>
      </c>
      <c r="O40" s="39">
        <f>VLOOKUP(B40,[2]Sheet1!$B:$BF,57,0)</f>
        <v>91156.0333333333</v>
      </c>
      <c r="P40" s="39">
        <f>VLOOKUP(B40,[3]Sheet1!$B:$BH,59,0)</f>
        <v>101665.906666667</v>
      </c>
      <c r="Q40" s="39">
        <f>VLOOKUP(B40,[4]Sheet1!$B$5:$BJ$707,61,0)</f>
        <v>112575.228333333</v>
      </c>
      <c r="R40" s="39">
        <f>VLOOKUP(B40,[5]Sheet1!$B$5:$BO$716,65,0)</f>
        <v>61601.0216666667</v>
      </c>
      <c r="S40" s="39">
        <f>VLOOKUP(B40,[1]Sheet1!$B:$BO,66,0)</f>
        <v>71662.8366666667</v>
      </c>
      <c r="T40" s="49">
        <f t="shared" si="13"/>
        <v>542325.148</v>
      </c>
      <c r="U40" s="50">
        <f>VLOOKUP(B40,[6]Sheet2!$A:$V,21,0)</f>
        <v>50000</v>
      </c>
      <c r="V40" s="50"/>
      <c r="W40" s="50"/>
      <c r="X40" s="50">
        <f>VLOOKUP(B40,'[7]5.30 (2)'!$C$4:$V$115,20,0)</f>
        <v>50000</v>
      </c>
      <c r="Y40" s="50"/>
      <c r="Z40" s="50">
        <f>VLOOKUP(B40,'[8]7.4付款计划'!$C$4:$AI$185,33,0)</f>
        <v>30000</v>
      </c>
      <c r="AA40" s="50">
        <f>VLOOKUP(B40,'[8]7.9付款计划'!$C$9:$AB$196,26,0)</f>
        <v>0</v>
      </c>
      <c r="AB40" s="50"/>
      <c r="AC40" s="50"/>
      <c r="AD40" s="50"/>
      <c r="AE40" s="50"/>
      <c r="AF40" s="50"/>
      <c r="AG40" s="50"/>
      <c r="AH40" s="50">
        <f t="shared" si="18"/>
        <v>130000</v>
      </c>
      <c r="AI40" s="50">
        <f t="shared" si="19"/>
        <v>412325.148</v>
      </c>
      <c r="AJ40" s="50">
        <f t="shared" si="20"/>
        <v>1291905.97</v>
      </c>
      <c r="AK40" s="62">
        <f t="shared" si="16"/>
        <v>1291905.97</v>
      </c>
      <c r="AL40" s="62">
        <f t="shared" si="6"/>
        <v>1291905.97</v>
      </c>
      <c r="AM40" s="101">
        <v>80000</v>
      </c>
      <c r="AN40" s="50">
        <f t="shared" si="14"/>
        <v>80000</v>
      </c>
      <c r="AO40" s="50"/>
      <c r="AP40" s="74">
        <f t="shared" si="7"/>
        <v>0.0619240113891571</v>
      </c>
      <c r="AQ40" s="75">
        <f t="shared" si="8"/>
        <v>0.00563406546513044</v>
      </c>
      <c r="AR40" s="76"/>
      <c r="AS40" s="76"/>
      <c r="AT40" s="76"/>
      <c r="AU40" s="76">
        <f t="shared" si="9"/>
        <v>0</v>
      </c>
      <c r="AV40" s="77">
        <v>0</v>
      </c>
      <c r="AW40" s="77">
        <f t="shared" si="15"/>
        <v>0</v>
      </c>
      <c r="AX40" s="50">
        <f t="shared" si="11"/>
        <v>80000</v>
      </c>
      <c r="AY40" s="91">
        <v>45585</v>
      </c>
      <c r="AZ40" s="15">
        <v>3</v>
      </c>
      <c r="BA40" s="91">
        <f t="shared" si="17"/>
        <v>45582</v>
      </c>
      <c r="BB40" s="94" t="s">
        <v>70</v>
      </c>
      <c r="BC40" s="50">
        <v>0</v>
      </c>
      <c r="BD40" s="19" t="s">
        <v>81</v>
      </c>
      <c r="BE40" s="97"/>
      <c r="BF40" s="2"/>
    </row>
    <row r="41" s="1" customFormat="1" ht="36" customHeight="1" spans="1:58">
      <c r="A41" s="15">
        <f t="shared" si="12"/>
        <v>38</v>
      </c>
      <c r="B41" s="16" t="s">
        <v>364</v>
      </c>
      <c r="C41" s="21" t="s">
        <v>365</v>
      </c>
      <c r="D41" s="17" t="s">
        <v>66</v>
      </c>
      <c r="E41" s="18" t="s">
        <v>67</v>
      </c>
      <c r="F41" s="19" t="s">
        <v>110</v>
      </c>
      <c r="G41" s="19" t="s">
        <v>79</v>
      </c>
      <c r="H41" s="22">
        <v>0.8</v>
      </c>
      <c r="I41" s="38">
        <f>VLOOKUP(B41,[1]Sheet1!$B:$BA,52,0)</f>
        <v>2611291.32</v>
      </c>
      <c r="J41" s="38">
        <f>VLOOKUP(B41,[1]Sheet1!$B:$BB,53,0)</f>
        <v>2406173.52</v>
      </c>
      <c r="K41" s="39">
        <f>VLOOKUP(B41,[2]Sheet1!$B$5:$BB$697,53,0)</f>
        <v>167661.095</v>
      </c>
      <c r="L41" s="39">
        <f>VLOOKUP(B41,[2]Sheet1!$B:$BC,54,0)</f>
        <v>124722.68</v>
      </c>
      <c r="M41" s="39">
        <f>VLOOKUP(B41,[2]Sheet1!$B:$BD,55,0)</f>
        <v>132898.791666667</v>
      </c>
      <c r="N41" s="39">
        <f>VLOOKUP(B41,[2]Sheet1!$B:$BE,56,0)</f>
        <v>130394.64</v>
      </c>
      <c r="O41" s="39">
        <f>VLOOKUP(B41,[2]Sheet1!$B:$BF,57,0)</f>
        <v>138663.455</v>
      </c>
      <c r="P41" s="39">
        <f>VLOOKUP(B41,[3]Sheet1!$B:$BH,59,0)</f>
        <v>137983.311666667</v>
      </c>
      <c r="Q41" s="39">
        <f>VLOOKUP(B41,[4]Sheet1!$B$5:$BJ$707,61,0)</f>
        <v>132329.628333333</v>
      </c>
      <c r="R41" s="39">
        <f>VLOOKUP(B41,[5]Sheet1!$B$5:$BO$716,65,0)</f>
        <v>134271.003333333</v>
      </c>
      <c r="S41" s="39">
        <f>VLOOKUP(B41,[1]Sheet1!$B:$BO,66,0)</f>
        <v>123683.316666667</v>
      </c>
      <c r="T41" s="49">
        <f t="shared" si="13"/>
        <v>978086.337333333</v>
      </c>
      <c r="U41" s="50">
        <f>VLOOKUP(B41,[6]Sheet2!$A:$V,21,0)</f>
        <v>270000</v>
      </c>
      <c r="V41" s="50"/>
      <c r="W41" s="50">
        <v>200000</v>
      </c>
      <c r="X41" s="50">
        <f>VLOOKUP(B41,'[7]5.30 (2)'!$C$4:$V$115,20,0)</f>
        <v>40000</v>
      </c>
      <c r="Y41" s="50"/>
      <c r="Z41" s="50">
        <f>VLOOKUP(B41,'[8]7.4付款计划'!$C$4:$AI$185,33,0)</f>
        <v>10000</v>
      </c>
      <c r="AA41" s="50">
        <f>VLOOKUP(B41,'[8]7.9付款计划'!$C$9:$AB$196,26,0)</f>
        <v>15000</v>
      </c>
      <c r="AB41" s="50"/>
      <c r="AC41" s="50"/>
      <c r="AD41" s="50"/>
      <c r="AE41" s="50">
        <v>20000</v>
      </c>
      <c r="AF41" s="50">
        <v>30000</v>
      </c>
      <c r="AG41" s="50">
        <v>50000</v>
      </c>
      <c r="AH41" s="50">
        <f t="shared" si="18"/>
        <v>635000</v>
      </c>
      <c r="AI41" s="50">
        <f t="shared" si="19"/>
        <v>343086.337333333</v>
      </c>
      <c r="AJ41" s="50">
        <f t="shared" si="20"/>
        <v>2306173.52</v>
      </c>
      <c r="AK41" s="62">
        <f t="shared" si="16"/>
        <v>343086.337333333</v>
      </c>
      <c r="AL41" s="62">
        <f t="shared" si="6"/>
        <v>343086.337333333</v>
      </c>
      <c r="AM41" s="101">
        <v>150000</v>
      </c>
      <c r="AN41" s="50">
        <f t="shared" si="14"/>
        <v>150000</v>
      </c>
      <c r="AO41" s="50"/>
      <c r="AP41" s="74">
        <f t="shared" si="7"/>
        <v>0.437207733673941</v>
      </c>
      <c r="AQ41" s="75">
        <f t="shared" si="8"/>
        <v>0.0105638727471196</v>
      </c>
      <c r="AR41" s="76"/>
      <c r="AS41" s="76"/>
      <c r="AT41" s="76"/>
      <c r="AU41" s="76">
        <f t="shared" si="9"/>
        <v>0</v>
      </c>
      <c r="AV41" s="77">
        <v>0.03</v>
      </c>
      <c r="AW41" s="77">
        <f t="shared" si="15"/>
        <v>0.03</v>
      </c>
      <c r="AX41" s="50">
        <f t="shared" si="11"/>
        <v>145500</v>
      </c>
      <c r="AY41" s="91">
        <v>45575</v>
      </c>
      <c r="AZ41" s="15">
        <v>2</v>
      </c>
      <c r="BA41" s="91">
        <f t="shared" si="17"/>
        <v>45573</v>
      </c>
      <c r="BB41" s="94" t="s">
        <v>70</v>
      </c>
      <c r="BC41" s="50" t="s">
        <v>366</v>
      </c>
      <c r="BD41" s="19" t="s">
        <v>367</v>
      </c>
      <c r="BE41" s="97" t="s">
        <v>368</v>
      </c>
      <c r="BF41" s="2"/>
    </row>
    <row r="42" s="1" customFormat="1" ht="36" customHeight="1" spans="1:58">
      <c r="A42" s="15">
        <f t="shared" si="12"/>
        <v>39</v>
      </c>
      <c r="B42" s="24" t="s">
        <v>369</v>
      </c>
      <c r="C42" s="21" t="s">
        <v>370</v>
      </c>
      <c r="D42" s="17" t="s">
        <v>66</v>
      </c>
      <c r="E42" s="18" t="s">
        <v>75</v>
      </c>
      <c r="F42" s="19" t="s">
        <v>110</v>
      </c>
      <c r="G42" s="19" t="s">
        <v>79</v>
      </c>
      <c r="H42" s="20">
        <v>0.8</v>
      </c>
      <c r="I42" s="38">
        <f>VLOOKUP(B42,[1]Sheet1!$B:$BA,52,0)</f>
        <v>3140654.91</v>
      </c>
      <c r="J42" s="38">
        <f>VLOOKUP(B42,[1]Sheet1!$B:$BB,53,0)</f>
        <v>2986399.95</v>
      </c>
      <c r="K42" s="39">
        <f>VLOOKUP(B42,[2]Sheet1!$B$5:$BB$697,53,0)</f>
        <v>96624.235</v>
      </c>
      <c r="L42" s="39">
        <f>VLOOKUP(B42,[2]Sheet1!$B:$BC,54,0)</f>
        <v>88430.3133333333</v>
      </c>
      <c r="M42" s="39">
        <f>VLOOKUP(B42,[2]Sheet1!$B:$BD,55,0)</f>
        <v>93218.6133333333</v>
      </c>
      <c r="N42" s="39">
        <f>VLOOKUP(B42,[2]Sheet1!$B:$BE,56,0)</f>
        <v>88067.5416666667</v>
      </c>
      <c r="O42" s="39">
        <f>VLOOKUP(B42,[2]Sheet1!$B:$BF,57,0)</f>
        <v>100028.823333333</v>
      </c>
      <c r="P42" s="39">
        <f>VLOOKUP(B42,[3]Sheet1!$B:$BH,59,0)</f>
        <v>106778.586666667</v>
      </c>
      <c r="Q42" s="39">
        <f>VLOOKUP(B42,[4]Sheet1!$B$5:$BJ$707,61,0)</f>
        <v>107885.813333333</v>
      </c>
      <c r="R42" s="39">
        <f>VLOOKUP(B42,[5]Sheet1!$B$5:$BO$716,65,0)</f>
        <v>107905.271666667</v>
      </c>
      <c r="S42" s="39">
        <f>VLOOKUP(B42,[1]Sheet1!$B:$BO,66,0)</f>
        <v>99735.8833333333</v>
      </c>
      <c r="T42" s="49">
        <f t="shared" si="13"/>
        <v>710940.065333333</v>
      </c>
      <c r="U42" s="50">
        <f>VLOOKUP(B42,[6]Sheet2!$A:$V,21,0)</f>
        <v>170000</v>
      </c>
      <c r="V42" s="50"/>
      <c r="W42" s="50">
        <v>100000</v>
      </c>
      <c r="X42" s="50">
        <f>VLOOKUP(B42,'[7]5.30 (2)'!$C$4:$V$115,20,0)</f>
        <v>30000</v>
      </c>
      <c r="Y42" s="50"/>
      <c r="Z42" s="50">
        <f>VLOOKUP(B42,'[8]7.4付款计划'!$C$4:$AI$185,33,0)</f>
        <v>10000</v>
      </c>
      <c r="AA42" s="50">
        <f>VLOOKUP(B42,'[8]7.9付款计划'!$C$9:$AB$196,26,0)</f>
        <v>15000</v>
      </c>
      <c r="AB42" s="50"/>
      <c r="AC42" s="50"/>
      <c r="AD42" s="50"/>
      <c r="AE42" s="50">
        <v>20000</v>
      </c>
      <c r="AF42" s="50">
        <v>30000</v>
      </c>
      <c r="AG42" s="50">
        <v>50000</v>
      </c>
      <c r="AH42" s="50">
        <f t="shared" si="18"/>
        <v>425000</v>
      </c>
      <c r="AI42" s="50">
        <f t="shared" si="19"/>
        <v>285940.065333333</v>
      </c>
      <c r="AJ42" s="50">
        <f t="shared" si="20"/>
        <v>2886399.95</v>
      </c>
      <c r="AK42" s="62">
        <f t="shared" si="16"/>
        <v>285940.065333333</v>
      </c>
      <c r="AL42" s="62">
        <f t="shared" si="6"/>
        <v>285940.065333333</v>
      </c>
      <c r="AM42" s="101">
        <v>100000</v>
      </c>
      <c r="AN42" s="50">
        <f t="shared" si="14"/>
        <v>100000</v>
      </c>
      <c r="AO42" s="50"/>
      <c r="AP42" s="74">
        <f t="shared" si="7"/>
        <v>0.34972363835556</v>
      </c>
      <c r="AQ42" s="75">
        <f t="shared" si="8"/>
        <v>0.00704258183141305</v>
      </c>
      <c r="AR42" s="76"/>
      <c r="AS42" s="76"/>
      <c r="AT42" s="76"/>
      <c r="AU42" s="76">
        <f t="shared" si="9"/>
        <v>0</v>
      </c>
      <c r="AV42" s="79">
        <v>0.03</v>
      </c>
      <c r="AW42" s="77">
        <f t="shared" si="15"/>
        <v>0.03</v>
      </c>
      <c r="AX42" s="50">
        <f t="shared" si="11"/>
        <v>97000</v>
      </c>
      <c r="AY42" s="91">
        <v>45575</v>
      </c>
      <c r="AZ42" s="15">
        <v>1</v>
      </c>
      <c r="BA42" s="91">
        <f t="shared" si="17"/>
        <v>45574</v>
      </c>
      <c r="BB42" s="94" t="s">
        <v>70</v>
      </c>
      <c r="BC42" s="50" t="s">
        <v>371</v>
      </c>
      <c r="BD42" s="19" t="s">
        <v>81</v>
      </c>
      <c r="BE42" s="97"/>
      <c r="BF42" s="2"/>
    </row>
    <row r="43" s="1" customFormat="1" ht="36" customHeight="1" spans="1:58">
      <c r="A43" s="15">
        <f t="shared" si="12"/>
        <v>40</v>
      </c>
      <c r="B43" s="16" t="s">
        <v>372</v>
      </c>
      <c r="C43" s="21" t="s">
        <v>373</v>
      </c>
      <c r="D43" s="17" t="s">
        <v>66</v>
      </c>
      <c r="E43" s="18" t="s">
        <v>168</v>
      </c>
      <c r="F43" s="19" t="s">
        <v>110</v>
      </c>
      <c r="G43" s="19" t="s">
        <v>79</v>
      </c>
      <c r="H43" s="20">
        <v>0.8</v>
      </c>
      <c r="I43" s="38">
        <f>VLOOKUP(B43,[1]Sheet1!$B:$BA,52,0)</f>
        <v>2188224.23</v>
      </c>
      <c r="J43" s="38">
        <f>VLOOKUP(B43,[1]Sheet1!$B:$BB,53,0)</f>
        <v>2048852.74</v>
      </c>
      <c r="K43" s="39">
        <f>VLOOKUP(B43,[2]Sheet1!$B$5:$BB$697,53,0)</f>
        <v>89959.9616666667</v>
      </c>
      <c r="L43" s="39">
        <f>VLOOKUP(B43,[2]Sheet1!$B:$BC,54,0)</f>
        <v>100510.375</v>
      </c>
      <c r="M43" s="39">
        <f>VLOOKUP(B43,[2]Sheet1!$B:$BD,55,0)</f>
        <v>67943.0733333333</v>
      </c>
      <c r="N43" s="39">
        <f>VLOOKUP(B43,[2]Sheet1!$B:$BE,56,0)</f>
        <v>78516.54</v>
      </c>
      <c r="O43" s="39">
        <f>VLOOKUP(B43,[2]Sheet1!$B:$BF,57,0)</f>
        <v>90099.955</v>
      </c>
      <c r="P43" s="39">
        <f>VLOOKUP(B43,[3]Sheet1!$B:$BH,59,0)</f>
        <v>94691.0716666667</v>
      </c>
      <c r="Q43" s="39">
        <f>VLOOKUP(B43,[4]Sheet1!$B$5:$BJ$707,61,0)</f>
        <v>90774.5133333334</v>
      </c>
      <c r="R43" s="39">
        <f>VLOOKUP(B43,[5]Sheet1!$B$5:$BO$716,65,0)</f>
        <v>94486.8066666667</v>
      </c>
      <c r="S43" s="39">
        <f>VLOOKUP(B43,[1]Sheet1!$B:$BO,66,0)</f>
        <v>94486.8066666667</v>
      </c>
      <c r="T43" s="49">
        <f t="shared" si="13"/>
        <v>641175.282666667</v>
      </c>
      <c r="U43" s="50">
        <f>VLOOKUP(B43,[6]Sheet2!$A:$V,21,0)</f>
        <v>130000</v>
      </c>
      <c r="V43" s="50"/>
      <c r="W43" s="50">
        <v>80000</v>
      </c>
      <c r="X43" s="50">
        <f>VLOOKUP(B43,'[7]5.30 (2)'!$C$4:$V$115,20,0)</f>
        <v>40000</v>
      </c>
      <c r="Y43" s="50"/>
      <c r="Z43" s="50">
        <f>VLOOKUP(B43,'[8]7.4付款计划'!$C$4:$AI$185,33,0)</f>
        <v>10000</v>
      </c>
      <c r="AA43" s="50">
        <f>VLOOKUP(B43,'[8]7.9付款计划'!$C$9:$AB$196,26,0)</f>
        <v>15000</v>
      </c>
      <c r="AB43" s="50"/>
      <c r="AC43" s="50"/>
      <c r="AD43" s="50">
        <v>350000</v>
      </c>
      <c r="AE43" s="50"/>
      <c r="AF43" s="50">
        <v>20000</v>
      </c>
      <c r="AG43" s="50">
        <v>20000</v>
      </c>
      <c r="AH43" s="50">
        <f t="shared" si="18"/>
        <v>665000</v>
      </c>
      <c r="AI43" s="50">
        <f t="shared" si="19"/>
        <v>-23824.7173333331</v>
      </c>
      <c r="AJ43" s="50">
        <f t="shared" si="20"/>
        <v>1658852.74</v>
      </c>
      <c r="AK43" s="62">
        <f t="shared" si="16"/>
        <v>-23824.7173333331</v>
      </c>
      <c r="AL43" s="62">
        <f t="shared" si="6"/>
        <v>0</v>
      </c>
      <c r="AM43" s="62"/>
      <c r="AN43" s="50">
        <f t="shared" si="14"/>
        <v>0</v>
      </c>
      <c r="AO43" s="50"/>
      <c r="AP43" s="74" t="str">
        <f t="shared" si="7"/>
        <v>100%</v>
      </c>
      <c r="AQ43" s="75">
        <f t="shared" si="8"/>
        <v>0</v>
      </c>
      <c r="AR43" s="76"/>
      <c r="AS43" s="76"/>
      <c r="AT43" s="76"/>
      <c r="AU43" s="76">
        <f t="shared" si="9"/>
        <v>0</v>
      </c>
      <c r="AV43" s="77">
        <v>0.03</v>
      </c>
      <c r="AW43" s="77">
        <f t="shared" si="15"/>
        <v>0</v>
      </c>
      <c r="AX43" s="50">
        <f t="shared" si="11"/>
        <v>0</v>
      </c>
      <c r="AY43" s="91">
        <v>45532</v>
      </c>
      <c r="AZ43" s="15">
        <v>3</v>
      </c>
      <c r="BA43" s="91">
        <f t="shared" si="17"/>
        <v>45529</v>
      </c>
      <c r="BB43" s="94" t="s">
        <v>70</v>
      </c>
      <c r="BC43" s="50">
        <v>0</v>
      </c>
      <c r="BD43" s="19" t="s">
        <v>81</v>
      </c>
      <c r="BE43" s="97" t="s">
        <v>374</v>
      </c>
      <c r="BF43" s="2"/>
    </row>
    <row r="44" s="1" customFormat="1" ht="36" customHeight="1" spans="1:58">
      <c r="A44" s="15">
        <f t="shared" si="12"/>
        <v>41</v>
      </c>
      <c r="B44" s="16" t="s">
        <v>375</v>
      </c>
      <c r="C44" s="21" t="s">
        <v>376</v>
      </c>
      <c r="D44" s="17" t="s">
        <v>66</v>
      </c>
      <c r="E44" s="18" t="s">
        <v>67</v>
      </c>
      <c r="F44" s="19" t="s">
        <v>110</v>
      </c>
      <c r="G44" s="19" t="s">
        <v>79</v>
      </c>
      <c r="H44" s="20">
        <v>0.8</v>
      </c>
      <c r="I44" s="38">
        <f>VLOOKUP(B44,[1]Sheet1!$B:$BA,52,0)</f>
        <v>3343237.33</v>
      </c>
      <c r="J44" s="38">
        <f>VLOOKUP(B44,[1]Sheet1!$B:$BB,53,0)</f>
        <v>3091207.74</v>
      </c>
      <c r="K44" s="39">
        <f>VLOOKUP(B44,[2]Sheet1!$B$5:$BB$697,53,0)</f>
        <v>118052.798333333</v>
      </c>
      <c r="L44" s="39">
        <f>VLOOKUP(B44,[2]Sheet1!$B:$BC,54,0)</f>
        <v>95294.025</v>
      </c>
      <c r="M44" s="39">
        <f>VLOOKUP(B44,[2]Sheet1!$B:$BD,55,0)</f>
        <v>110543.37</v>
      </c>
      <c r="N44" s="39">
        <f>VLOOKUP(B44,[2]Sheet1!$B:$BE,56,0)</f>
        <v>106909.201666667</v>
      </c>
      <c r="O44" s="39">
        <f>VLOOKUP(B44,[2]Sheet1!$B:$BF,57,0)</f>
        <v>116348.83</v>
      </c>
      <c r="P44" s="39">
        <f>VLOOKUP(B44,[3]Sheet1!$B:$BH,59,0)</f>
        <v>118309.576666667</v>
      </c>
      <c r="Q44" s="39">
        <f>VLOOKUP(B44,[4]Sheet1!$B$5:$BJ$707,61,0)</f>
        <v>108196.285</v>
      </c>
      <c r="R44" s="39">
        <f>VLOOKUP(B44,[5]Sheet1!$B$5:$BO$716,65,0)</f>
        <v>122613.1</v>
      </c>
      <c r="S44" s="39">
        <f>VLOOKUP(B44,[1]Sheet1!$B:$BO,66,0)</f>
        <v>103503.453333333</v>
      </c>
      <c r="T44" s="49">
        <f t="shared" si="13"/>
        <v>799816.512</v>
      </c>
      <c r="U44" s="50">
        <f>VLOOKUP(B44,[6]Sheet2!$A:$V,21,0)</f>
        <v>190000</v>
      </c>
      <c r="V44" s="50"/>
      <c r="W44" s="50">
        <v>100000</v>
      </c>
      <c r="X44" s="50">
        <f>VLOOKUP(B44,'[7]5.30 (2)'!$C$4:$V$115,20,0)</f>
        <v>100000</v>
      </c>
      <c r="Y44" s="50"/>
      <c r="Z44" s="50">
        <f>VLOOKUP(B44,'[8]7.4付款计划'!$C$4:$AI$185,33,0)</f>
        <v>10000</v>
      </c>
      <c r="AA44" s="50">
        <f>VLOOKUP(B44,'[8]7.9付款计划'!$C$9:$AB$196,26,0)</f>
        <v>15000</v>
      </c>
      <c r="AB44" s="50"/>
      <c r="AC44" s="50"/>
      <c r="AD44" s="50"/>
      <c r="AE44" s="50">
        <v>20000</v>
      </c>
      <c r="AF44" s="50"/>
      <c r="AG44" s="50">
        <v>30000</v>
      </c>
      <c r="AH44" s="50">
        <f t="shared" si="18"/>
        <v>465000</v>
      </c>
      <c r="AI44" s="50">
        <f t="shared" si="19"/>
        <v>334816.512</v>
      </c>
      <c r="AJ44" s="50">
        <f t="shared" si="20"/>
        <v>3041207.74</v>
      </c>
      <c r="AK44" s="62">
        <f t="shared" si="16"/>
        <v>334816.512</v>
      </c>
      <c r="AL44" s="62">
        <f t="shared" si="6"/>
        <v>334816.512</v>
      </c>
      <c r="AM44" s="101">
        <v>200000</v>
      </c>
      <c r="AN44" s="50">
        <f t="shared" si="14"/>
        <v>200000</v>
      </c>
      <c r="AO44" s="50"/>
      <c r="AP44" s="74">
        <f t="shared" si="7"/>
        <v>0.597342104800374</v>
      </c>
      <c r="AQ44" s="75">
        <f t="shared" si="8"/>
        <v>0.0140851636628261</v>
      </c>
      <c r="AR44" s="76"/>
      <c r="AS44" s="76"/>
      <c r="AT44" s="76"/>
      <c r="AU44" s="76">
        <f t="shared" si="9"/>
        <v>0</v>
      </c>
      <c r="AV44" s="77">
        <v>0.03</v>
      </c>
      <c r="AW44" s="77">
        <f t="shared" si="15"/>
        <v>0.03</v>
      </c>
      <c r="AX44" s="50">
        <f t="shared" si="11"/>
        <v>194000</v>
      </c>
      <c r="AY44" s="91">
        <v>45575</v>
      </c>
      <c r="AZ44" s="15">
        <v>3</v>
      </c>
      <c r="BA44" s="91">
        <f t="shared" si="17"/>
        <v>45572</v>
      </c>
      <c r="BB44" s="94" t="s">
        <v>70</v>
      </c>
      <c r="BC44" s="50" t="s">
        <v>377</v>
      </c>
      <c r="BD44" s="19" t="s">
        <v>81</v>
      </c>
      <c r="BE44" s="97"/>
      <c r="BF44" s="2"/>
    </row>
    <row r="45" s="1" customFormat="1" ht="36" customHeight="1" spans="1:58">
      <c r="A45" s="15">
        <f t="shared" si="12"/>
        <v>42</v>
      </c>
      <c r="B45" s="16" t="s">
        <v>378</v>
      </c>
      <c r="C45" s="17" t="s">
        <v>379</v>
      </c>
      <c r="D45" s="17" t="s">
        <v>66</v>
      </c>
      <c r="E45" s="18" t="s">
        <v>67</v>
      </c>
      <c r="F45" s="23" t="s">
        <v>110</v>
      </c>
      <c r="G45" s="19" t="s">
        <v>79</v>
      </c>
      <c r="H45" s="20">
        <v>0.8</v>
      </c>
      <c r="I45" s="38">
        <f>VLOOKUP(B45,[1]Sheet1!$B:$BA,52,0)</f>
        <v>553729.6</v>
      </c>
      <c r="J45" s="38">
        <f>VLOOKUP(B45,[1]Sheet1!$B:$BB,53,0)</f>
        <v>468048.48</v>
      </c>
      <c r="K45" s="39">
        <f>VLOOKUP(B45,[2]Sheet1!$B$5:$BB$697,53,0)</f>
        <v>36789.43</v>
      </c>
      <c r="L45" s="39">
        <f>VLOOKUP(B45,[2]Sheet1!$B:$BC,54,0)</f>
        <v>45145.0466666667</v>
      </c>
      <c r="M45" s="39">
        <f>VLOOKUP(B45,[2]Sheet1!$B:$BD,55,0)</f>
        <v>81093.1716666667</v>
      </c>
      <c r="N45" s="39">
        <f>VLOOKUP(B45,[2]Sheet1!$B:$BE,56,0)</f>
        <v>80352.1716666667</v>
      </c>
      <c r="O45" s="39">
        <f>VLOOKUP(B45,[2]Sheet1!$B:$BF,57,0)</f>
        <v>92267.08</v>
      </c>
      <c r="P45" s="39">
        <f>VLOOKUP(B45,[3]Sheet1!$B:$BH,59,0)</f>
        <v>92267.08</v>
      </c>
      <c r="Q45" s="39">
        <f>VLOOKUP(B45,[4]Sheet1!$B$5:$BJ$707,61,0)</f>
        <v>62301.44</v>
      </c>
      <c r="R45" s="39">
        <f>VLOOKUP(B45,[5]Sheet1!$B$5:$BO$716,65,0)</f>
        <v>53945.8233333333</v>
      </c>
      <c r="S45" s="39">
        <f>VLOOKUP(B45,[1]Sheet1!$B:$BO,66,0)</f>
        <v>26195.095</v>
      </c>
      <c r="T45" s="49">
        <f t="shared" si="13"/>
        <v>456285.070666667</v>
      </c>
      <c r="U45" s="50">
        <f>VLOOKUP(B45,[6]Sheet2!$A:$V,21,0)</f>
        <v>110000</v>
      </c>
      <c r="V45" s="50"/>
      <c r="W45" s="50"/>
      <c r="X45" s="50">
        <f>VLOOKUP(B45,'[7]5.30 (2)'!$C$4:$V$115,20,0)</f>
        <v>40000</v>
      </c>
      <c r="Y45" s="50"/>
      <c r="Z45" s="50">
        <f>VLOOKUP(B45,'[8]7.4付款计划'!$C$4:$AI$185,33,0)</f>
        <v>50000</v>
      </c>
      <c r="AA45" s="50">
        <f>VLOOKUP(B45,'[8]7.9付款计划'!$C$9:$AB$196,26,0)</f>
        <v>0</v>
      </c>
      <c r="AB45" s="50"/>
      <c r="AC45" s="50"/>
      <c r="AD45" s="50"/>
      <c r="AE45" s="50"/>
      <c r="AF45" s="50">
        <v>40000</v>
      </c>
      <c r="AG45" s="50"/>
      <c r="AH45" s="50">
        <f t="shared" si="18"/>
        <v>240000</v>
      </c>
      <c r="AI45" s="50">
        <f t="shared" si="19"/>
        <v>216285.070666667</v>
      </c>
      <c r="AJ45" s="50">
        <f t="shared" si="20"/>
        <v>428048.48</v>
      </c>
      <c r="AK45" s="62">
        <f t="shared" si="16"/>
        <v>216285.070666667</v>
      </c>
      <c r="AL45" s="62">
        <f t="shared" si="6"/>
        <v>216285.070666667</v>
      </c>
      <c r="AM45" s="101">
        <v>400000</v>
      </c>
      <c r="AN45" s="50">
        <f t="shared" si="14"/>
        <v>400000</v>
      </c>
      <c r="AO45" s="50"/>
      <c r="AP45" s="74">
        <f t="shared" si="7"/>
        <v>1.84941105166001</v>
      </c>
      <c r="AQ45" s="75">
        <f t="shared" si="8"/>
        <v>0.0281703273256522</v>
      </c>
      <c r="AR45" s="76"/>
      <c r="AS45" s="76"/>
      <c r="AT45" s="76"/>
      <c r="AU45" s="76">
        <f t="shared" si="9"/>
        <v>0</v>
      </c>
      <c r="AV45" s="77">
        <v>0</v>
      </c>
      <c r="AW45" s="77">
        <f t="shared" si="15"/>
        <v>0</v>
      </c>
      <c r="AX45" s="50">
        <f t="shared" si="11"/>
        <v>400000</v>
      </c>
      <c r="AY45" s="91">
        <v>45575</v>
      </c>
      <c r="AZ45" s="15">
        <v>3</v>
      </c>
      <c r="BA45" s="91">
        <f t="shared" si="17"/>
        <v>45572</v>
      </c>
      <c r="BB45" s="94" t="s">
        <v>70</v>
      </c>
      <c r="BC45" s="50">
        <v>0</v>
      </c>
      <c r="BD45" s="19" t="s">
        <v>81</v>
      </c>
      <c r="BE45" s="97"/>
      <c r="BF45" s="2"/>
    </row>
    <row r="46" s="1" customFormat="1" ht="36" customHeight="1" spans="1:58">
      <c r="A46" s="15">
        <f t="shared" si="12"/>
        <v>43</v>
      </c>
      <c r="B46" s="16" t="s">
        <v>380</v>
      </c>
      <c r="C46" s="21" t="s">
        <v>381</v>
      </c>
      <c r="D46" s="17" t="s">
        <v>208</v>
      </c>
      <c r="E46" s="92" t="s">
        <v>382</v>
      </c>
      <c r="F46" s="19" t="s">
        <v>110</v>
      </c>
      <c r="G46" s="19" t="s">
        <v>79</v>
      </c>
      <c r="H46" s="28">
        <v>0.8</v>
      </c>
      <c r="I46" s="38">
        <f>VLOOKUP(B46,[1]Sheet1!$B:$BA,52,0)</f>
        <v>1708166.01</v>
      </c>
      <c r="J46" s="38">
        <f>VLOOKUP(B46,[1]Sheet1!$B:$BB,53,0)</f>
        <v>1648497.23</v>
      </c>
      <c r="K46" s="39">
        <f>VLOOKUP(B46,[2]Sheet1!$B$5:$BB$697,53,0)</f>
        <v>38063.735</v>
      </c>
      <c r="L46" s="39">
        <f>VLOOKUP(B46,[2]Sheet1!$B:$BC,54,0)</f>
        <v>37546.18</v>
      </c>
      <c r="M46" s="39">
        <f>VLOOKUP(B46,[2]Sheet1!$B:$BD,55,0)</f>
        <v>39468.8366666667</v>
      </c>
      <c r="N46" s="39">
        <f>VLOOKUP(B46,[2]Sheet1!$B:$BE,56,0)</f>
        <v>36928.8366666667</v>
      </c>
      <c r="O46" s="39">
        <f>VLOOKUP(B46,[2]Sheet1!$B:$BF,57,0)</f>
        <v>45150.235</v>
      </c>
      <c r="P46" s="39">
        <f>VLOOKUP(B46,[3]Sheet1!$B:$BH,59,0)</f>
        <v>39077.4316666667</v>
      </c>
      <c r="Q46" s="39">
        <f>VLOOKUP(B46,[4]Sheet1!$B$5:$BJ$707,61,0)</f>
        <v>47140.0833333333</v>
      </c>
      <c r="R46" s="39">
        <f>VLOOKUP(B46,[5]Sheet1!$B$5:$BO$716,65,0)</f>
        <v>49084.0416666667</v>
      </c>
      <c r="S46" s="39">
        <f>VLOOKUP(B46,[1]Sheet1!$B:$BO,66,0)</f>
        <v>43768.2466666667</v>
      </c>
      <c r="T46" s="49">
        <f t="shared" si="13"/>
        <v>300982.101333333</v>
      </c>
      <c r="U46" s="50">
        <f>VLOOKUP(B46,[6]Sheet2!$A:$V,21,0)</f>
        <v>40000</v>
      </c>
      <c r="V46" s="50"/>
      <c r="W46" s="50"/>
      <c r="X46" s="50">
        <f>VLOOKUP(B46,'[7]5.30 (2)'!$C$4:$V$115,20,0)</f>
        <v>15000</v>
      </c>
      <c r="Y46" s="50"/>
      <c r="Z46" s="50">
        <f>VLOOKUP(B46,'[8]7.4付款计划'!$C$4:$AI$185,33,0)</f>
        <v>10000</v>
      </c>
      <c r="AA46" s="50">
        <f>VLOOKUP(B46,'[8]7.9付款计划'!$C$9:$AB$196,26,0)</f>
        <v>0</v>
      </c>
      <c r="AB46" s="50"/>
      <c r="AC46" s="50"/>
      <c r="AD46" s="50"/>
      <c r="AE46" s="50">
        <v>20000</v>
      </c>
      <c r="AF46" s="50"/>
      <c r="AG46" s="50"/>
      <c r="AH46" s="50">
        <f t="shared" si="18"/>
        <v>85000</v>
      </c>
      <c r="AI46" s="50">
        <f t="shared" si="19"/>
        <v>215982.101333333</v>
      </c>
      <c r="AJ46" s="50">
        <f t="shared" si="20"/>
        <v>1628497.23</v>
      </c>
      <c r="AK46" s="62">
        <f t="shared" si="16"/>
        <v>215982.101333333</v>
      </c>
      <c r="AL46" s="62">
        <f t="shared" si="6"/>
        <v>215982.101333333</v>
      </c>
      <c r="AM46" s="101">
        <v>30000</v>
      </c>
      <c r="AN46" s="50">
        <f t="shared" si="14"/>
        <v>30000</v>
      </c>
      <c r="AO46" s="50"/>
      <c r="AP46" s="74">
        <f t="shared" si="7"/>
        <v>0.138900398758969</v>
      </c>
      <c r="AQ46" s="75">
        <f t="shared" si="8"/>
        <v>0.00211277454942391</v>
      </c>
      <c r="AR46" s="76"/>
      <c r="AS46" s="76"/>
      <c r="AT46" s="76"/>
      <c r="AU46" s="76">
        <f t="shared" si="9"/>
        <v>0</v>
      </c>
      <c r="AV46" s="77">
        <v>0.03</v>
      </c>
      <c r="AW46" s="77">
        <f t="shared" si="15"/>
        <v>0.03</v>
      </c>
      <c r="AX46" s="50">
        <f t="shared" si="11"/>
        <v>29100</v>
      </c>
      <c r="AY46" s="91">
        <v>45575</v>
      </c>
      <c r="AZ46" s="93">
        <v>3</v>
      </c>
      <c r="BA46" s="95">
        <f t="shared" si="17"/>
        <v>45572</v>
      </c>
      <c r="BB46" s="94" t="s">
        <v>70</v>
      </c>
      <c r="BC46" s="50">
        <v>0</v>
      </c>
      <c r="BD46" s="19" t="s">
        <v>95</v>
      </c>
      <c r="BE46" s="97"/>
      <c r="BF46" s="2"/>
    </row>
    <row r="47" s="1" customFormat="1" ht="36" customHeight="1" spans="1:58">
      <c r="A47" s="15">
        <f t="shared" si="12"/>
        <v>44</v>
      </c>
      <c r="B47" s="16" t="s">
        <v>383</v>
      </c>
      <c r="C47" s="17" t="s">
        <v>384</v>
      </c>
      <c r="D47" s="17" t="s">
        <v>208</v>
      </c>
      <c r="E47" s="18" t="s">
        <v>168</v>
      </c>
      <c r="F47" s="19" t="s">
        <v>68</v>
      </c>
      <c r="G47" s="19" t="s">
        <v>85</v>
      </c>
      <c r="H47" s="20">
        <v>0.8</v>
      </c>
      <c r="I47" s="38">
        <f>VLOOKUP(B47,[1]Sheet1!$B:$BA,52,0)</f>
        <v>6518828.6</v>
      </c>
      <c r="J47" s="38">
        <f>VLOOKUP(B47,[1]Sheet1!$B:$BB,53,0)</f>
        <v>5458192.4</v>
      </c>
      <c r="K47" s="39">
        <f>VLOOKUP(B47,[2]Sheet1!$B$5:$BB$697,53,0)</f>
        <v>310503.483333333</v>
      </c>
      <c r="L47" s="39">
        <f>VLOOKUP(B47,[2]Sheet1!$B:$BC,54,0)</f>
        <v>472759.336666667</v>
      </c>
      <c r="M47" s="39">
        <f>VLOOKUP(B47,[2]Sheet1!$B:$BD,55,0)</f>
        <v>787847.11</v>
      </c>
      <c r="N47" s="39">
        <f>VLOOKUP(B47,[2]Sheet1!$B:$BE,56,0)</f>
        <v>933130.803333333</v>
      </c>
      <c r="O47" s="39">
        <f>VLOOKUP(B47,[2]Sheet1!$B:$BF,57,0)</f>
        <v>1121102.13666667</v>
      </c>
      <c r="P47" s="39">
        <f>VLOOKUP(B47,[3]Sheet1!$B:$BH,59,0)</f>
        <v>1055231.37333333</v>
      </c>
      <c r="Q47" s="39">
        <f>VLOOKUP(B47,[4]Sheet1!$B$5:$BJ$707,61,0)</f>
        <v>1015919.17666667</v>
      </c>
      <c r="R47" s="39">
        <f>VLOOKUP(B47,[5]Sheet1!$B$5:$BO$716,65,0)</f>
        <v>936806.501666667</v>
      </c>
      <c r="S47" s="39">
        <f>VLOOKUP(B47,[1]Sheet1!$B:$BO,66,0)</f>
        <v>715348.25</v>
      </c>
      <c r="T47" s="49">
        <f t="shared" si="13"/>
        <v>5878918.53733334</v>
      </c>
      <c r="U47" s="50">
        <f>VLOOKUP(B47,[6]Sheet2!$A:$V,21,0)</f>
        <v>300000</v>
      </c>
      <c r="V47" s="50"/>
      <c r="W47" s="50">
        <v>300000</v>
      </c>
      <c r="X47" s="50">
        <v>1000000</v>
      </c>
      <c r="Y47" s="50"/>
      <c r="Z47" s="50">
        <f>VLOOKUP(B47,'[8]7.4付款计划'!$C$4:$AI$185,33,0)</f>
        <v>0</v>
      </c>
      <c r="AA47" s="50">
        <f>VLOOKUP(B47,'[8]7.9付款计划'!$C$9:$AB$196,26,0)</f>
        <v>0</v>
      </c>
      <c r="AB47" s="50">
        <v>400000</v>
      </c>
      <c r="AC47" s="50"/>
      <c r="AD47" s="50">
        <v>500000</v>
      </c>
      <c r="AE47" s="50"/>
      <c r="AF47" s="50"/>
      <c r="AG47" s="50"/>
      <c r="AH47" s="50">
        <f t="shared" si="18"/>
        <v>2500000</v>
      </c>
      <c r="AI47" s="50">
        <f t="shared" si="19"/>
        <v>3378918.53733334</v>
      </c>
      <c r="AJ47" s="50">
        <f t="shared" si="20"/>
        <v>4958192.4</v>
      </c>
      <c r="AK47" s="62">
        <f t="shared" si="16"/>
        <v>4958192.4</v>
      </c>
      <c r="AL47" s="62">
        <f t="shared" si="6"/>
        <v>4958192.4</v>
      </c>
      <c r="AM47" s="62">
        <v>1000000</v>
      </c>
      <c r="AN47" s="50">
        <f t="shared" si="14"/>
        <v>1000000</v>
      </c>
      <c r="AO47" s="50"/>
      <c r="AP47" s="74">
        <f t="shared" si="7"/>
        <v>0.201686404908369</v>
      </c>
      <c r="AQ47" s="75">
        <f t="shared" si="8"/>
        <v>0.0704258183141305</v>
      </c>
      <c r="AR47" s="76"/>
      <c r="AS47" s="76"/>
      <c r="AT47" s="76"/>
      <c r="AU47" s="76">
        <f t="shared" si="9"/>
        <v>0</v>
      </c>
      <c r="AV47" s="77"/>
      <c r="AW47" s="77">
        <f t="shared" si="15"/>
        <v>0</v>
      </c>
      <c r="AX47" s="50">
        <f t="shared" si="11"/>
        <v>1000000</v>
      </c>
      <c r="AY47" s="91">
        <v>45534</v>
      </c>
      <c r="AZ47" s="93">
        <v>4</v>
      </c>
      <c r="BA47" s="95">
        <f t="shared" si="17"/>
        <v>45530</v>
      </c>
      <c r="BB47" s="92" t="s">
        <v>93</v>
      </c>
      <c r="BC47" s="50">
        <v>0</v>
      </c>
      <c r="BD47" s="15" t="s">
        <v>95</v>
      </c>
      <c r="BE47" s="97"/>
      <c r="BF47" s="70" t="s">
        <v>90</v>
      </c>
    </row>
    <row r="48" s="1" customFormat="1" ht="36" customHeight="1" spans="1:58">
      <c r="A48" s="15">
        <f t="shared" si="12"/>
        <v>45</v>
      </c>
      <c r="B48" s="16" t="s">
        <v>385</v>
      </c>
      <c r="C48" s="17" t="s">
        <v>386</v>
      </c>
      <c r="D48" s="17" t="s">
        <v>208</v>
      </c>
      <c r="E48" s="18" t="s">
        <v>75</v>
      </c>
      <c r="F48" s="19" t="s">
        <v>68</v>
      </c>
      <c r="G48" s="19" t="s">
        <v>273</v>
      </c>
      <c r="H48" s="20">
        <v>0.8</v>
      </c>
      <c r="I48" s="38">
        <f>VLOOKUP(B48,[1]Sheet1!$B:$BA,52,0)</f>
        <v>641237.59</v>
      </c>
      <c r="J48" s="38">
        <f>VLOOKUP(B48,[1]Sheet1!$B:$BB,53,0)</f>
        <v>470495.13</v>
      </c>
      <c r="K48" s="39">
        <f>VLOOKUP(B48,[2]Sheet1!$B$5:$BB$697,53,0)</f>
        <v>0</v>
      </c>
      <c r="L48" s="39">
        <f>VLOOKUP(B48,[2]Sheet1!$B:$BC,54,0)</f>
        <v>5248.03666666667</v>
      </c>
      <c r="M48" s="39">
        <f>VLOOKUP(B48,[2]Sheet1!$B:$BD,55,0)</f>
        <v>39584.0283333333</v>
      </c>
      <c r="N48" s="39">
        <f>VLOOKUP(B48,[2]Sheet1!$B:$BE,56,0)</f>
        <v>55003.915</v>
      </c>
      <c r="O48" s="39">
        <f>VLOOKUP(B48,[2]Sheet1!$B:$BF,57,0)</f>
        <v>85645.845</v>
      </c>
      <c r="P48" s="39">
        <f>VLOOKUP(B48,[3]Sheet1!$B:$BH,59,0)</f>
        <v>118120.871666667</v>
      </c>
      <c r="Q48" s="39">
        <f>VLOOKUP(B48,[4]Sheet1!$B$5:$BJ$707,61,0)</f>
        <v>130082.521666667</v>
      </c>
      <c r="R48" s="39">
        <f>VLOOKUP(B48,[5]Sheet1!$B$5:$BO$716,65,0)</f>
        <v>110920.016666667</v>
      </c>
      <c r="S48" s="39">
        <f>VLOOKUP(B48,[1]Sheet1!$B:$BO,66,0)</f>
        <v>106872.931666667</v>
      </c>
      <c r="T48" s="49">
        <f t="shared" si="13"/>
        <v>521182.533333334</v>
      </c>
      <c r="U48" s="50">
        <f>VLOOKUP(B48,[6]Sheet2!$A:$V,21,0)</f>
        <v>650000</v>
      </c>
      <c r="V48" s="50">
        <v>100000</v>
      </c>
      <c r="W48" s="50"/>
      <c r="X48" s="50"/>
      <c r="Y48" s="50"/>
      <c r="Z48" s="50">
        <f>VLOOKUP(B48,'[8]7.4付款计划'!$C$4:$AI$185,33,0)</f>
        <v>230000</v>
      </c>
      <c r="AA48" s="50">
        <f>VLOOKUP(B48,'[8]7.9付款计划'!$C$9:$AB$196,26,0)</f>
        <v>0</v>
      </c>
      <c r="AB48" s="50"/>
      <c r="AC48" s="50">
        <v>80000</v>
      </c>
      <c r="AD48" s="50"/>
      <c r="AE48" s="50"/>
      <c r="AF48" s="50">
        <v>180000</v>
      </c>
      <c r="AG48" s="50"/>
      <c r="AH48" s="50">
        <f t="shared" si="18"/>
        <v>1240000</v>
      </c>
      <c r="AI48" s="50">
        <f t="shared" si="19"/>
        <v>-718817.466666666</v>
      </c>
      <c r="AJ48" s="50">
        <f t="shared" si="20"/>
        <v>290495.13</v>
      </c>
      <c r="AK48" s="62">
        <f t="shared" si="16"/>
        <v>290495.13</v>
      </c>
      <c r="AL48" s="62">
        <f t="shared" si="6"/>
        <v>290495.13</v>
      </c>
      <c r="AM48" s="101">
        <v>400000</v>
      </c>
      <c r="AN48" s="50">
        <f t="shared" si="14"/>
        <v>400000</v>
      </c>
      <c r="AO48" s="50"/>
      <c r="AP48" s="74">
        <f t="shared" si="7"/>
        <v>1.37695940031766</v>
      </c>
      <c r="AQ48" s="75">
        <f t="shared" si="8"/>
        <v>0.0281703273256522</v>
      </c>
      <c r="AR48" s="76"/>
      <c r="AS48" s="76"/>
      <c r="AT48" s="76"/>
      <c r="AU48" s="76">
        <f t="shared" si="9"/>
        <v>0</v>
      </c>
      <c r="AV48" s="77">
        <v>0</v>
      </c>
      <c r="AW48" s="77">
        <f t="shared" si="15"/>
        <v>0</v>
      </c>
      <c r="AX48" s="50">
        <f t="shared" si="11"/>
        <v>400000</v>
      </c>
      <c r="AY48" s="91">
        <v>45575</v>
      </c>
      <c r="AZ48" s="93">
        <v>3</v>
      </c>
      <c r="BA48" s="95">
        <f t="shared" si="17"/>
        <v>45572</v>
      </c>
      <c r="BB48" s="94" t="s">
        <v>70</v>
      </c>
      <c r="BC48" s="50">
        <v>0</v>
      </c>
      <c r="BD48" s="19" t="s">
        <v>174</v>
      </c>
      <c r="BE48" s="97"/>
      <c r="BF48" s="2"/>
    </row>
    <row r="49" s="1" customFormat="1" ht="36" customHeight="1" spans="1:58">
      <c r="A49" s="15">
        <f t="shared" si="12"/>
        <v>46</v>
      </c>
      <c r="B49" s="16" t="s">
        <v>387</v>
      </c>
      <c r="C49" s="17" t="s">
        <v>388</v>
      </c>
      <c r="D49" s="17" t="s">
        <v>208</v>
      </c>
      <c r="E49" s="18" t="s">
        <v>75</v>
      </c>
      <c r="F49" s="19" t="s">
        <v>68</v>
      </c>
      <c r="G49" s="19" t="s">
        <v>79</v>
      </c>
      <c r="H49" s="20">
        <v>0.8</v>
      </c>
      <c r="I49" s="38">
        <f>VLOOKUP(B49,[1]Sheet1!$B:$BA,52,0)</f>
        <v>388477.42</v>
      </c>
      <c r="J49" s="38">
        <f>VLOOKUP(B49,[1]Sheet1!$B:$BB,53,0)</f>
        <v>344341.93</v>
      </c>
      <c r="K49" s="39">
        <f>VLOOKUP(B49,[2]Sheet1!$B$5:$BB$697,53,0)</f>
        <v>22812.93</v>
      </c>
      <c r="L49" s="39">
        <f>VLOOKUP(B49,[2]Sheet1!$B:$BC,54,0)</f>
        <v>22812.93</v>
      </c>
      <c r="M49" s="39">
        <f>VLOOKUP(B49,[2]Sheet1!$B:$BD,55,0)</f>
        <v>36215.4</v>
      </c>
      <c r="N49" s="39">
        <f>VLOOKUP(B49,[2]Sheet1!$B:$BE,56,0)</f>
        <v>31402.0666666667</v>
      </c>
      <c r="O49" s="39">
        <f>VLOOKUP(B49,[2]Sheet1!$B:$BF,57,0)</f>
        <v>40341.035</v>
      </c>
      <c r="P49" s="39">
        <f>VLOOKUP(B49,[3]Sheet1!$B:$BH,59,0)</f>
        <v>27785.2333333333</v>
      </c>
      <c r="Q49" s="39">
        <f>VLOOKUP(B49,[4]Sheet1!$B$5:$BJ$707,61,0)</f>
        <v>29451.775</v>
      </c>
      <c r="R49" s="39">
        <f>VLOOKUP(B49,[5]Sheet1!$B$5:$BO$716,65,0)</f>
        <v>29451.775</v>
      </c>
      <c r="S49" s="39">
        <f>VLOOKUP(B49,[1]Sheet1!$B:$BO,66,0)</f>
        <v>18931.55</v>
      </c>
      <c r="T49" s="49">
        <f t="shared" si="13"/>
        <v>207363.756</v>
      </c>
      <c r="U49" s="50">
        <f>VLOOKUP(B49,[6]Sheet2!$A:$V,21,0)</f>
        <v>0</v>
      </c>
      <c r="V49" s="50"/>
      <c r="W49" s="50"/>
      <c r="X49" s="50">
        <f>VLOOKUP(B49,'[7]5.30 (2)'!$C$4:$V$115,20,0)</f>
        <v>40000</v>
      </c>
      <c r="Y49" s="50"/>
      <c r="Z49" s="50">
        <f>VLOOKUP(B49,'[8]7.4付款计划'!$C$4:$AI$185,33,0)</f>
        <v>0</v>
      </c>
      <c r="AA49" s="50">
        <f>VLOOKUP(B49,'[8]7.9付款计划'!$C$9:$AB$196,26,0)</f>
        <v>0</v>
      </c>
      <c r="AB49" s="50"/>
      <c r="AC49" s="50"/>
      <c r="AD49" s="50"/>
      <c r="AE49" s="50"/>
      <c r="AF49" s="50"/>
      <c r="AG49" s="50"/>
      <c r="AH49" s="50">
        <f t="shared" si="18"/>
        <v>40000</v>
      </c>
      <c r="AI49" s="50">
        <f t="shared" si="19"/>
        <v>167363.756</v>
      </c>
      <c r="AJ49" s="50">
        <f t="shared" si="20"/>
        <v>344341.93</v>
      </c>
      <c r="AK49" s="62">
        <f t="shared" si="16"/>
        <v>167363.756</v>
      </c>
      <c r="AL49" s="62">
        <f t="shared" si="6"/>
        <v>167363.756</v>
      </c>
      <c r="AM49" s="62"/>
      <c r="AN49" s="50">
        <f t="shared" si="14"/>
        <v>0</v>
      </c>
      <c r="AO49" s="50"/>
      <c r="AP49" s="74">
        <f t="shared" si="7"/>
        <v>0</v>
      </c>
      <c r="AQ49" s="75">
        <f t="shared" si="8"/>
        <v>0</v>
      </c>
      <c r="AR49" s="76"/>
      <c r="AS49" s="76"/>
      <c r="AT49" s="76"/>
      <c r="AU49" s="76">
        <f t="shared" si="9"/>
        <v>0</v>
      </c>
      <c r="AV49" s="77">
        <v>0.03</v>
      </c>
      <c r="AW49" s="77">
        <f t="shared" si="15"/>
        <v>0</v>
      </c>
      <c r="AX49" s="50">
        <f t="shared" si="11"/>
        <v>0</v>
      </c>
      <c r="AY49" s="91">
        <v>45537</v>
      </c>
      <c r="AZ49" s="93">
        <v>3</v>
      </c>
      <c r="BA49" s="95">
        <f t="shared" si="17"/>
        <v>45534</v>
      </c>
      <c r="BB49" s="92" t="s">
        <v>70</v>
      </c>
      <c r="BC49" s="50">
        <v>0</v>
      </c>
      <c r="BD49" s="15" t="s">
        <v>81</v>
      </c>
      <c r="BE49" s="97"/>
      <c r="BF49" s="2"/>
    </row>
    <row r="50" s="1" customFormat="1" ht="36" customHeight="1" spans="1:58">
      <c r="A50" s="15">
        <f t="shared" si="12"/>
        <v>47</v>
      </c>
      <c r="B50" s="16" t="s">
        <v>389</v>
      </c>
      <c r="C50" s="17" t="s">
        <v>390</v>
      </c>
      <c r="D50" s="17" t="s">
        <v>256</v>
      </c>
      <c r="E50" s="18" t="s">
        <v>67</v>
      </c>
      <c r="F50" s="19" t="s">
        <v>68</v>
      </c>
      <c r="G50" s="19" t="s">
        <v>79</v>
      </c>
      <c r="H50" s="20">
        <v>0.8</v>
      </c>
      <c r="I50" s="38">
        <f>VLOOKUP(B50,[1]Sheet1!$B:$BA,52,0)</f>
        <v>264122.91</v>
      </c>
      <c r="J50" s="38">
        <f>VLOOKUP(B50,[1]Sheet1!$B:$BB,53,0)</f>
        <v>234522.79</v>
      </c>
      <c r="K50" s="39">
        <f>VLOOKUP(B50,[2]Sheet1!$B$5:$BB$697,53,0)</f>
        <v>28303.7166666667</v>
      </c>
      <c r="L50" s="39">
        <f>VLOOKUP(B50,[2]Sheet1!$B:$BC,54,0)</f>
        <v>28303.7166666667</v>
      </c>
      <c r="M50" s="39">
        <f>VLOOKUP(B50,[2]Sheet1!$B:$BD,55,0)</f>
        <v>40637.1016666667</v>
      </c>
      <c r="N50" s="39">
        <f>VLOOKUP(B50,[2]Sheet1!$B:$BE,56,0)</f>
        <v>39466.8266666667</v>
      </c>
      <c r="O50" s="39">
        <f>VLOOKUP(B50,[2]Sheet1!$B:$BF,57,0)</f>
        <v>37616.8266666667</v>
      </c>
      <c r="P50" s="39">
        <f>VLOOKUP(B50,[3]Sheet1!$B:$BH,59,0)</f>
        <v>18500.0783333333</v>
      </c>
      <c r="Q50" s="39">
        <f>VLOOKUP(B50,[4]Sheet1!$B$5:$BJ$707,61,0)</f>
        <v>19116.7483333333</v>
      </c>
      <c r="R50" s="39">
        <f>VLOOKUP(B50,[5]Sheet1!$B$5:$BO$716,65,0)</f>
        <v>19116.7483333333</v>
      </c>
      <c r="S50" s="39">
        <f>VLOOKUP(B50,[1]Sheet1!$B:$BO,66,0)</f>
        <v>11716.7166666667</v>
      </c>
      <c r="T50" s="49">
        <f t="shared" si="13"/>
        <v>194222.784</v>
      </c>
      <c r="U50" s="50">
        <f>VLOOKUP(B50,[6]Sheet2!$A:$V,21,0)</f>
        <v>0</v>
      </c>
      <c r="V50" s="50"/>
      <c r="W50" s="50"/>
      <c r="X50" s="50">
        <f>VLOOKUP(B50,'[7]5.30 (2)'!$C$4:$V$115,20,0)</f>
        <v>30000</v>
      </c>
      <c r="Y50" s="50"/>
      <c r="Z50" s="50">
        <f>VLOOKUP(B50,'[8]7.4付款计划'!$C$4:$AI$185,33,0)</f>
        <v>20000</v>
      </c>
      <c r="AA50" s="50">
        <f>VLOOKUP(B50,'[8]7.9付款计划'!$C$9:$AB$196,26,0)</f>
        <v>0</v>
      </c>
      <c r="AB50" s="50"/>
      <c r="AC50" s="50"/>
      <c r="AD50" s="50"/>
      <c r="AE50" s="50"/>
      <c r="AF50" s="50"/>
      <c r="AG50" s="50"/>
      <c r="AH50" s="50">
        <f t="shared" si="18"/>
        <v>50000</v>
      </c>
      <c r="AI50" s="50">
        <f t="shared" si="19"/>
        <v>144222.784</v>
      </c>
      <c r="AJ50" s="50">
        <f t="shared" si="20"/>
        <v>234522.79</v>
      </c>
      <c r="AK50" s="62">
        <f t="shared" ref="AK50:AK74" si="21">_xlfn.IFS(G50="原材料",AJ50,G50="涉诉",AJ50,G50="临采",AJ50,G50="零部件",AI50,G50="销售",AI50,G50="固定资产",AJ50,G50="特殊类",AJ50,G50="李尔项目",AJ50)</f>
        <v>144222.784</v>
      </c>
      <c r="AL50" s="62">
        <f t="shared" si="6"/>
        <v>144222.784</v>
      </c>
      <c r="AM50" s="62"/>
      <c r="AN50" s="50">
        <f t="shared" si="14"/>
        <v>0</v>
      </c>
      <c r="AO50" s="50"/>
      <c r="AP50" s="74">
        <f t="shared" si="7"/>
        <v>0</v>
      </c>
      <c r="AQ50" s="75">
        <f t="shared" si="8"/>
        <v>0</v>
      </c>
      <c r="AR50" s="76"/>
      <c r="AS50" s="76"/>
      <c r="AT50" s="76"/>
      <c r="AU50" s="76">
        <f t="shared" si="9"/>
        <v>0</v>
      </c>
      <c r="AV50" s="77">
        <v>0</v>
      </c>
      <c r="AW50" s="77">
        <f t="shared" si="15"/>
        <v>0</v>
      </c>
      <c r="AX50" s="50">
        <f t="shared" si="11"/>
        <v>0</v>
      </c>
      <c r="AY50" s="91">
        <v>45540</v>
      </c>
      <c r="AZ50" s="93">
        <v>3</v>
      </c>
      <c r="BA50" s="95">
        <f t="shared" si="17"/>
        <v>45537</v>
      </c>
      <c r="BB50" s="94" t="s">
        <v>70</v>
      </c>
      <c r="BC50" s="50">
        <v>0</v>
      </c>
      <c r="BD50" s="19" t="s">
        <v>81</v>
      </c>
      <c r="BE50" s="97"/>
      <c r="BF50" s="2"/>
    </row>
    <row r="51" s="1" customFormat="1" ht="36" customHeight="1" spans="1:58">
      <c r="A51" s="15">
        <f t="shared" si="12"/>
        <v>48</v>
      </c>
      <c r="B51" s="24" t="s">
        <v>391</v>
      </c>
      <c r="C51" s="21" t="s">
        <v>392</v>
      </c>
      <c r="D51" s="17" t="s">
        <v>66</v>
      </c>
      <c r="E51" s="18" t="s">
        <v>75</v>
      </c>
      <c r="F51" s="19" t="s">
        <v>110</v>
      </c>
      <c r="G51" s="19" t="s">
        <v>79</v>
      </c>
      <c r="H51" s="20">
        <v>0.8</v>
      </c>
      <c r="I51" s="38">
        <f>VLOOKUP(B51,[1]Sheet1!$B:$BA,52,0)</f>
        <v>374451.55</v>
      </c>
      <c r="J51" s="38">
        <f>VLOOKUP(B51,[1]Sheet1!$B:$BB,53,0)</f>
        <v>330897.93</v>
      </c>
      <c r="K51" s="39">
        <f>VLOOKUP(B51,[2]Sheet1!$B$5:$BB$697,53,0)</f>
        <v>5343.21833333333</v>
      </c>
      <c r="L51" s="39">
        <f>VLOOKUP(B51,[2]Sheet1!$B:$BC,54,0)</f>
        <v>13099.2266666667</v>
      </c>
      <c r="M51" s="39">
        <f>VLOOKUP(B51,[2]Sheet1!$B:$BD,55,0)</f>
        <v>24179.9583333333</v>
      </c>
      <c r="N51" s="39">
        <f>VLOOKUP(B51,[2]Sheet1!$B:$BE,56,0)</f>
        <v>28870.8466666667</v>
      </c>
      <c r="O51" s="39">
        <f>VLOOKUP(B51,[2]Sheet1!$B:$BF,57,0)</f>
        <v>43371.3333333333</v>
      </c>
      <c r="P51" s="39">
        <f>VLOOKUP(B51,[3]Sheet1!$B:$BH,59,0)</f>
        <v>56290.765</v>
      </c>
      <c r="Q51" s="39">
        <f>VLOOKUP(B51,[4]Sheet1!$B$5:$BJ$707,61,0)</f>
        <v>58973.1033333333</v>
      </c>
      <c r="R51" s="39">
        <f>VLOOKUP(B51,[5]Sheet1!$B$5:$BO$716,65,0)</f>
        <v>58277.4783333333</v>
      </c>
      <c r="S51" s="39">
        <f>VLOOKUP(B51,[1]Sheet1!$B:$BO,66,0)</f>
        <v>47395.3</v>
      </c>
      <c r="T51" s="49">
        <f t="shared" si="13"/>
        <v>268640.984</v>
      </c>
      <c r="U51" s="50">
        <f>VLOOKUP(B51,[6]Sheet2!$A:$V,21,0)</f>
        <v>20000</v>
      </c>
      <c r="V51" s="50"/>
      <c r="W51" s="50"/>
      <c r="X51" s="50">
        <f>VLOOKUP(B51,'[7]5.30 (2)'!$C$4:$V$115,20,0)</f>
        <v>15000</v>
      </c>
      <c r="Y51" s="50"/>
      <c r="Z51" s="50">
        <f>VLOOKUP(B51,'[8]7.4付款计划'!$C$4:$AI$185,33,0)</f>
        <v>10000</v>
      </c>
      <c r="AA51" s="50">
        <f>VLOOKUP(B51,'[8]7.9付款计划'!$C$9:$AB$196,26,0)</f>
        <v>10000</v>
      </c>
      <c r="AB51" s="50"/>
      <c r="AC51" s="50"/>
      <c r="AD51" s="50"/>
      <c r="AE51" s="50">
        <v>20000</v>
      </c>
      <c r="AF51" s="50"/>
      <c r="AG51" s="50">
        <v>10000</v>
      </c>
      <c r="AH51" s="50">
        <f t="shared" si="18"/>
        <v>85000</v>
      </c>
      <c r="AI51" s="50">
        <f t="shared" si="19"/>
        <v>183640.984</v>
      </c>
      <c r="AJ51" s="50">
        <f t="shared" si="20"/>
        <v>300897.93</v>
      </c>
      <c r="AK51" s="62">
        <f t="shared" si="21"/>
        <v>183640.984</v>
      </c>
      <c r="AL51" s="62">
        <f t="shared" si="6"/>
        <v>183640.984</v>
      </c>
      <c r="AM51" s="101">
        <v>30000</v>
      </c>
      <c r="AN51" s="50">
        <f t="shared" si="14"/>
        <v>30000</v>
      </c>
      <c r="AO51" s="50"/>
      <c r="AP51" s="74">
        <f t="shared" si="7"/>
        <v>0.16336222637535</v>
      </c>
      <c r="AQ51" s="75">
        <f t="shared" si="8"/>
        <v>0.00211277454942391</v>
      </c>
      <c r="AR51" s="76"/>
      <c r="AS51" s="76"/>
      <c r="AT51" s="76"/>
      <c r="AU51" s="76">
        <f t="shared" si="9"/>
        <v>0</v>
      </c>
      <c r="AV51" s="79">
        <v>0.03</v>
      </c>
      <c r="AW51" s="77">
        <f t="shared" si="15"/>
        <v>0.03</v>
      </c>
      <c r="AX51" s="50">
        <f t="shared" si="11"/>
        <v>29100</v>
      </c>
      <c r="AY51" s="91">
        <v>45575</v>
      </c>
      <c r="AZ51" s="15">
        <v>2</v>
      </c>
      <c r="BA51" s="91">
        <f t="shared" si="17"/>
        <v>45573</v>
      </c>
      <c r="BB51" s="94" t="s">
        <v>70</v>
      </c>
      <c r="BC51" s="50" t="s">
        <v>393</v>
      </c>
      <c r="BD51" s="19" t="s">
        <v>81</v>
      </c>
      <c r="BE51" s="97"/>
      <c r="BF51" s="2"/>
    </row>
    <row r="52" s="1" customFormat="1" ht="36" customHeight="1" spans="1:58">
      <c r="A52" s="15">
        <f t="shared" si="12"/>
        <v>49</v>
      </c>
      <c r="B52" s="16" t="s">
        <v>394</v>
      </c>
      <c r="C52" s="17" t="s">
        <v>395</v>
      </c>
      <c r="D52" s="17" t="s">
        <v>66</v>
      </c>
      <c r="E52" s="18" t="s">
        <v>67</v>
      </c>
      <c r="F52" s="23" t="s">
        <v>110</v>
      </c>
      <c r="G52" s="19" t="s">
        <v>79</v>
      </c>
      <c r="H52" s="20">
        <v>0.8</v>
      </c>
      <c r="I52" s="38">
        <f>VLOOKUP(B52,[1]Sheet1!$B:$BA,52,0)</f>
        <v>680672.56</v>
      </c>
      <c r="J52" s="38">
        <f>VLOOKUP(B52,[1]Sheet1!$B:$BB,53,0)</f>
        <v>615915.92</v>
      </c>
      <c r="K52" s="39">
        <f>VLOOKUP(B52,[2]Sheet1!$B$5:$BB$697,53,0)</f>
        <v>65073.55</v>
      </c>
      <c r="L52" s="39">
        <f>VLOOKUP(B52,[2]Sheet1!$B:$BC,54,0)</f>
        <v>71598.3433333333</v>
      </c>
      <c r="M52" s="39">
        <f>VLOOKUP(B52,[2]Sheet1!$B:$BD,55,0)</f>
        <v>78388.0666666667</v>
      </c>
      <c r="N52" s="39">
        <f>VLOOKUP(B52,[2]Sheet1!$B:$BE,56,0)</f>
        <v>46926.2116666667</v>
      </c>
      <c r="O52" s="39">
        <f>VLOOKUP(B52,[2]Sheet1!$B:$BF,57,0)</f>
        <v>57061.7583333333</v>
      </c>
      <c r="P52" s="39">
        <f>VLOOKUP(B52,[3]Sheet1!$B:$BH,59,0)</f>
        <v>56628.27</v>
      </c>
      <c r="Q52" s="39">
        <f>VLOOKUP(B52,[4]Sheet1!$B$5:$BJ$707,61,0)</f>
        <v>52885.1683333333</v>
      </c>
      <c r="R52" s="39">
        <f>VLOOKUP(B52,[5]Sheet1!$B$5:$BO$716,65,0)</f>
        <v>51525.815</v>
      </c>
      <c r="S52" s="39">
        <f>VLOOKUP(B52,[1]Sheet1!$B:$BO,66,0)</f>
        <v>49132.2166666667</v>
      </c>
      <c r="T52" s="49">
        <f t="shared" si="13"/>
        <v>423375.52</v>
      </c>
      <c r="U52" s="50">
        <f>VLOOKUP(B52,[6]Sheet2!$A:$V,21,0)</f>
        <v>162000</v>
      </c>
      <c r="V52" s="50"/>
      <c r="W52" s="50"/>
      <c r="X52" s="50">
        <v>0</v>
      </c>
      <c r="Y52" s="50"/>
      <c r="Z52" s="50">
        <f>VLOOKUP(B52,'[8]7.4付款计划'!$C$4:$AI$185,33,0)</f>
        <v>60000</v>
      </c>
      <c r="AA52" s="50">
        <f>VLOOKUP(B52,'[8]7.9付款计划'!$C$9:$AB$196,26,0)</f>
        <v>0</v>
      </c>
      <c r="AB52" s="50">
        <v>30000</v>
      </c>
      <c r="AC52" s="50"/>
      <c r="AD52" s="50"/>
      <c r="AE52" s="50">
        <v>20000</v>
      </c>
      <c r="AF52" s="50">
        <v>20000</v>
      </c>
      <c r="AG52" s="50"/>
      <c r="AH52" s="50">
        <f t="shared" si="18"/>
        <v>292000</v>
      </c>
      <c r="AI52" s="50">
        <f t="shared" si="19"/>
        <v>131375.52</v>
      </c>
      <c r="AJ52" s="50">
        <f t="shared" si="20"/>
        <v>575915.92</v>
      </c>
      <c r="AK52" s="62">
        <f t="shared" si="21"/>
        <v>131375.52</v>
      </c>
      <c r="AL52" s="62">
        <f t="shared" si="6"/>
        <v>131375.52</v>
      </c>
      <c r="AM52" s="101">
        <v>30000</v>
      </c>
      <c r="AN52" s="50">
        <f t="shared" si="14"/>
        <v>30000</v>
      </c>
      <c r="AO52" s="50"/>
      <c r="AP52" s="74">
        <f t="shared" si="7"/>
        <v>0.228353044768158</v>
      </c>
      <c r="AQ52" s="75">
        <f t="shared" si="8"/>
        <v>0.00211277454942391</v>
      </c>
      <c r="AR52" s="76"/>
      <c r="AS52" s="76"/>
      <c r="AT52" s="76"/>
      <c r="AU52" s="76">
        <f t="shared" si="9"/>
        <v>0</v>
      </c>
      <c r="AV52" s="77">
        <v>0.03</v>
      </c>
      <c r="AW52" s="77">
        <f t="shared" si="15"/>
        <v>0.03</v>
      </c>
      <c r="AX52" s="50">
        <f t="shared" si="11"/>
        <v>29100</v>
      </c>
      <c r="AY52" s="91">
        <v>45575</v>
      </c>
      <c r="AZ52" s="15">
        <v>3</v>
      </c>
      <c r="BA52" s="91">
        <f t="shared" si="17"/>
        <v>45572</v>
      </c>
      <c r="BB52" s="94" t="s">
        <v>70</v>
      </c>
      <c r="BC52" s="50" t="s">
        <v>396</v>
      </c>
      <c r="BD52" s="19" t="s">
        <v>88</v>
      </c>
      <c r="BE52" s="97" t="s">
        <v>397</v>
      </c>
      <c r="BF52" s="2"/>
    </row>
    <row r="53" s="1" customFormat="1" ht="36" customHeight="1" spans="1:58">
      <c r="A53" s="15">
        <f t="shared" si="12"/>
        <v>50</v>
      </c>
      <c r="B53" s="16" t="s">
        <v>398</v>
      </c>
      <c r="C53" s="17" t="s">
        <v>399</v>
      </c>
      <c r="D53" s="17" t="s">
        <v>208</v>
      </c>
      <c r="E53" s="18" t="s">
        <v>75</v>
      </c>
      <c r="F53" s="23" t="s">
        <v>110</v>
      </c>
      <c r="G53" s="19" t="s">
        <v>79</v>
      </c>
      <c r="H53" s="20">
        <v>0.8</v>
      </c>
      <c r="I53" s="38">
        <f>VLOOKUP(B53,[1]Sheet1!$B:$BA,52,0)</f>
        <v>237270.04</v>
      </c>
      <c r="J53" s="38">
        <f>VLOOKUP(B53,[1]Sheet1!$B:$BB,53,0)</f>
        <v>237270.04</v>
      </c>
      <c r="K53" s="39">
        <f>VLOOKUP(B53,[2]Sheet1!$B$5:$BB$697,53,0)</f>
        <v>21493.6033333333</v>
      </c>
      <c r="L53" s="39">
        <f>VLOOKUP(B53,[2]Sheet1!$B:$BC,54,0)</f>
        <v>23968.9183333333</v>
      </c>
      <c r="M53" s="39">
        <f>VLOOKUP(B53,[2]Sheet1!$B:$BD,55,0)</f>
        <v>22838.1683333333</v>
      </c>
      <c r="N53" s="39">
        <f>VLOOKUP(B53,[2]Sheet1!$B:$BE,56,0)</f>
        <v>19454.835</v>
      </c>
      <c r="O53" s="39">
        <f>VLOOKUP(B53,[2]Sheet1!$B:$BF,57,0)</f>
        <v>26736.4666666667</v>
      </c>
      <c r="P53" s="39">
        <f>VLOOKUP(B53,[3]Sheet1!$B:$BH,59,0)</f>
        <v>21811.8233333333</v>
      </c>
      <c r="Q53" s="39">
        <f>VLOOKUP(B53,[4]Sheet1!$B$5:$BJ$707,61,0)</f>
        <v>19718.07</v>
      </c>
      <c r="R53" s="39">
        <f>VLOOKUP(B53,[5]Sheet1!$B$5:$BO$716,65,0)</f>
        <v>17164.9883333333</v>
      </c>
      <c r="S53" s="39">
        <f>VLOOKUP(B53,[1]Sheet1!$B:$BO,66,0)</f>
        <v>15341.0983333333</v>
      </c>
      <c r="T53" s="49">
        <f t="shared" si="13"/>
        <v>150822.377333333</v>
      </c>
      <c r="U53" s="50">
        <f>VLOOKUP(B53,[6]Sheet2!$A:$V,21,0)</f>
        <v>0</v>
      </c>
      <c r="V53" s="50"/>
      <c r="W53" s="50"/>
      <c r="X53" s="50">
        <f>VLOOKUP(B53,'[7]5.30 (2)'!$C$4:$V$115,20,0)</f>
        <v>0</v>
      </c>
      <c r="Y53" s="50"/>
      <c r="Z53" s="50">
        <f>VLOOKUP(B53,'[8]7.4付款计划'!$C$4:$AI$185,33,0)</f>
        <v>10000</v>
      </c>
      <c r="AA53" s="50">
        <f>VLOOKUP(B53,'[8]7.9付款计划'!$C$9:$AB$196,26,0)</f>
        <v>0</v>
      </c>
      <c r="AB53" s="50"/>
      <c r="AC53" s="50"/>
      <c r="AD53" s="50"/>
      <c r="AE53" s="50"/>
      <c r="AF53" s="50"/>
      <c r="AG53" s="50"/>
      <c r="AH53" s="50">
        <f t="shared" si="18"/>
        <v>10000</v>
      </c>
      <c r="AI53" s="50">
        <f t="shared" si="19"/>
        <v>140822.377333333</v>
      </c>
      <c r="AJ53" s="50">
        <f t="shared" si="20"/>
        <v>237270.04</v>
      </c>
      <c r="AK53" s="62">
        <f t="shared" si="21"/>
        <v>140822.377333333</v>
      </c>
      <c r="AL53" s="62">
        <f t="shared" si="6"/>
        <v>140822.377333333</v>
      </c>
      <c r="AM53" s="101">
        <v>100000</v>
      </c>
      <c r="AN53" s="50">
        <f t="shared" si="14"/>
        <v>100000</v>
      </c>
      <c r="AO53" s="50">
        <v>50000</v>
      </c>
      <c r="AP53" s="74">
        <f t="shared" si="7"/>
        <v>0.710114414297206</v>
      </c>
      <c r="AQ53" s="75">
        <f t="shared" si="8"/>
        <v>0.00704258183141305</v>
      </c>
      <c r="AR53" s="76"/>
      <c r="AS53" s="76"/>
      <c r="AT53" s="76"/>
      <c r="AU53" s="76">
        <f t="shared" si="9"/>
        <v>0</v>
      </c>
      <c r="AV53" s="77">
        <v>0</v>
      </c>
      <c r="AW53" s="77">
        <f t="shared" si="15"/>
        <v>0</v>
      </c>
      <c r="AX53" s="50">
        <f t="shared" si="11"/>
        <v>100000</v>
      </c>
      <c r="AY53" s="91">
        <v>45575</v>
      </c>
      <c r="AZ53" s="93">
        <v>3</v>
      </c>
      <c r="BA53" s="95">
        <f t="shared" si="17"/>
        <v>45572</v>
      </c>
      <c r="BB53" s="94" t="s">
        <v>70</v>
      </c>
      <c r="BC53" s="50">
        <v>0</v>
      </c>
      <c r="BD53" s="19" t="s">
        <v>81</v>
      </c>
      <c r="BE53" s="97"/>
      <c r="BF53" s="2"/>
    </row>
    <row r="54" s="1" customFormat="1" ht="36" customHeight="1" spans="1:58">
      <c r="A54" s="15">
        <f t="shared" si="12"/>
        <v>51</v>
      </c>
      <c r="B54" s="16" t="s">
        <v>400</v>
      </c>
      <c r="C54" s="17" t="s">
        <v>401</v>
      </c>
      <c r="D54" s="17" t="s">
        <v>66</v>
      </c>
      <c r="E54" s="18" t="s">
        <v>168</v>
      </c>
      <c r="F54" s="19" t="s">
        <v>110</v>
      </c>
      <c r="G54" s="19" t="s">
        <v>79</v>
      </c>
      <c r="H54" s="20">
        <v>0.8</v>
      </c>
      <c r="I54" s="38">
        <f>VLOOKUP(B54,[1]Sheet1!$B:$BA,52,0)</f>
        <v>459585.89</v>
      </c>
      <c r="J54" s="38">
        <f>VLOOKUP(B54,[1]Sheet1!$B:$BB,53,0)</f>
        <v>437521.15</v>
      </c>
      <c r="K54" s="39">
        <f>VLOOKUP(B54,[2]Sheet1!$B$5:$BB$697,53,0)</f>
        <v>17830.275</v>
      </c>
      <c r="L54" s="39">
        <f>VLOOKUP(B54,[2]Sheet1!$B:$BC,54,0)</f>
        <v>18034.0816666667</v>
      </c>
      <c r="M54" s="39">
        <f>VLOOKUP(B54,[2]Sheet1!$B:$BD,55,0)</f>
        <v>18357.02</v>
      </c>
      <c r="N54" s="39">
        <f>VLOOKUP(B54,[2]Sheet1!$B:$BE,56,0)</f>
        <v>18290.405</v>
      </c>
      <c r="O54" s="39">
        <f>VLOOKUP(B54,[2]Sheet1!$B:$BF,57,0)</f>
        <v>18150.2133333333</v>
      </c>
      <c r="P54" s="39">
        <f>VLOOKUP(B54,[3]Sheet1!$B:$BH,59,0)</f>
        <v>16236.2333333333</v>
      </c>
      <c r="Q54" s="39">
        <f>VLOOKUP(B54,[4]Sheet1!$B$5:$BJ$707,61,0)</f>
        <v>15569.4766666667</v>
      </c>
      <c r="R54" s="39">
        <f>VLOOKUP(B54,[5]Sheet1!$B$5:$BO$716,65,0)</f>
        <v>15705.7166666667</v>
      </c>
      <c r="S54" s="39">
        <f>VLOOKUP(B54,[1]Sheet1!$B:$BO,66,0)</f>
        <v>14623.365</v>
      </c>
      <c r="T54" s="49">
        <f t="shared" si="13"/>
        <v>122237.429333333</v>
      </c>
      <c r="U54" s="50">
        <f>VLOOKUP(B54,[6]Sheet2!$A:$V,21,0)</f>
        <v>0</v>
      </c>
      <c r="V54" s="50"/>
      <c r="W54" s="50"/>
      <c r="X54" s="50"/>
      <c r="Y54" s="50"/>
      <c r="Z54" s="50">
        <f>VLOOKUP(B54,'[8]7.4付款计划'!$C$4:$AI$185,33,0)</f>
        <v>10000</v>
      </c>
      <c r="AA54" s="50">
        <f>VLOOKUP(B54,'[8]7.9付款计划'!$C$9:$AB$196,26,0)</f>
        <v>0</v>
      </c>
      <c r="AB54" s="50"/>
      <c r="AC54" s="50"/>
      <c r="AD54" s="50"/>
      <c r="AE54" s="50"/>
      <c r="AF54" s="50"/>
      <c r="AG54" s="50"/>
      <c r="AH54" s="50">
        <f t="shared" si="18"/>
        <v>10000</v>
      </c>
      <c r="AI54" s="50">
        <f t="shared" si="19"/>
        <v>112237.429333333</v>
      </c>
      <c r="AJ54" s="50">
        <f t="shared" si="20"/>
        <v>437521.15</v>
      </c>
      <c r="AK54" s="62">
        <f t="shared" si="21"/>
        <v>112237.429333333</v>
      </c>
      <c r="AL54" s="62">
        <f t="shared" si="6"/>
        <v>112237.429333333</v>
      </c>
      <c r="AM54" s="62"/>
      <c r="AN54" s="50">
        <f t="shared" si="14"/>
        <v>0</v>
      </c>
      <c r="AO54" s="50"/>
      <c r="AP54" s="74">
        <f t="shared" si="7"/>
        <v>0</v>
      </c>
      <c r="AQ54" s="75">
        <f t="shared" si="8"/>
        <v>0</v>
      </c>
      <c r="AR54" s="76"/>
      <c r="AS54" s="76"/>
      <c r="AT54" s="76"/>
      <c r="AU54" s="76">
        <f t="shared" si="9"/>
        <v>0</v>
      </c>
      <c r="AV54" s="77"/>
      <c r="AW54" s="77">
        <f t="shared" si="15"/>
        <v>0</v>
      </c>
      <c r="AX54" s="50">
        <f t="shared" si="11"/>
        <v>0</v>
      </c>
      <c r="AY54" s="91">
        <v>45538</v>
      </c>
      <c r="AZ54" s="93">
        <v>3</v>
      </c>
      <c r="BA54" s="95">
        <f t="shared" si="17"/>
        <v>45535</v>
      </c>
      <c r="BB54" s="94" t="s">
        <v>70</v>
      </c>
      <c r="BC54" s="50">
        <v>0</v>
      </c>
      <c r="BD54" s="19" t="s">
        <v>137</v>
      </c>
      <c r="BE54" s="97"/>
      <c r="BF54" s="2"/>
    </row>
    <row r="55" s="1" customFormat="1" ht="36" customHeight="1" spans="1:58">
      <c r="A55" s="15">
        <f t="shared" si="12"/>
        <v>52</v>
      </c>
      <c r="B55" s="16" t="s">
        <v>402</v>
      </c>
      <c r="C55" s="17" t="s">
        <v>403</v>
      </c>
      <c r="D55" s="17" t="s">
        <v>208</v>
      </c>
      <c r="E55" s="18" t="s">
        <v>404</v>
      </c>
      <c r="F55" s="19" t="s">
        <v>110</v>
      </c>
      <c r="G55" s="19" t="s">
        <v>79</v>
      </c>
      <c r="H55" s="20">
        <v>0.8</v>
      </c>
      <c r="I55" s="38">
        <f>VLOOKUP(B55,[1]Sheet1!$B:$BA,52,0)</f>
        <v>175533.33</v>
      </c>
      <c r="J55" s="38">
        <f>VLOOKUP(B55,[1]Sheet1!$B:$BB,53,0)</f>
        <v>155910</v>
      </c>
      <c r="K55" s="39">
        <f>VLOOKUP(B55,[2]Sheet1!$B$5:$BB$697,53,0)</f>
        <v>9984.35833333333</v>
      </c>
      <c r="L55" s="39">
        <f>VLOOKUP(B55,[2]Sheet1!$B:$BC,54,0)</f>
        <v>13692.8283333333</v>
      </c>
      <c r="M55" s="39">
        <f>VLOOKUP(B55,[2]Sheet1!$B:$BD,55,0)</f>
        <v>17906.95</v>
      </c>
      <c r="N55" s="39">
        <f>VLOOKUP(B55,[2]Sheet1!$B:$BE,56,0)</f>
        <v>18388.6116666667</v>
      </c>
      <c r="O55" s="39">
        <f>VLOOKUP(B55,[2]Sheet1!$B:$BF,57,0)</f>
        <v>20573.5033333333</v>
      </c>
      <c r="P55" s="39">
        <f>VLOOKUP(B55,[3]Sheet1!$B:$BH,59,0)</f>
        <v>17163.2816666667</v>
      </c>
      <c r="Q55" s="39">
        <f>VLOOKUP(B55,[4]Sheet1!$B$5:$BJ$707,61,0)</f>
        <v>19333.975</v>
      </c>
      <c r="R55" s="39">
        <f>VLOOKUP(B55,[5]Sheet1!$B$5:$BO$716,65,0)</f>
        <v>17680.6916666667</v>
      </c>
      <c r="S55" s="39">
        <f>VLOOKUP(B55,[1]Sheet1!$B:$BO,66,0)</f>
        <v>14681.9383333333</v>
      </c>
      <c r="T55" s="49">
        <f t="shared" si="13"/>
        <v>119524.910666667</v>
      </c>
      <c r="U55" s="50">
        <f>VLOOKUP(B55,[6]Sheet2!$A:$V,21,0)</f>
        <v>0</v>
      </c>
      <c r="V55" s="50"/>
      <c r="W55" s="50"/>
      <c r="X55" s="50"/>
      <c r="Y55" s="50"/>
      <c r="Z55" s="50">
        <f>VLOOKUP(B55,'[8]7.4付款计划'!$C$4:$AI$185,33,0)</f>
        <v>10000</v>
      </c>
      <c r="AA55" s="50">
        <f>VLOOKUP(B55,'[8]7.9付款计划'!$C$9:$AB$196,26,0)</f>
        <v>0</v>
      </c>
      <c r="AB55" s="50"/>
      <c r="AC55" s="50"/>
      <c r="AD55" s="50"/>
      <c r="AE55" s="50"/>
      <c r="AF55" s="50">
        <v>10000</v>
      </c>
      <c r="AG55" s="50"/>
      <c r="AH55" s="50">
        <f t="shared" si="18"/>
        <v>20000</v>
      </c>
      <c r="AI55" s="50">
        <f t="shared" si="19"/>
        <v>99524.9106666667</v>
      </c>
      <c r="AJ55" s="50">
        <f t="shared" si="20"/>
        <v>145910</v>
      </c>
      <c r="AK55" s="62">
        <f t="shared" si="21"/>
        <v>99524.9106666667</v>
      </c>
      <c r="AL55" s="62">
        <f t="shared" si="6"/>
        <v>99524.9106666667</v>
      </c>
      <c r="AM55" s="101">
        <v>10000</v>
      </c>
      <c r="AN55" s="50">
        <f t="shared" si="14"/>
        <v>10000</v>
      </c>
      <c r="AO55" s="50"/>
      <c r="AP55" s="74">
        <f t="shared" si="7"/>
        <v>0.100477357206503</v>
      </c>
      <c r="AQ55" s="75">
        <f t="shared" si="8"/>
        <v>0.000704258183141305</v>
      </c>
      <c r="AR55" s="76"/>
      <c r="AS55" s="76"/>
      <c r="AT55" s="76"/>
      <c r="AU55" s="76">
        <f t="shared" si="9"/>
        <v>0</v>
      </c>
      <c r="AV55" s="77">
        <v>0.03</v>
      </c>
      <c r="AW55" s="77">
        <f t="shared" si="15"/>
        <v>0.03</v>
      </c>
      <c r="AX55" s="50">
        <f t="shared" si="11"/>
        <v>9700</v>
      </c>
      <c r="AY55" s="91">
        <v>45575</v>
      </c>
      <c r="AZ55" s="15">
        <v>3</v>
      </c>
      <c r="BA55" s="91">
        <f t="shared" si="17"/>
        <v>45572</v>
      </c>
      <c r="BB55" s="94" t="s">
        <v>70</v>
      </c>
      <c r="BC55" s="50">
        <v>0</v>
      </c>
      <c r="BD55" s="19" t="s">
        <v>95</v>
      </c>
      <c r="BE55" s="97"/>
      <c r="BF55" s="2"/>
    </row>
    <row r="56" s="1" customFormat="1" ht="36" customHeight="1" spans="1:58">
      <c r="A56" s="15">
        <f t="shared" si="12"/>
        <v>53</v>
      </c>
      <c r="B56" s="16" t="s">
        <v>405</v>
      </c>
      <c r="C56" s="17" t="s">
        <v>406</v>
      </c>
      <c r="D56" s="17" t="s">
        <v>208</v>
      </c>
      <c r="E56" s="18" t="s">
        <v>404</v>
      </c>
      <c r="F56" s="19" t="s">
        <v>110</v>
      </c>
      <c r="G56" s="19" t="s">
        <v>79</v>
      </c>
      <c r="H56" s="20">
        <v>0.8</v>
      </c>
      <c r="I56" s="38">
        <f>VLOOKUP(B56,[1]Sheet1!$B:$BA,52,0)</f>
        <v>253101.75</v>
      </c>
      <c r="J56" s="38">
        <f>VLOOKUP(B56,[1]Sheet1!$B:$BB,53,0)</f>
        <v>248960.73</v>
      </c>
      <c r="K56" s="39">
        <f>VLOOKUP(B56,[2]Sheet1!$B$5:$BB$697,53,0)</f>
        <v>13922.2383333333</v>
      </c>
      <c r="L56" s="39">
        <f>VLOOKUP(B56,[2]Sheet1!$B:$BC,54,0)</f>
        <v>14972.585</v>
      </c>
      <c r="M56" s="39">
        <f>VLOOKUP(B56,[2]Sheet1!$B:$BD,55,0)</f>
        <v>13115.4216666667</v>
      </c>
      <c r="N56" s="39">
        <f>VLOOKUP(B56,[2]Sheet1!$B:$BE,56,0)</f>
        <v>17891.0733333333</v>
      </c>
      <c r="O56" s="39">
        <f>VLOOKUP(B56,[2]Sheet1!$B:$BF,57,0)</f>
        <v>16237.7216666667</v>
      </c>
      <c r="P56" s="39">
        <f>VLOOKUP(B56,[3]Sheet1!$B:$BH,59,0)</f>
        <v>20600.64</v>
      </c>
      <c r="Q56" s="39">
        <f>VLOOKUP(B56,[4]Sheet1!$B$5:$BJ$707,61,0)</f>
        <v>16480.9183333333</v>
      </c>
      <c r="R56" s="39">
        <f>VLOOKUP(B56,[5]Sheet1!$B$5:$BO$716,65,0)</f>
        <v>13810.3966666667</v>
      </c>
      <c r="S56" s="39">
        <f>VLOOKUP(B56,[1]Sheet1!$B:$BO,66,0)</f>
        <v>14500.5666666667</v>
      </c>
      <c r="T56" s="49">
        <f t="shared" si="13"/>
        <v>113225.249333333</v>
      </c>
      <c r="U56" s="50">
        <f>VLOOKUP(B56,[6]Sheet2!$A:$V,21,0)</f>
        <v>0</v>
      </c>
      <c r="V56" s="50"/>
      <c r="W56" s="50"/>
      <c r="X56" s="50"/>
      <c r="Y56" s="50"/>
      <c r="Z56" s="50">
        <f>VLOOKUP(B56,'[8]7.4付款计划'!$C$4:$AI$185,33,0)</f>
        <v>10000</v>
      </c>
      <c r="AA56" s="50">
        <f>VLOOKUP(B56,'[8]7.9付款计划'!$C$9:$AB$196,26,0)</f>
        <v>0</v>
      </c>
      <c r="AB56" s="50"/>
      <c r="AC56" s="50"/>
      <c r="AD56" s="50"/>
      <c r="AE56" s="50"/>
      <c r="AF56" s="50">
        <v>10000</v>
      </c>
      <c r="AG56" s="50"/>
      <c r="AH56" s="50">
        <f t="shared" si="18"/>
        <v>20000</v>
      </c>
      <c r="AI56" s="50">
        <f t="shared" si="19"/>
        <v>93225.2493333333</v>
      </c>
      <c r="AJ56" s="50">
        <f t="shared" si="20"/>
        <v>238960.73</v>
      </c>
      <c r="AK56" s="62">
        <f t="shared" si="21"/>
        <v>93225.2493333333</v>
      </c>
      <c r="AL56" s="62">
        <f t="shared" si="6"/>
        <v>93225.2493333333</v>
      </c>
      <c r="AM56" s="101">
        <v>10000</v>
      </c>
      <c r="AN56" s="50">
        <f t="shared" si="14"/>
        <v>10000</v>
      </c>
      <c r="AO56" s="50"/>
      <c r="AP56" s="74">
        <f t="shared" si="7"/>
        <v>0.107267077015201</v>
      </c>
      <c r="AQ56" s="75">
        <f t="shared" si="8"/>
        <v>0.000704258183141305</v>
      </c>
      <c r="AR56" s="76"/>
      <c r="AS56" s="76"/>
      <c r="AT56" s="76"/>
      <c r="AU56" s="76">
        <f t="shared" si="9"/>
        <v>0</v>
      </c>
      <c r="AV56" s="77"/>
      <c r="AW56" s="77">
        <f t="shared" si="15"/>
        <v>0</v>
      </c>
      <c r="AX56" s="50">
        <f t="shared" si="11"/>
        <v>10000</v>
      </c>
      <c r="AY56" s="91">
        <v>45575</v>
      </c>
      <c r="AZ56" s="15">
        <v>3</v>
      </c>
      <c r="BA56" s="91">
        <f t="shared" si="17"/>
        <v>45572</v>
      </c>
      <c r="BB56" s="94" t="s">
        <v>70</v>
      </c>
      <c r="BC56" s="50">
        <v>0</v>
      </c>
      <c r="BD56" s="19" t="s">
        <v>95</v>
      </c>
      <c r="BE56" s="97"/>
      <c r="BF56" s="2"/>
    </row>
    <row r="57" s="1" customFormat="1" ht="36" customHeight="1" spans="1:58">
      <c r="A57" s="15">
        <f t="shared" si="12"/>
        <v>54</v>
      </c>
      <c r="B57" s="16" t="s">
        <v>407</v>
      </c>
      <c r="C57" s="17" t="s">
        <v>408</v>
      </c>
      <c r="D57" s="17" t="s">
        <v>256</v>
      </c>
      <c r="E57" s="18" t="s">
        <v>409</v>
      </c>
      <c r="F57" s="23" t="s">
        <v>110</v>
      </c>
      <c r="G57" s="19" t="s">
        <v>85</v>
      </c>
      <c r="H57" s="20">
        <v>1</v>
      </c>
      <c r="I57" s="38">
        <f>VLOOKUP(B57,[1]Sheet1!$B:$BA,52,0)</f>
        <v>43392.57</v>
      </c>
      <c r="J57" s="38">
        <f>VLOOKUP(B57,[1]Sheet1!$B:$BB,53,0)</f>
        <v>43392.57</v>
      </c>
      <c r="K57" s="39">
        <f>VLOOKUP(B57,[2]Sheet1!$B$5:$BB$697,53,0)</f>
        <v>8213.74333333333</v>
      </c>
      <c r="L57" s="39">
        <f>VLOOKUP(B57,[2]Sheet1!$B:$BC,54,0)</f>
        <v>8213.74333333333</v>
      </c>
      <c r="M57" s="39">
        <f>VLOOKUP(B57,[2]Sheet1!$B:$BD,55,0)</f>
        <v>8213.74333333333</v>
      </c>
      <c r="N57" s="39">
        <f>VLOOKUP(B57,[2]Sheet1!$B:$BE,56,0)</f>
        <v>8213.74333333333</v>
      </c>
      <c r="O57" s="39">
        <f>VLOOKUP(B57,[2]Sheet1!$B:$BF,57,0)</f>
        <v>10565.4283333333</v>
      </c>
      <c r="P57" s="39">
        <f>VLOOKUP(B57,[3]Sheet1!$B:$BH,59,0)</f>
        <v>2351.685</v>
      </c>
      <c r="Q57" s="39">
        <f>VLOOKUP(B57,[4]Sheet1!$B$5:$BJ$707,61,0)</f>
        <v>2351.685</v>
      </c>
      <c r="R57" s="39">
        <f>VLOOKUP(B57,[5]Sheet1!$B$5:$BO$716,65,0)</f>
        <v>2351.685</v>
      </c>
      <c r="S57" s="39">
        <f>VLOOKUP(B57,[1]Sheet1!$B:$BO,66,0)</f>
        <v>2351.685</v>
      </c>
      <c r="T57" s="49">
        <f t="shared" si="13"/>
        <v>52827.1416666666</v>
      </c>
      <c r="U57" s="50">
        <f>VLOOKUP(B57,[6]Sheet2!$A:$V,21,0)</f>
        <v>40000</v>
      </c>
      <c r="V57" s="50"/>
      <c r="W57" s="50"/>
      <c r="X57" s="50">
        <f>VLOOKUP(B57,'[7]5.30 (2)'!$C$4:$V$115,20,0)</f>
        <v>10000</v>
      </c>
      <c r="Y57" s="50"/>
      <c r="Z57" s="50">
        <f>VLOOKUP(B57,'[8]7.4付款计划'!$C$4:$AI$185,33,0)</f>
        <v>10000</v>
      </c>
      <c r="AA57" s="50">
        <f>VLOOKUP(B57,'[8]7.9付款计划'!$C$9:$AB$196,26,0)</f>
        <v>0</v>
      </c>
      <c r="AB57" s="50"/>
      <c r="AC57" s="50"/>
      <c r="AD57" s="50"/>
      <c r="AE57" s="50"/>
      <c r="AF57" s="50"/>
      <c r="AG57" s="50"/>
      <c r="AH57" s="50">
        <f t="shared" si="18"/>
        <v>60000</v>
      </c>
      <c r="AI57" s="50">
        <f t="shared" si="19"/>
        <v>-7172.85833333339</v>
      </c>
      <c r="AJ57" s="50">
        <f t="shared" si="20"/>
        <v>43392.57</v>
      </c>
      <c r="AK57" s="62">
        <f t="shared" si="21"/>
        <v>43392.57</v>
      </c>
      <c r="AL57" s="62">
        <f t="shared" si="6"/>
        <v>43392.57</v>
      </c>
      <c r="AM57" s="62">
        <v>10000</v>
      </c>
      <c r="AN57" s="50">
        <f t="shared" si="14"/>
        <v>10000</v>
      </c>
      <c r="AO57" s="50"/>
      <c r="AP57" s="74">
        <f t="shared" si="7"/>
        <v>0.230454199877998</v>
      </c>
      <c r="AQ57" s="75">
        <f t="shared" si="8"/>
        <v>0.000704258183141305</v>
      </c>
      <c r="AR57" s="76"/>
      <c r="AS57" s="76"/>
      <c r="AT57" s="76"/>
      <c r="AU57" s="76">
        <f t="shared" si="9"/>
        <v>0</v>
      </c>
      <c r="AV57" s="77">
        <v>0</v>
      </c>
      <c r="AW57" s="77">
        <f t="shared" si="15"/>
        <v>0</v>
      </c>
      <c r="AX57" s="50">
        <f t="shared" si="11"/>
        <v>10000</v>
      </c>
      <c r="AY57" s="91"/>
      <c r="AZ57" s="93">
        <v>3</v>
      </c>
      <c r="BA57" s="95">
        <f t="shared" si="17"/>
        <v>-3</v>
      </c>
      <c r="BB57" s="94" t="s">
        <v>70</v>
      </c>
      <c r="BC57" s="50">
        <v>0</v>
      </c>
      <c r="BD57" s="19" t="s">
        <v>81</v>
      </c>
      <c r="BE57" s="97" t="s">
        <v>410</v>
      </c>
      <c r="BF57" s="2"/>
    </row>
    <row r="58" s="1" customFormat="1" ht="36" customHeight="1" spans="1:58">
      <c r="A58" s="15">
        <f t="shared" si="12"/>
        <v>55</v>
      </c>
      <c r="B58" s="16" t="s">
        <v>411</v>
      </c>
      <c r="C58" s="17" t="s">
        <v>412</v>
      </c>
      <c r="D58" s="17" t="s">
        <v>256</v>
      </c>
      <c r="E58" s="92" t="s">
        <v>75</v>
      </c>
      <c r="F58" s="19" t="s">
        <v>68</v>
      </c>
      <c r="G58" s="19" t="s">
        <v>85</v>
      </c>
      <c r="H58" s="20">
        <v>1</v>
      </c>
      <c r="I58" s="38">
        <f>VLOOKUP(B58,[1]Sheet1!$B:$BA,52,0)</f>
        <v>15460</v>
      </c>
      <c r="J58" s="38">
        <f>VLOOKUP(B58,[1]Sheet1!$B:$BB,53,0)</f>
        <v>15460</v>
      </c>
      <c r="K58" s="39">
        <f>VLOOKUP(B58,[2]Sheet1!$B$5:$BB$697,53,0)</f>
        <v>4243.33333333333</v>
      </c>
      <c r="L58" s="39">
        <f>VLOOKUP(B58,[2]Sheet1!$B:$BC,54,0)</f>
        <v>4243.33333333333</v>
      </c>
      <c r="M58" s="39">
        <f>VLOOKUP(B58,[2]Sheet1!$B:$BD,55,0)</f>
        <v>893.333333333333</v>
      </c>
      <c r="N58" s="39">
        <f>VLOOKUP(B58,[2]Sheet1!$B:$BE,56,0)</f>
        <v>893.333333333333</v>
      </c>
      <c r="O58" s="39">
        <f>VLOOKUP(B58,[2]Sheet1!$B:$BF,57,0)</f>
        <v>893.333333333333</v>
      </c>
      <c r="P58" s="39">
        <f>VLOOKUP(B58,[3]Sheet1!$B:$BH,59,0)</f>
        <v>0</v>
      </c>
      <c r="Q58" s="39">
        <f>VLOOKUP(B58,[4]Sheet1!$B$5:$BJ$707,61,0)</f>
        <v>0</v>
      </c>
      <c r="R58" s="39">
        <f>VLOOKUP(B58,[5]Sheet1!$B$5:$BO$716,65,0)</f>
        <v>0</v>
      </c>
      <c r="S58" s="39">
        <f>VLOOKUP(B58,[1]Sheet1!$B:$BO,66,0)</f>
        <v>0</v>
      </c>
      <c r="T58" s="49">
        <f t="shared" si="13"/>
        <v>11166.6666666667</v>
      </c>
      <c r="U58" s="50">
        <v>0</v>
      </c>
      <c r="V58" s="50"/>
      <c r="W58" s="50"/>
      <c r="X58" s="50"/>
      <c r="Y58" s="50"/>
      <c r="Z58" s="50">
        <f>VLOOKUP(B58,'[8]7.4付款计划'!$C$4:$AI$185,33,0)</f>
        <v>10000</v>
      </c>
      <c r="AA58" s="50">
        <f>VLOOKUP(B58,'[8]7.9付款计划'!$C$9:$AB$196,26,0)</f>
        <v>0</v>
      </c>
      <c r="AB58" s="50"/>
      <c r="AC58" s="50"/>
      <c r="AD58" s="50"/>
      <c r="AE58" s="50"/>
      <c r="AF58" s="50"/>
      <c r="AG58" s="50"/>
      <c r="AH58" s="50">
        <f t="shared" si="18"/>
        <v>10000</v>
      </c>
      <c r="AI58" s="50">
        <f t="shared" si="19"/>
        <v>1166.66666666666</v>
      </c>
      <c r="AJ58" s="50">
        <f t="shared" si="20"/>
        <v>15460</v>
      </c>
      <c r="AK58" s="62">
        <f t="shared" si="21"/>
        <v>15460</v>
      </c>
      <c r="AL58" s="62">
        <f t="shared" si="6"/>
        <v>15460</v>
      </c>
      <c r="AM58" s="62">
        <v>10000</v>
      </c>
      <c r="AN58" s="50">
        <f t="shared" si="14"/>
        <v>10000</v>
      </c>
      <c r="AO58" s="50"/>
      <c r="AP58" s="74">
        <f t="shared" si="7"/>
        <v>0.646830530401035</v>
      </c>
      <c r="AQ58" s="75">
        <f t="shared" si="8"/>
        <v>0.000704258183141305</v>
      </c>
      <c r="AR58" s="76"/>
      <c r="AS58" s="76"/>
      <c r="AT58" s="76"/>
      <c r="AU58" s="76">
        <f t="shared" si="9"/>
        <v>0</v>
      </c>
      <c r="AV58" s="77">
        <v>0</v>
      </c>
      <c r="AW58" s="77">
        <f t="shared" si="15"/>
        <v>0</v>
      </c>
      <c r="AX58" s="50">
        <f t="shared" si="11"/>
        <v>10000</v>
      </c>
      <c r="AY58" s="91"/>
      <c r="AZ58" s="93">
        <v>3</v>
      </c>
      <c r="BA58" s="95">
        <f t="shared" si="17"/>
        <v>-3</v>
      </c>
      <c r="BB58" s="94" t="s">
        <v>70</v>
      </c>
      <c r="BC58" s="50">
        <v>0</v>
      </c>
      <c r="BD58" s="19" t="s">
        <v>81</v>
      </c>
      <c r="BE58" s="97" t="s">
        <v>410</v>
      </c>
      <c r="BF58" s="2"/>
    </row>
    <row r="59" s="1" customFormat="1" ht="36" customHeight="1" spans="1:58">
      <c r="A59" s="15">
        <f t="shared" si="12"/>
        <v>56</v>
      </c>
      <c r="B59" s="16" t="s">
        <v>413</v>
      </c>
      <c r="C59" s="17" t="s">
        <v>414</v>
      </c>
      <c r="D59" s="17" t="s">
        <v>208</v>
      </c>
      <c r="E59" s="92" t="s">
        <v>75</v>
      </c>
      <c r="F59" s="19" t="s">
        <v>68</v>
      </c>
      <c r="G59" s="19" t="s">
        <v>85</v>
      </c>
      <c r="H59" s="20">
        <v>1</v>
      </c>
      <c r="I59" s="38">
        <f>VLOOKUP(B59,[1]Sheet1!$B:$BA,52,0)</f>
        <v>1593671.3</v>
      </c>
      <c r="J59" s="38">
        <f>VLOOKUP(B59,[1]Sheet1!$B:$BB,53,0)</f>
        <v>1538104.68</v>
      </c>
      <c r="K59" s="39">
        <f>VLOOKUP(B59,[2]Sheet1!$B$5:$BB$697,53,0)</f>
        <v>201107.793333333</v>
      </c>
      <c r="L59" s="39">
        <f>VLOOKUP(B59,[2]Sheet1!$B:$BC,54,0)</f>
        <v>149248.778333333</v>
      </c>
      <c r="M59" s="39">
        <f>VLOOKUP(B59,[2]Sheet1!$B:$BD,55,0)</f>
        <v>125224.778333333</v>
      </c>
      <c r="N59" s="39">
        <f>VLOOKUP(B59,[2]Sheet1!$B:$BE,56,0)</f>
        <v>119594.086666667</v>
      </c>
      <c r="O59" s="39">
        <f>VLOOKUP(B59,[2]Sheet1!$B:$BF,57,0)</f>
        <v>101084.988333333</v>
      </c>
      <c r="P59" s="39">
        <f>VLOOKUP(B59,[3]Sheet1!$B:$BH,59,0)</f>
        <v>104595.128333333</v>
      </c>
      <c r="Q59" s="39">
        <f>VLOOKUP(B59,[4]Sheet1!$B$5:$BJ$707,61,0)</f>
        <v>49431.4533333333</v>
      </c>
      <c r="R59" s="39">
        <f>VLOOKUP(B59,[5]Sheet1!$B$5:$BO$716,65,0)</f>
        <v>49431.4533333333</v>
      </c>
      <c r="S59" s="39">
        <f>VLOOKUP(B59,[1]Sheet1!$B:$BO,66,0)</f>
        <v>49431.4533333333</v>
      </c>
      <c r="T59" s="49">
        <f t="shared" si="13"/>
        <v>949149.913333332</v>
      </c>
      <c r="U59" s="50">
        <f>VLOOKUP(B59,[6]Sheet2!$A:$V,21,0)</f>
        <v>100000</v>
      </c>
      <c r="V59" s="50"/>
      <c r="W59" s="50"/>
      <c r="X59" s="50">
        <f>VLOOKUP(B59,'[7]5.30 (2)'!$C$4:$V$115,20,0)</f>
        <v>100000</v>
      </c>
      <c r="Y59" s="50"/>
      <c r="Z59" s="50">
        <f>VLOOKUP(B59,'[8]7.4付款计划'!$C$4:$AI$185,33,0)</f>
        <v>50000</v>
      </c>
      <c r="AA59" s="50">
        <f>VLOOKUP(B59,'[8]7.9付款计划'!$C$9:$AB$196,26,0)</f>
        <v>0</v>
      </c>
      <c r="AB59" s="50"/>
      <c r="AC59" s="50"/>
      <c r="AD59" s="50"/>
      <c r="AE59" s="50"/>
      <c r="AF59" s="50"/>
      <c r="AG59" s="50"/>
      <c r="AH59" s="50">
        <f t="shared" si="18"/>
        <v>250000</v>
      </c>
      <c r="AI59" s="50">
        <f t="shared" si="19"/>
        <v>699149.913333332</v>
      </c>
      <c r="AJ59" s="50">
        <f t="shared" si="20"/>
        <v>1538104.68</v>
      </c>
      <c r="AK59" s="62">
        <f t="shared" si="21"/>
        <v>1538104.68</v>
      </c>
      <c r="AL59" s="62">
        <f t="shared" si="6"/>
        <v>1538104.68</v>
      </c>
      <c r="AM59" s="62">
        <v>100000</v>
      </c>
      <c r="AN59" s="50">
        <f t="shared" si="14"/>
        <v>100000</v>
      </c>
      <c r="AO59" s="50">
        <v>50000</v>
      </c>
      <c r="AP59" s="74">
        <f t="shared" si="7"/>
        <v>0.0650150807681048</v>
      </c>
      <c r="AQ59" s="75">
        <f t="shared" si="8"/>
        <v>0.00704258183141305</v>
      </c>
      <c r="AR59" s="76"/>
      <c r="AS59" s="76"/>
      <c r="AT59" s="76"/>
      <c r="AU59" s="76">
        <f t="shared" si="9"/>
        <v>0</v>
      </c>
      <c r="AV59" s="77">
        <v>0.03</v>
      </c>
      <c r="AW59" s="77">
        <f t="shared" si="15"/>
        <v>0.03</v>
      </c>
      <c r="AX59" s="50">
        <f t="shared" si="11"/>
        <v>97000</v>
      </c>
      <c r="AY59" s="91">
        <v>45533</v>
      </c>
      <c r="AZ59" s="15"/>
      <c r="BA59" s="91"/>
      <c r="BB59" s="94" t="s">
        <v>70</v>
      </c>
      <c r="BC59" s="50">
        <v>0</v>
      </c>
      <c r="BD59" s="19" t="s">
        <v>81</v>
      </c>
      <c r="BE59" s="97"/>
      <c r="BF59" s="2"/>
    </row>
    <row r="60" s="1" customFormat="1" ht="36" customHeight="1" spans="1:58">
      <c r="A60" s="15">
        <f t="shared" si="12"/>
        <v>57</v>
      </c>
      <c r="B60" s="16" t="s">
        <v>415</v>
      </c>
      <c r="C60" s="17" t="s">
        <v>416</v>
      </c>
      <c r="D60" s="17" t="s">
        <v>66</v>
      </c>
      <c r="E60" s="18" t="s">
        <v>75</v>
      </c>
      <c r="F60" s="19" t="s">
        <v>110</v>
      </c>
      <c r="G60" s="19" t="s">
        <v>79</v>
      </c>
      <c r="H60" s="20">
        <v>0.8</v>
      </c>
      <c r="I60" s="38">
        <f>VLOOKUP(B60,[1]Sheet1!$B:$BA,52,0)</f>
        <v>329601.54</v>
      </c>
      <c r="J60" s="38">
        <f>VLOOKUP(B60,[1]Sheet1!$B:$BB,53,0)</f>
        <v>268511.03</v>
      </c>
      <c r="K60" s="39">
        <f>VLOOKUP(B60,[2]Sheet1!$B$5:$BB$697,53,0)</f>
        <v>24598.0716666667</v>
      </c>
      <c r="L60" s="39">
        <f>VLOOKUP(B60,[2]Sheet1!$B:$BC,54,0)</f>
        <v>30861.2466666667</v>
      </c>
      <c r="M60" s="39">
        <f>VLOOKUP(B60,[2]Sheet1!$B:$BD,55,0)</f>
        <v>28738.9083333333</v>
      </c>
      <c r="N60" s="39">
        <f>VLOOKUP(B60,[2]Sheet1!$B:$BE,56,0)</f>
        <v>28808.7966666667</v>
      </c>
      <c r="O60" s="39">
        <f>VLOOKUP(B60,[2]Sheet1!$B:$BF,57,0)</f>
        <v>28867.3233333333</v>
      </c>
      <c r="P60" s="39">
        <f>VLOOKUP(B60,[3]Sheet1!$B:$BH,59,0)</f>
        <v>31044.1516666667</v>
      </c>
      <c r="Q60" s="39">
        <f>VLOOKUP(B60,[4]Sheet1!$B$5:$BJ$707,61,0)</f>
        <v>28487.1</v>
      </c>
      <c r="R60" s="39">
        <f>VLOOKUP(B60,[5]Sheet1!$B$5:$BO$716,65,0)</f>
        <v>26957.1583333333</v>
      </c>
      <c r="S60" s="39">
        <f>VLOOKUP(B60,[1]Sheet1!$B:$BO,66,0)</f>
        <v>27313.7983333333</v>
      </c>
      <c r="T60" s="49">
        <f t="shared" si="13"/>
        <v>204541.244</v>
      </c>
      <c r="U60" s="50">
        <f>VLOOKUP(B60,[6]Sheet2!$A:$V,21,0)</f>
        <v>30000</v>
      </c>
      <c r="V60" s="50"/>
      <c r="W60" s="50"/>
      <c r="X60" s="50">
        <f>VLOOKUP(B60,'[7]5.30 (2)'!$C$4:$V$115,20,0)</f>
        <v>30000</v>
      </c>
      <c r="Y60" s="50"/>
      <c r="Z60" s="50">
        <f>VLOOKUP(B60,'[8]7.4付款计划'!$C$4:$AI$185,33,0)</f>
        <v>10000</v>
      </c>
      <c r="AA60" s="50">
        <f>VLOOKUP(B60,'[8]7.9付款计划'!$C$9:$AB$196,26,0)</f>
        <v>20000</v>
      </c>
      <c r="AB60" s="50"/>
      <c r="AC60" s="50"/>
      <c r="AD60" s="50">
        <v>30000</v>
      </c>
      <c r="AE60" s="50"/>
      <c r="AF60" s="50"/>
      <c r="AG60" s="50"/>
      <c r="AH60" s="50">
        <f t="shared" si="18"/>
        <v>120000</v>
      </c>
      <c r="AI60" s="50">
        <f t="shared" si="19"/>
        <v>84541.2440000001</v>
      </c>
      <c r="AJ60" s="50">
        <f t="shared" si="20"/>
        <v>238511.03</v>
      </c>
      <c r="AK60" s="62">
        <f t="shared" si="21"/>
        <v>84541.2440000001</v>
      </c>
      <c r="AL60" s="62">
        <f t="shared" si="6"/>
        <v>84541.2440000001</v>
      </c>
      <c r="AM60" s="101">
        <v>50000</v>
      </c>
      <c r="AN60" s="50">
        <f t="shared" si="14"/>
        <v>50000</v>
      </c>
      <c r="AO60" s="50"/>
      <c r="AP60" s="74">
        <f t="shared" si="7"/>
        <v>0.591427303813982</v>
      </c>
      <c r="AQ60" s="75">
        <f t="shared" si="8"/>
        <v>0.00352129091570652</v>
      </c>
      <c r="AR60" s="76"/>
      <c r="AS60" s="76"/>
      <c r="AT60" s="76"/>
      <c r="AU60" s="76">
        <f t="shared" si="9"/>
        <v>0</v>
      </c>
      <c r="AV60" s="77">
        <v>0.03</v>
      </c>
      <c r="AW60" s="77">
        <f t="shared" si="15"/>
        <v>0.03</v>
      </c>
      <c r="AX60" s="50">
        <f t="shared" si="11"/>
        <v>48500</v>
      </c>
      <c r="AY60" s="91">
        <v>45575</v>
      </c>
      <c r="AZ60" s="15">
        <v>3</v>
      </c>
      <c r="BA60" s="91">
        <f>AY60-AZ60</f>
        <v>45572</v>
      </c>
      <c r="BB60" s="94" t="s">
        <v>70</v>
      </c>
      <c r="BC60" s="50" t="s">
        <v>417</v>
      </c>
      <c r="BD60" s="19" t="s">
        <v>81</v>
      </c>
      <c r="BE60" s="97" t="s">
        <v>418</v>
      </c>
      <c r="BF60" s="2"/>
    </row>
    <row r="61" s="1" customFormat="1" ht="36" customHeight="1" spans="1:58">
      <c r="A61" s="15">
        <f t="shared" si="12"/>
        <v>58</v>
      </c>
      <c r="B61" s="16" t="s">
        <v>419</v>
      </c>
      <c r="C61" s="17" t="s">
        <v>420</v>
      </c>
      <c r="D61" s="17" t="s">
        <v>66</v>
      </c>
      <c r="E61" s="18" t="s">
        <v>67</v>
      </c>
      <c r="F61" s="19" t="s">
        <v>110</v>
      </c>
      <c r="G61" s="19" t="s">
        <v>79</v>
      </c>
      <c r="H61" s="20">
        <v>0.8</v>
      </c>
      <c r="I61" s="38">
        <f>VLOOKUP(B61,[1]Sheet1!$B:$BA,52,0)</f>
        <v>231698.04</v>
      </c>
      <c r="J61" s="38">
        <f>VLOOKUP(B61,[1]Sheet1!$B:$BB,53,0)</f>
        <v>195271.17</v>
      </c>
      <c r="K61" s="39">
        <f>VLOOKUP(B61,[2]Sheet1!$B$5:$BB$697,53,0)</f>
        <v>15262.6366666667</v>
      </c>
      <c r="L61" s="39">
        <f>VLOOKUP(B61,[2]Sheet1!$B:$BC,54,0)</f>
        <v>15546.5666666667</v>
      </c>
      <c r="M61" s="39">
        <f>VLOOKUP(B61,[2]Sheet1!$B:$BD,55,0)</f>
        <v>17250.1533333333</v>
      </c>
      <c r="N61" s="39">
        <f>VLOOKUP(B61,[2]Sheet1!$B:$BE,56,0)</f>
        <v>15900.1533333333</v>
      </c>
      <c r="O61" s="39">
        <f>VLOOKUP(B61,[2]Sheet1!$B:$BF,57,0)</f>
        <v>21720.7466666667</v>
      </c>
      <c r="P61" s="39">
        <f>VLOOKUP(B61,[3]Sheet1!$B:$BH,59,0)</f>
        <v>21722.1566666667</v>
      </c>
      <c r="Q61" s="39">
        <f>VLOOKUP(B61,[4]Sheet1!$B$5:$BJ$707,61,0)</f>
        <v>21580.19</v>
      </c>
      <c r="R61" s="39">
        <f>VLOOKUP(B61,[5]Sheet1!$B$5:$BO$716,65,0)</f>
        <v>19462.8283333333</v>
      </c>
      <c r="S61" s="39">
        <f>VLOOKUP(B61,[1]Sheet1!$B:$BO,66,0)</f>
        <v>17429.8083333333</v>
      </c>
      <c r="T61" s="49">
        <f t="shared" si="13"/>
        <v>132700.192</v>
      </c>
      <c r="U61" s="50">
        <f>VLOOKUP(B61,[6]Sheet2!$A:$V,21,0)</f>
        <v>24000</v>
      </c>
      <c r="V61" s="50"/>
      <c r="W61" s="50"/>
      <c r="X61" s="50"/>
      <c r="Y61" s="50"/>
      <c r="Z61" s="50">
        <f>VLOOKUP(B61,'[8]7.4付款计划'!$C$4:$AI$185,33,0)</f>
        <v>10000</v>
      </c>
      <c r="AA61" s="50">
        <f>VLOOKUP(B61,'[8]7.9付款计划'!$C$9:$AB$196,26,0)</f>
        <v>0</v>
      </c>
      <c r="AB61" s="50"/>
      <c r="AC61" s="50"/>
      <c r="AD61" s="50"/>
      <c r="AE61" s="50"/>
      <c r="AF61" s="50"/>
      <c r="AG61" s="50"/>
      <c r="AH61" s="50">
        <f t="shared" si="18"/>
        <v>34000</v>
      </c>
      <c r="AI61" s="50">
        <f t="shared" si="19"/>
        <v>98700.192</v>
      </c>
      <c r="AJ61" s="50">
        <f t="shared" si="20"/>
        <v>195271.17</v>
      </c>
      <c r="AK61" s="62">
        <f t="shared" si="21"/>
        <v>98700.192</v>
      </c>
      <c r="AL61" s="62">
        <f t="shared" si="6"/>
        <v>98700.192</v>
      </c>
      <c r="AM61" s="101">
        <v>20000</v>
      </c>
      <c r="AN61" s="50">
        <f t="shared" si="14"/>
        <v>20000</v>
      </c>
      <c r="AO61" s="50"/>
      <c r="AP61" s="74">
        <f t="shared" si="7"/>
        <v>0.202633851006085</v>
      </c>
      <c r="AQ61" s="75">
        <f t="shared" si="8"/>
        <v>0.00140851636628261</v>
      </c>
      <c r="AR61" s="76"/>
      <c r="AS61" s="76"/>
      <c r="AT61" s="76"/>
      <c r="AU61" s="76">
        <f t="shared" si="9"/>
        <v>0</v>
      </c>
      <c r="AV61" s="77"/>
      <c r="AW61" s="77">
        <f t="shared" si="15"/>
        <v>0</v>
      </c>
      <c r="AX61" s="50">
        <f t="shared" si="11"/>
        <v>20000</v>
      </c>
      <c r="AY61" s="91">
        <v>45575</v>
      </c>
      <c r="AZ61" s="93">
        <v>3</v>
      </c>
      <c r="BA61" s="95">
        <f>AY61-AZ61</f>
        <v>45572</v>
      </c>
      <c r="BB61" s="94" t="s">
        <v>70</v>
      </c>
      <c r="BC61" s="50" t="s">
        <v>421</v>
      </c>
      <c r="BD61" s="19" t="s">
        <v>88</v>
      </c>
      <c r="BE61" s="97"/>
      <c r="BF61" s="2"/>
    </row>
    <row r="62" s="1" customFormat="1" ht="36" customHeight="1" spans="1:58">
      <c r="A62" s="15">
        <f t="shared" si="12"/>
        <v>59</v>
      </c>
      <c r="B62" s="16" t="s">
        <v>422</v>
      </c>
      <c r="C62" s="21" t="s">
        <v>423</v>
      </c>
      <c r="D62" s="17" t="s">
        <v>66</v>
      </c>
      <c r="E62" s="18" t="s">
        <v>67</v>
      </c>
      <c r="F62" s="19" t="s">
        <v>110</v>
      </c>
      <c r="G62" s="19" t="s">
        <v>79</v>
      </c>
      <c r="H62" s="20">
        <v>0.8</v>
      </c>
      <c r="I62" s="38">
        <f>VLOOKUP(B62,[1]Sheet1!$B:$BA,52,0)</f>
        <v>1428535.49</v>
      </c>
      <c r="J62" s="38">
        <f>VLOOKUP(B62,[1]Sheet1!$B:$BB,53,0)</f>
        <v>1201969.77</v>
      </c>
      <c r="K62" s="39">
        <f>VLOOKUP(B62,[2]Sheet1!$B$5:$BB$697,53,0)</f>
        <v>66679.7116666667</v>
      </c>
      <c r="L62" s="39">
        <f>VLOOKUP(B62,[2]Sheet1!$B:$BC,54,0)</f>
        <v>56543.575</v>
      </c>
      <c r="M62" s="39">
        <f>VLOOKUP(B62,[2]Sheet1!$B:$BD,55,0)</f>
        <v>59586.8616666667</v>
      </c>
      <c r="N62" s="39">
        <f>VLOOKUP(B62,[2]Sheet1!$B:$BE,56,0)</f>
        <v>72669.8266666667</v>
      </c>
      <c r="O62" s="39">
        <f>VLOOKUP(B62,[2]Sheet1!$B:$BF,57,0)</f>
        <v>82380.2466666667</v>
      </c>
      <c r="P62" s="39">
        <f>VLOOKUP(B62,[3]Sheet1!$B:$BH,59,0)</f>
        <v>69524.0316666667</v>
      </c>
      <c r="Q62" s="39">
        <f>VLOOKUP(B62,[4]Sheet1!$B$5:$BJ$707,61,0)</f>
        <v>81791.7383333333</v>
      </c>
      <c r="R62" s="39">
        <f>VLOOKUP(B62,[5]Sheet1!$B$5:$BO$716,65,0)</f>
        <v>90928.555</v>
      </c>
      <c r="S62" s="39">
        <f>VLOOKUP(B62,[1]Sheet1!$B:$BO,66,0)</f>
        <v>87304.3383333333</v>
      </c>
      <c r="T62" s="49">
        <f t="shared" si="13"/>
        <v>533927.108</v>
      </c>
      <c r="U62" s="50">
        <f>VLOOKUP(B62,[6]Sheet2!$A:$V,21,0)</f>
        <v>140000</v>
      </c>
      <c r="V62" s="50"/>
      <c r="W62" s="50">
        <v>170000</v>
      </c>
      <c r="X62" s="50">
        <f>VLOOKUP(B62,'[7]5.30 (2)'!$C$4:$V$115,20,0)</f>
        <v>20000</v>
      </c>
      <c r="Y62" s="50"/>
      <c r="Z62" s="50">
        <f>VLOOKUP(B62,'[8]7.4付款计划'!$C$4:$AI$185,33,0)</f>
        <v>10000</v>
      </c>
      <c r="AA62" s="50">
        <f>VLOOKUP(B62,'[8]7.9付款计划'!$C$9:$AB$196,26,0)</f>
        <v>10000</v>
      </c>
      <c r="AB62" s="50"/>
      <c r="AC62" s="50"/>
      <c r="AD62" s="50"/>
      <c r="AE62" s="50">
        <v>20000</v>
      </c>
      <c r="AF62" s="50">
        <v>50000</v>
      </c>
      <c r="AG62" s="50">
        <v>60000</v>
      </c>
      <c r="AH62" s="50">
        <f t="shared" si="18"/>
        <v>480000</v>
      </c>
      <c r="AI62" s="50">
        <f t="shared" si="19"/>
        <v>53927.1080000002</v>
      </c>
      <c r="AJ62" s="50">
        <f t="shared" si="20"/>
        <v>1071969.77</v>
      </c>
      <c r="AK62" s="62">
        <f t="shared" si="21"/>
        <v>53927.1080000002</v>
      </c>
      <c r="AL62" s="62">
        <f t="shared" si="6"/>
        <v>53927.1080000002</v>
      </c>
      <c r="AM62" s="101">
        <v>30000</v>
      </c>
      <c r="AN62" s="50">
        <f t="shared" si="14"/>
        <v>30000</v>
      </c>
      <c r="AO62" s="50"/>
      <c r="AP62" s="74">
        <f t="shared" si="7"/>
        <v>0.556306486897088</v>
      </c>
      <c r="AQ62" s="75">
        <f t="shared" si="8"/>
        <v>0.00211277454942391</v>
      </c>
      <c r="AR62" s="76"/>
      <c r="AS62" s="76"/>
      <c r="AT62" s="76"/>
      <c r="AU62" s="76">
        <f t="shared" si="9"/>
        <v>0</v>
      </c>
      <c r="AV62" s="77">
        <v>0.03</v>
      </c>
      <c r="AW62" s="77">
        <f t="shared" si="15"/>
        <v>0.03</v>
      </c>
      <c r="AX62" s="50">
        <f t="shared" si="11"/>
        <v>29100</v>
      </c>
      <c r="AY62" s="91">
        <v>45575</v>
      </c>
      <c r="AZ62" s="15">
        <v>3</v>
      </c>
      <c r="BA62" s="91">
        <f>AY62-AZ62</f>
        <v>45572</v>
      </c>
      <c r="BB62" s="94" t="s">
        <v>70</v>
      </c>
      <c r="BC62" s="50" t="s">
        <v>424</v>
      </c>
      <c r="BD62" s="19" t="s">
        <v>88</v>
      </c>
      <c r="BE62" s="97"/>
      <c r="BF62" s="2"/>
    </row>
    <row r="63" s="1" customFormat="1" ht="36" customHeight="1" spans="1:58">
      <c r="A63" s="15">
        <f t="shared" si="12"/>
        <v>60</v>
      </c>
      <c r="B63" s="16" t="s">
        <v>425</v>
      </c>
      <c r="C63" s="17" t="s">
        <v>426</v>
      </c>
      <c r="D63" s="17" t="s">
        <v>256</v>
      </c>
      <c r="E63" s="18" t="s">
        <v>67</v>
      </c>
      <c r="F63" s="19" t="s">
        <v>68</v>
      </c>
      <c r="G63" s="19" t="s">
        <v>85</v>
      </c>
      <c r="H63" s="20">
        <v>0.8</v>
      </c>
      <c r="I63" s="38">
        <f>VLOOKUP(B63,[1]Sheet1!$B:$BA,52,0)</f>
        <v>96230.66</v>
      </c>
      <c r="J63" s="38">
        <f>VLOOKUP(B63,[1]Sheet1!$B:$BB,53,0)</f>
        <v>96230.66</v>
      </c>
      <c r="K63" s="39">
        <f>VLOOKUP(B63,[2]Sheet1!$B$5:$BB$697,53,0)</f>
        <v>15137.0066666667</v>
      </c>
      <c r="L63" s="39">
        <f>VLOOKUP(B63,[2]Sheet1!$B:$BC,54,0)</f>
        <v>11305.5716666667</v>
      </c>
      <c r="M63" s="39">
        <f>VLOOKUP(B63,[2]Sheet1!$B:$BD,55,0)</f>
        <v>11305.5716666667</v>
      </c>
      <c r="N63" s="39">
        <f>VLOOKUP(B63,[2]Sheet1!$B:$BE,56,0)</f>
        <v>9088.905</v>
      </c>
      <c r="O63" s="39">
        <f>VLOOKUP(B63,[2]Sheet1!$B:$BF,57,0)</f>
        <v>5222.23833333333</v>
      </c>
      <c r="P63" s="39">
        <f>VLOOKUP(B63,[3]Sheet1!$B:$BH,59,0)</f>
        <v>5222.23833333333</v>
      </c>
      <c r="Q63" s="39">
        <f>VLOOKUP(B63,[4]Sheet1!$B$5:$BJ$707,61,0)</f>
        <v>0</v>
      </c>
      <c r="R63" s="39">
        <f>VLOOKUP(B63,[5]Sheet1!$B$5:$BO$716,65,0)</f>
        <v>0</v>
      </c>
      <c r="S63" s="39">
        <f>VLOOKUP(B63,[1]Sheet1!$B:$BO,66,0)</f>
        <v>0</v>
      </c>
      <c r="T63" s="49">
        <f t="shared" si="13"/>
        <v>45825.2253333334</v>
      </c>
      <c r="U63" s="50">
        <f>VLOOKUP(B63,[6]Sheet2!$A:$V,21,0)</f>
        <v>20000</v>
      </c>
      <c r="V63" s="50"/>
      <c r="W63" s="50"/>
      <c r="X63" s="50">
        <f>VLOOKUP(B63,'[7]5.30 (2)'!$C$4:$V$115,20,0)</f>
        <v>10000</v>
      </c>
      <c r="Y63" s="50"/>
      <c r="Z63" s="50">
        <f>VLOOKUP(B63,'[8]7.4付款计划'!$C$4:$AI$185,33,0)</f>
        <v>0</v>
      </c>
      <c r="AA63" s="50">
        <f>VLOOKUP(B63,'[8]7.9付款计划'!$C$9:$AB$196,26,0)</f>
        <v>0</v>
      </c>
      <c r="AB63" s="50"/>
      <c r="AC63" s="50"/>
      <c r="AD63" s="50"/>
      <c r="AE63" s="50"/>
      <c r="AF63" s="50">
        <v>10000</v>
      </c>
      <c r="AG63" s="50"/>
      <c r="AH63" s="50">
        <f t="shared" si="18"/>
        <v>40000</v>
      </c>
      <c r="AI63" s="50">
        <f t="shared" si="19"/>
        <v>5825.2253333334</v>
      </c>
      <c r="AJ63" s="50">
        <f t="shared" si="20"/>
        <v>86230.66</v>
      </c>
      <c r="AK63" s="62">
        <f t="shared" si="21"/>
        <v>86230.66</v>
      </c>
      <c r="AL63" s="62">
        <f t="shared" si="6"/>
        <v>86230.66</v>
      </c>
      <c r="AM63" s="62">
        <v>10000</v>
      </c>
      <c r="AN63" s="50">
        <f t="shared" si="14"/>
        <v>10000</v>
      </c>
      <c r="AO63" s="50"/>
      <c r="AP63" s="74">
        <f t="shared" si="7"/>
        <v>0.115968032715974</v>
      </c>
      <c r="AQ63" s="75">
        <f t="shared" si="8"/>
        <v>0.000704258183141305</v>
      </c>
      <c r="AR63" s="76"/>
      <c r="AS63" s="76"/>
      <c r="AT63" s="76"/>
      <c r="AU63" s="76">
        <f t="shared" si="9"/>
        <v>0</v>
      </c>
      <c r="AV63" s="77">
        <v>0.03</v>
      </c>
      <c r="AW63" s="77">
        <f t="shared" si="15"/>
        <v>0.03</v>
      </c>
      <c r="AX63" s="50">
        <f t="shared" si="11"/>
        <v>9700</v>
      </c>
      <c r="AY63" s="91"/>
      <c r="AZ63" s="15"/>
      <c r="BA63" s="91"/>
      <c r="BB63" s="92" t="s">
        <v>70</v>
      </c>
      <c r="BC63" s="50">
        <v>0</v>
      </c>
      <c r="BD63" s="15" t="s">
        <v>81</v>
      </c>
      <c r="BE63" s="97" t="s">
        <v>427</v>
      </c>
      <c r="BF63" s="2"/>
    </row>
    <row r="64" s="1" customFormat="1" ht="36" customHeight="1" spans="1:58">
      <c r="A64" s="15">
        <f t="shared" si="12"/>
        <v>61</v>
      </c>
      <c r="B64" s="16" t="s">
        <v>428</v>
      </c>
      <c r="C64" s="17" t="s">
        <v>429</v>
      </c>
      <c r="D64" s="17" t="s">
        <v>146</v>
      </c>
      <c r="E64" s="18" t="s">
        <v>75</v>
      </c>
      <c r="F64" s="19" t="s">
        <v>68</v>
      </c>
      <c r="G64" s="19" t="s">
        <v>79</v>
      </c>
      <c r="H64" s="20">
        <v>0.8</v>
      </c>
      <c r="I64" s="38">
        <f>VLOOKUP(B64,[1]Sheet1!$B:$BA,52,0)</f>
        <v>86795.3</v>
      </c>
      <c r="J64" s="38">
        <f>VLOOKUP(B64,[1]Sheet1!$B:$BB,53,0)</f>
        <v>86795.3</v>
      </c>
      <c r="K64" s="39">
        <f>VLOOKUP(B64,[2]Sheet1!$B$5:$BB$697,53,0)</f>
        <v>0</v>
      </c>
      <c r="L64" s="39">
        <f>VLOOKUP(B64,[2]Sheet1!$B:$BC,54,0)</f>
        <v>0</v>
      </c>
      <c r="M64" s="39">
        <f>VLOOKUP(B64,[2]Sheet1!$B:$BD,55,0)</f>
        <v>414.333333333333</v>
      </c>
      <c r="N64" s="39">
        <f>VLOOKUP(B64,[2]Sheet1!$B:$BE,56,0)</f>
        <v>7595.48333333333</v>
      </c>
      <c r="O64" s="39">
        <f>VLOOKUP(B64,[2]Sheet1!$B:$BF,57,0)</f>
        <v>14465.8833333333</v>
      </c>
      <c r="P64" s="39">
        <f>VLOOKUP(B64,[3]Sheet1!$B:$BH,59,0)</f>
        <v>14465.8833333333</v>
      </c>
      <c r="Q64" s="39">
        <f>VLOOKUP(B64,[4]Sheet1!$B$5:$BJ$707,61,0)</f>
        <v>14465.8833333333</v>
      </c>
      <c r="R64" s="39">
        <f>VLOOKUP(B64,[5]Sheet1!$B$5:$BO$716,65,0)</f>
        <v>14465.8833333333</v>
      </c>
      <c r="S64" s="39">
        <f>VLOOKUP(B64,[1]Sheet1!$B:$BO,66,0)</f>
        <v>14051.55</v>
      </c>
      <c r="T64" s="49">
        <f t="shared" si="13"/>
        <v>63939.9199999999</v>
      </c>
      <c r="U64" s="50">
        <f>VLOOKUP(B64,[6]Sheet2!$A:$V,21,0)</f>
        <v>0</v>
      </c>
      <c r="V64" s="50"/>
      <c r="W64" s="50"/>
      <c r="X64" s="50"/>
      <c r="Y64" s="50"/>
      <c r="Z64" s="50"/>
      <c r="AA64" s="50">
        <f>VLOOKUP(B64,'[8]7.9付款计划'!$C$9:$AB$196,26,0)</f>
        <v>0</v>
      </c>
      <c r="AB64" s="50"/>
      <c r="AC64" s="50"/>
      <c r="AD64" s="50"/>
      <c r="AE64" s="50"/>
      <c r="AF64" s="50"/>
      <c r="AG64" s="50"/>
      <c r="AH64" s="50">
        <f t="shared" si="18"/>
        <v>0</v>
      </c>
      <c r="AI64" s="50">
        <f t="shared" si="19"/>
        <v>63939.9199999999</v>
      </c>
      <c r="AJ64" s="50">
        <f t="shared" si="20"/>
        <v>86795.3</v>
      </c>
      <c r="AK64" s="62">
        <f t="shared" si="21"/>
        <v>63939.9199999999</v>
      </c>
      <c r="AL64" s="62">
        <f t="shared" si="6"/>
        <v>63939.9199999999</v>
      </c>
      <c r="AM64" s="62"/>
      <c r="AN64" s="50">
        <f t="shared" si="14"/>
        <v>0</v>
      </c>
      <c r="AO64" s="50"/>
      <c r="AP64" s="74">
        <f t="shared" si="7"/>
        <v>0</v>
      </c>
      <c r="AQ64" s="75">
        <f t="shared" si="8"/>
        <v>0</v>
      </c>
      <c r="AR64" s="76"/>
      <c r="AS64" s="22"/>
      <c r="AT64" s="22"/>
      <c r="AU64" s="76">
        <f t="shared" si="9"/>
        <v>0</v>
      </c>
      <c r="AV64" s="77"/>
      <c r="AW64" s="77">
        <f t="shared" si="15"/>
        <v>0</v>
      </c>
      <c r="AX64" s="50">
        <f t="shared" si="11"/>
        <v>0</v>
      </c>
      <c r="AY64" s="91">
        <v>45532</v>
      </c>
      <c r="AZ64" s="15">
        <v>3</v>
      </c>
      <c r="BA64" s="95">
        <f t="shared" ref="BA64:BA90" si="22">AY64-AZ64</f>
        <v>45529</v>
      </c>
      <c r="BB64" s="92" t="s">
        <v>70</v>
      </c>
      <c r="BC64" s="50">
        <v>0</v>
      </c>
      <c r="BD64" s="15" t="s">
        <v>81</v>
      </c>
      <c r="BE64" s="97"/>
      <c r="BF64" s="2"/>
    </row>
    <row r="65" s="1" customFormat="1" ht="36" customHeight="1" spans="1:58">
      <c r="A65" s="15">
        <f t="shared" si="12"/>
        <v>62</v>
      </c>
      <c r="B65" s="16" t="s">
        <v>430</v>
      </c>
      <c r="C65" s="17" t="s">
        <v>431</v>
      </c>
      <c r="D65" s="17" t="s">
        <v>208</v>
      </c>
      <c r="E65" s="18" t="s">
        <v>75</v>
      </c>
      <c r="F65" s="19" t="s">
        <v>68</v>
      </c>
      <c r="G65" s="19" t="s">
        <v>79</v>
      </c>
      <c r="H65" s="20">
        <v>0.8</v>
      </c>
      <c r="I65" s="38">
        <f>VLOOKUP(B65,[1]Sheet1!$B:$BA,52,0)</f>
        <v>145095.57</v>
      </c>
      <c r="J65" s="38">
        <f>VLOOKUP(B65,[1]Sheet1!$B:$BB,53,0)</f>
        <v>145095.57</v>
      </c>
      <c r="K65" s="39">
        <f>VLOOKUP(B65,[2]Sheet1!$B$5:$BB$697,53,0)</f>
        <v>12110.95</v>
      </c>
      <c r="L65" s="39">
        <f>VLOOKUP(B65,[2]Sheet1!$B:$BC,54,0)</f>
        <v>15110.93</v>
      </c>
      <c r="M65" s="39">
        <f>VLOOKUP(B65,[2]Sheet1!$B:$BD,55,0)</f>
        <v>15414.1466666667</v>
      </c>
      <c r="N65" s="39">
        <f>VLOOKUP(B65,[2]Sheet1!$B:$BE,56,0)</f>
        <v>14464.1466666667</v>
      </c>
      <c r="O65" s="39">
        <f>VLOOKUP(B65,[2]Sheet1!$B:$BF,57,0)</f>
        <v>12530.8133333333</v>
      </c>
      <c r="P65" s="39">
        <f>VLOOKUP(B65,[3]Sheet1!$B:$BH,59,0)</f>
        <v>13125.9466666667</v>
      </c>
      <c r="Q65" s="39">
        <f>VLOOKUP(B65,[4]Sheet1!$B$5:$BJ$707,61,0)</f>
        <v>12565.9466666667</v>
      </c>
      <c r="R65" s="39">
        <f>VLOOKUP(B65,[5]Sheet1!$B$5:$BO$716,65,0)</f>
        <v>9565.96666666667</v>
      </c>
      <c r="S65" s="39">
        <f>VLOOKUP(B65,[1]Sheet1!$B:$BO,66,0)</f>
        <v>9262.75</v>
      </c>
      <c r="T65" s="49">
        <f t="shared" si="13"/>
        <v>91321.2773333334</v>
      </c>
      <c r="U65" s="50">
        <f>VLOOKUP(B65,[6]Sheet2!$A:$V,21,0)</f>
        <v>50000</v>
      </c>
      <c r="V65" s="50"/>
      <c r="W65" s="50"/>
      <c r="X65" s="50">
        <f>VLOOKUP(B65,'[7]5.30 (2)'!$C$4:$V$115,20,0)</f>
        <v>10000</v>
      </c>
      <c r="Y65" s="50"/>
      <c r="Z65" s="50">
        <f>VLOOKUP(B65,'[8]7.4付款计划'!$C$4:$AI$185,33,0)</f>
        <v>0</v>
      </c>
      <c r="AA65" s="50">
        <f>VLOOKUP(B65,'[8]7.9付款计划'!$C$9:$AB$196,26,0)</f>
        <v>0</v>
      </c>
      <c r="AB65" s="50"/>
      <c r="AC65" s="50"/>
      <c r="AD65" s="50"/>
      <c r="AE65" s="50"/>
      <c r="AF65" s="50"/>
      <c r="AG65" s="50"/>
      <c r="AH65" s="50">
        <f t="shared" si="18"/>
        <v>60000</v>
      </c>
      <c r="AI65" s="50">
        <f t="shared" si="19"/>
        <v>31321.2773333334</v>
      </c>
      <c r="AJ65" s="50">
        <f t="shared" si="20"/>
        <v>145095.57</v>
      </c>
      <c r="AK65" s="62">
        <f t="shared" si="21"/>
        <v>31321.2773333334</v>
      </c>
      <c r="AL65" s="62">
        <f t="shared" si="6"/>
        <v>31321.2773333334</v>
      </c>
      <c r="AM65" s="101">
        <v>10000</v>
      </c>
      <c r="AN65" s="50">
        <f t="shared" si="14"/>
        <v>10000</v>
      </c>
      <c r="AO65" s="50"/>
      <c r="AP65" s="74">
        <f t="shared" si="7"/>
        <v>0.319271781082746</v>
      </c>
      <c r="AQ65" s="75">
        <f t="shared" si="8"/>
        <v>0.000704258183141305</v>
      </c>
      <c r="AR65" s="76"/>
      <c r="AS65" s="76"/>
      <c r="AT65" s="76"/>
      <c r="AU65" s="76">
        <f t="shared" si="9"/>
        <v>0</v>
      </c>
      <c r="AV65" s="77">
        <v>0</v>
      </c>
      <c r="AW65" s="77">
        <f t="shared" si="15"/>
        <v>0</v>
      </c>
      <c r="AX65" s="50">
        <f t="shared" si="11"/>
        <v>10000</v>
      </c>
      <c r="AY65" s="91">
        <v>45575</v>
      </c>
      <c r="AZ65" s="15">
        <v>3</v>
      </c>
      <c r="BA65" s="95">
        <f t="shared" si="22"/>
        <v>45572</v>
      </c>
      <c r="BB65" s="92" t="s">
        <v>70</v>
      </c>
      <c r="BC65" s="50">
        <v>0</v>
      </c>
      <c r="BD65" s="15" t="s">
        <v>174</v>
      </c>
      <c r="BE65" s="97"/>
      <c r="BF65" s="2"/>
    </row>
    <row r="66" s="1" customFormat="1" ht="36" customHeight="1" spans="1:58">
      <c r="A66" s="15">
        <f t="shared" si="12"/>
        <v>63</v>
      </c>
      <c r="B66" s="16" t="s">
        <v>432</v>
      </c>
      <c r="C66" s="17" t="s">
        <v>433</v>
      </c>
      <c r="D66" s="17" t="s">
        <v>208</v>
      </c>
      <c r="E66" s="18" t="s">
        <v>67</v>
      </c>
      <c r="F66" s="19" t="s">
        <v>68</v>
      </c>
      <c r="G66" s="19" t="s">
        <v>79</v>
      </c>
      <c r="H66" s="20">
        <v>0.8</v>
      </c>
      <c r="I66" s="38">
        <f>VLOOKUP(B66,[1]Sheet1!$B:$BA,52,0)</f>
        <v>218188.19</v>
      </c>
      <c r="J66" s="38">
        <f>VLOOKUP(B66,[1]Sheet1!$B:$BB,53,0)</f>
        <v>218188.19</v>
      </c>
      <c r="K66" s="39">
        <f>VLOOKUP(B66,[2]Sheet1!$B$5:$BB$697,53,0)</f>
        <v>10800.39</v>
      </c>
      <c r="L66" s="39">
        <f>VLOOKUP(B66,[2]Sheet1!$B:$BC,54,0)</f>
        <v>10752.93</v>
      </c>
      <c r="M66" s="39">
        <f>VLOOKUP(B66,[2]Sheet1!$B:$BD,55,0)</f>
        <v>12986.94</v>
      </c>
      <c r="N66" s="39">
        <f>VLOOKUP(B66,[2]Sheet1!$B:$BE,56,0)</f>
        <v>15797.34</v>
      </c>
      <c r="O66" s="39">
        <f>VLOOKUP(B66,[2]Sheet1!$B:$BF,57,0)</f>
        <v>20360.34</v>
      </c>
      <c r="P66" s="39">
        <f>VLOOKUP(B66,[3]Sheet1!$B:$BH,59,0)</f>
        <v>18560.25</v>
      </c>
      <c r="Q66" s="39">
        <f>VLOOKUP(B66,[4]Sheet1!$B$5:$BJ$707,61,0)</f>
        <v>15560.1</v>
      </c>
      <c r="R66" s="39">
        <f>VLOOKUP(B66,[5]Sheet1!$B$5:$BO$716,65,0)</f>
        <v>14407.5</v>
      </c>
      <c r="S66" s="39">
        <f>VLOOKUP(B66,[1]Sheet1!$B:$BO,66,0)</f>
        <v>10373.4</v>
      </c>
      <c r="T66" s="49">
        <f t="shared" si="13"/>
        <v>103679.352</v>
      </c>
      <c r="U66" s="50">
        <f>VLOOKUP(B66,[6]Sheet2!$A:$V,21,0)</f>
        <v>40000</v>
      </c>
      <c r="V66" s="50"/>
      <c r="W66" s="50"/>
      <c r="X66" s="50">
        <f>VLOOKUP(B66,'[7]5.30 (2)'!$C$4:$V$115,20,0)</f>
        <v>10000</v>
      </c>
      <c r="Y66" s="50"/>
      <c r="Z66" s="50">
        <f>VLOOKUP(B66,'[8]7.4付款计划'!$C$4:$AI$185,33,0)</f>
        <v>0</v>
      </c>
      <c r="AA66" s="50">
        <f>VLOOKUP(B66,'[8]7.9付款计划'!$C$9:$AB$196,26,0)</f>
        <v>0</v>
      </c>
      <c r="AB66" s="50"/>
      <c r="AC66" s="50"/>
      <c r="AD66" s="50"/>
      <c r="AE66" s="50"/>
      <c r="AF66" s="50"/>
      <c r="AG66" s="50"/>
      <c r="AH66" s="50">
        <f t="shared" si="18"/>
        <v>50000</v>
      </c>
      <c r="AI66" s="50">
        <f t="shared" si="19"/>
        <v>53679.352</v>
      </c>
      <c r="AJ66" s="50">
        <f t="shared" si="20"/>
        <v>218188.19</v>
      </c>
      <c r="AK66" s="62">
        <f t="shared" si="21"/>
        <v>53679.352</v>
      </c>
      <c r="AL66" s="62">
        <f t="shared" si="6"/>
        <v>53679.352</v>
      </c>
      <c r="AM66" s="101">
        <v>20000</v>
      </c>
      <c r="AN66" s="50">
        <f t="shared" si="14"/>
        <v>20000</v>
      </c>
      <c r="AO66" s="50"/>
      <c r="AP66" s="74">
        <f t="shared" si="7"/>
        <v>0.372582739076284</v>
      </c>
      <c r="AQ66" s="75">
        <f t="shared" si="8"/>
        <v>0.00140851636628261</v>
      </c>
      <c r="AR66" s="76"/>
      <c r="AS66" s="76"/>
      <c r="AT66" s="76"/>
      <c r="AU66" s="76">
        <f t="shared" si="9"/>
        <v>0</v>
      </c>
      <c r="AV66" s="77">
        <v>0</v>
      </c>
      <c r="AW66" s="77">
        <f t="shared" si="15"/>
        <v>0</v>
      </c>
      <c r="AX66" s="50">
        <f t="shared" si="11"/>
        <v>20000</v>
      </c>
      <c r="AY66" s="91">
        <v>45585</v>
      </c>
      <c r="AZ66" s="15">
        <v>3</v>
      </c>
      <c r="BA66" s="91">
        <f t="shared" si="22"/>
        <v>45582</v>
      </c>
      <c r="BB66" s="92" t="s">
        <v>70</v>
      </c>
      <c r="BC66" s="50">
        <v>0</v>
      </c>
      <c r="BD66" s="15" t="s">
        <v>95</v>
      </c>
      <c r="BE66" s="97"/>
      <c r="BF66" s="2"/>
    </row>
    <row r="67" s="1" customFormat="1" ht="36" customHeight="1" spans="1:58">
      <c r="A67" s="15">
        <f t="shared" si="12"/>
        <v>64</v>
      </c>
      <c r="B67" s="16" t="s">
        <v>434</v>
      </c>
      <c r="C67" s="17" t="s">
        <v>435</v>
      </c>
      <c r="D67" s="17" t="s">
        <v>66</v>
      </c>
      <c r="E67" s="18" t="s">
        <v>75</v>
      </c>
      <c r="F67" s="19" t="s">
        <v>68</v>
      </c>
      <c r="G67" s="19" t="s">
        <v>85</v>
      </c>
      <c r="H67" s="20">
        <v>1</v>
      </c>
      <c r="I67" s="38">
        <f>VLOOKUP(B67,[1]Sheet1!$B:$BA,52,0)</f>
        <v>1344794.49</v>
      </c>
      <c r="J67" s="38">
        <f>VLOOKUP(B67,[1]Sheet1!$B:$BB,53,0)</f>
        <v>1243799.61</v>
      </c>
      <c r="K67" s="39">
        <f>VLOOKUP(B67,[2]Sheet1!$B$5:$BB$697,53,0)</f>
        <v>92578.64</v>
      </c>
      <c r="L67" s="39">
        <f>VLOOKUP(B67,[2]Sheet1!$B:$BC,54,0)</f>
        <v>109411.12</v>
      </c>
      <c r="M67" s="39">
        <f>VLOOKUP(B67,[2]Sheet1!$B:$BD,55,0)</f>
        <v>16832.48</v>
      </c>
      <c r="N67" s="39">
        <f>VLOOKUP(B67,[2]Sheet1!$B:$BE,56,0)</f>
        <v>16832.48</v>
      </c>
      <c r="O67" s="39">
        <f>VLOOKUP(B67,[2]Sheet1!$B:$BF,57,0)</f>
        <v>33664.96</v>
      </c>
      <c r="P67" s="39">
        <f>VLOOKUP(B67,[3]Sheet1!$B:$BH,59,0)</f>
        <v>117827.36</v>
      </c>
      <c r="Q67" s="39">
        <f>VLOOKUP(B67,[4]Sheet1!$B$5:$BJ$707,61,0)</f>
        <v>151492.32</v>
      </c>
      <c r="R67" s="39">
        <f>VLOOKUP(B67,[5]Sheet1!$B$5:$BO$716,65,0)</f>
        <v>134659.84</v>
      </c>
      <c r="S67" s="39">
        <f>VLOOKUP(B67,[1]Sheet1!$B:$BO,66,0)</f>
        <v>151492.32</v>
      </c>
      <c r="T67" s="49">
        <f t="shared" si="13"/>
        <v>824791.52</v>
      </c>
      <c r="U67" s="50">
        <f>VLOOKUP(B67,[6]Sheet2!$A:$V,21,0)</f>
        <v>0</v>
      </c>
      <c r="V67" s="50"/>
      <c r="W67" s="50"/>
      <c r="X67" s="50">
        <f>VLOOKUP(B67,'[7]5.30 (2)'!$C$4:$V$115,20,0)</f>
        <v>500000</v>
      </c>
      <c r="Y67" s="50"/>
      <c r="Z67" s="50">
        <f>VLOOKUP(B67,'[8]7.4付款计划'!$C$4:$AI$185,33,0)</f>
        <v>0</v>
      </c>
      <c r="AA67" s="50">
        <v>564350.55</v>
      </c>
      <c r="AB67" s="50"/>
      <c r="AC67" s="50"/>
      <c r="AD67" s="50"/>
      <c r="AE67" s="50"/>
      <c r="AF67" s="50"/>
      <c r="AG67" s="50"/>
      <c r="AH67" s="50">
        <f t="shared" ref="AH67:AH97" si="23">SUM(U67:AG67)</f>
        <v>1064350.55</v>
      </c>
      <c r="AI67" s="50">
        <f t="shared" ref="AI67:AI97" si="24">T67-AH67</f>
        <v>-239559.03</v>
      </c>
      <c r="AJ67" s="50">
        <f t="shared" ref="AJ67:AJ97" si="25">J67-AD67-AE67-AF67-AG67</f>
        <v>1243799.61</v>
      </c>
      <c r="AK67" s="62">
        <f t="shared" si="21"/>
        <v>1243799.61</v>
      </c>
      <c r="AL67" s="62">
        <f t="shared" ref="AL67:AL125" si="26">IF(AK67&gt;=0,AK67,0)</f>
        <v>1243799.61</v>
      </c>
      <c r="AM67" s="101">
        <v>400000</v>
      </c>
      <c r="AN67" s="50">
        <f t="shared" si="14"/>
        <v>400000</v>
      </c>
      <c r="AO67" s="50"/>
      <c r="AP67" s="74">
        <f t="shared" ref="AP67:AP125" si="27">IF(AL67&lt;=0,"100%",AM67/AL67)</f>
        <v>0.321595212592164</v>
      </c>
      <c r="AQ67" s="75">
        <f t="shared" ref="AQ67:AQ125" si="28">AN67/$AN$1</f>
        <v>0.0281703273256522</v>
      </c>
      <c r="AR67" s="76"/>
      <c r="AS67" s="76"/>
      <c r="AT67" s="76"/>
      <c r="AU67" s="76">
        <f t="shared" ref="AU67:AU125" si="29">SUM(AR67:AT67)</f>
        <v>0</v>
      </c>
      <c r="AV67" s="77">
        <v>0</v>
      </c>
      <c r="AW67" s="77">
        <f t="shared" si="15"/>
        <v>0</v>
      </c>
      <c r="AX67" s="50">
        <f t="shared" ref="AX67:AX125" si="30">AN67*(1-AW67)</f>
        <v>400000</v>
      </c>
      <c r="AY67" s="91">
        <v>45585</v>
      </c>
      <c r="AZ67" s="15">
        <v>3</v>
      </c>
      <c r="BA67" s="91">
        <f t="shared" si="22"/>
        <v>45582</v>
      </c>
      <c r="BB67" s="92" t="s">
        <v>70</v>
      </c>
      <c r="BC67" s="50">
        <v>0</v>
      </c>
      <c r="BD67" s="15" t="s">
        <v>81</v>
      </c>
      <c r="BE67" s="97" t="s">
        <v>436</v>
      </c>
      <c r="BF67" s="2"/>
    </row>
    <row r="68" s="1" customFormat="1" ht="36" customHeight="1" spans="1:58">
      <c r="A68" s="15">
        <f t="shared" ref="A68:A126" si="31">ROW()-3</f>
        <v>65</v>
      </c>
      <c r="B68" s="16" t="s">
        <v>437</v>
      </c>
      <c r="C68" s="17" t="s">
        <v>438</v>
      </c>
      <c r="D68" s="17" t="s">
        <v>66</v>
      </c>
      <c r="E68" s="18" t="s">
        <v>75</v>
      </c>
      <c r="F68" s="19" t="s">
        <v>68</v>
      </c>
      <c r="G68" s="19" t="s">
        <v>79</v>
      </c>
      <c r="H68" s="20">
        <v>1</v>
      </c>
      <c r="I68" s="38">
        <f>VLOOKUP(B68,[1]Sheet1!$B:$BA,52,0)</f>
        <v>1293261.8</v>
      </c>
      <c r="J68" s="38">
        <f>VLOOKUP(B68,[1]Sheet1!$B:$BB,53,0)</f>
        <v>676219.65</v>
      </c>
      <c r="K68" s="39">
        <f>VLOOKUP(B68,[2]Sheet1!$B$5:$BB$697,53,0)</f>
        <v>105920.458333333</v>
      </c>
      <c r="L68" s="39">
        <f>VLOOKUP(B68,[2]Sheet1!$B:$BC,54,0)</f>
        <v>176391.036666667</v>
      </c>
      <c r="M68" s="39">
        <f>VLOOKUP(B68,[2]Sheet1!$B:$BD,55,0)</f>
        <v>176391.036666667</v>
      </c>
      <c r="N68" s="39">
        <f>VLOOKUP(B68,[2]Sheet1!$B:$BE,56,0)</f>
        <v>223966.47</v>
      </c>
      <c r="O68" s="39">
        <f>VLOOKUP(B68,[2]Sheet1!$B:$BF,57,0)</f>
        <v>222925.95</v>
      </c>
      <c r="P68" s="39">
        <f>VLOOKUP(B68,[3]Sheet1!$B:$BH,59,0)</f>
        <v>168407.663333333</v>
      </c>
      <c r="Q68" s="39">
        <f>VLOOKUP(B68,[4]Sheet1!$B$5:$BJ$707,61,0)</f>
        <v>181743.923333333</v>
      </c>
      <c r="R68" s="39">
        <f>VLOOKUP(B68,[5]Sheet1!$B$5:$BO$716,65,0)</f>
        <v>155819.263333333</v>
      </c>
      <c r="S68" s="39">
        <f>VLOOKUP(B68,[1]Sheet1!$B:$BO,66,0)</f>
        <v>155819.263333333</v>
      </c>
      <c r="T68" s="49">
        <f t="shared" ref="T68:T126" si="32">SUM(K68:S68)*H68</f>
        <v>1567385.065</v>
      </c>
      <c r="U68" s="50">
        <f>VLOOKUP(B68,[6]Sheet2!$A:$V,21,0)</f>
        <v>0</v>
      </c>
      <c r="V68" s="50"/>
      <c r="W68" s="50"/>
      <c r="X68" s="50">
        <f>VLOOKUP(B68,'[7]5.30 (2)'!$C$4:$V$115,20,0)</f>
        <v>400000</v>
      </c>
      <c r="Y68" s="50"/>
      <c r="Z68" s="50">
        <f>VLOOKUP(B68,'[8]7.4付款计划'!$C$4:$AI$185,33,0)</f>
        <v>200000</v>
      </c>
      <c r="AA68" s="50">
        <f>VLOOKUP(B68,'[8]7.9付款计划'!$C$9:$AB$196,26,0)</f>
        <v>0</v>
      </c>
      <c r="AB68" s="50"/>
      <c r="AC68" s="50"/>
      <c r="AD68" s="50"/>
      <c r="AE68" s="50"/>
      <c r="AF68" s="50"/>
      <c r="AG68" s="50"/>
      <c r="AH68" s="50">
        <f t="shared" si="23"/>
        <v>600000</v>
      </c>
      <c r="AI68" s="50">
        <f t="shared" si="24"/>
        <v>967385.064999999</v>
      </c>
      <c r="AJ68" s="50">
        <f t="shared" si="25"/>
        <v>676219.65</v>
      </c>
      <c r="AK68" s="62">
        <f t="shared" si="21"/>
        <v>967385.064999999</v>
      </c>
      <c r="AL68" s="62">
        <f t="shared" si="26"/>
        <v>967385.064999999</v>
      </c>
      <c r="AM68" s="101">
        <v>500000</v>
      </c>
      <c r="AN68" s="50">
        <f t="shared" ref="AN68:AN126" si="33">AM68</f>
        <v>500000</v>
      </c>
      <c r="AO68" s="50">
        <v>300000</v>
      </c>
      <c r="AP68" s="74">
        <f t="shared" si="27"/>
        <v>0.516857266139415</v>
      </c>
      <c r="AQ68" s="75">
        <f t="shared" si="28"/>
        <v>0.0352129091570652</v>
      </c>
      <c r="AR68" s="76"/>
      <c r="AS68" s="76"/>
      <c r="AT68" s="76"/>
      <c r="AU68" s="76">
        <f t="shared" si="29"/>
        <v>0</v>
      </c>
      <c r="AV68" s="77">
        <v>0.025</v>
      </c>
      <c r="AW68" s="77">
        <f t="shared" si="15"/>
        <v>0.025</v>
      </c>
      <c r="AX68" s="50">
        <f t="shared" si="30"/>
        <v>487500</v>
      </c>
      <c r="AY68" s="91">
        <v>45585</v>
      </c>
      <c r="AZ68" s="15">
        <v>7</v>
      </c>
      <c r="BA68" s="91">
        <f t="shared" si="22"/>
        <v>45578</v>
      </c>
      <c r="BB68" s="94" t="s">
        <v>70</v>
      </c>
      <c r="BC68" s="50">
        <v>0</v>
      </c>
      <c r="BD68" s="19" t="s">
        <v>81</v>
      </c>
      <c r="BE68" s="97"/>
      <c r="BF68" s="70" t="s">
        <v>90</v>
      </c>
    </row>
    <row r="69" s="1" customFormat="1" ht="36" customHeight="1" spans="1:58">
      <c r="A69" s="15">
        <f t="shared" si="31"/>
        <v>66</v>
      </c>
      <c r="B69" s="16" t="s">
        <v>439</v>
      </c>
      <c r="C69" s="17" t="s">
        <v>440</v>
      </c>
      <c r="D69" s="17" t="s">
        <v>66</v>
      </c>
      <c r="E69" s="18" t="s">
        <v>75</v>
      </c>
      <c r="F69" s="19" t="s">
        <v>68</v>
      </c>
      <c r="G69" s="19" t="s">
        <v>79</v>
      </c>
      <c r="H69" s="20">
        <v>1</v>
      </c>
      <c r="I69" s="38">
        <f>VLOOKUP(B69,[1]Sheet1!$B:$BA,52,0)</f>
        <v>0</v>
      </c>
      <c r="J69" s="38">
        <f>VLOOKUP(B69,[1]Sheet1!$B:$BB,53,0)</f>
        <v>0</v>
      </c>
      <c r="K69" s="39">
        <f>VLOOKUP(B69,[2]Sheet1!$B$5:$BB$697,53,0)</f>
        <v>15375.9666666667</v>
      </c>
      <c r="L69" s="39">
        <f>VLOOKUP(B69,[2]Sheet1!$B:$BC,54,0)</f>
        <v>15375.9666666667</v>
      </c>
      <c r="M69" s="39">
        <f>VLOOKUP(B69,[2]Sheet1!$B:$BD,55,0)</f>
        <v>28309.8333333333</v>
      </c>
      <c r="N69" s="39">
        <f>VLOOKUP(B69,[2]Sheet1!$B:$BE,56,0)</f>
        <v>35052.7133333333</v>
      </c>
      <c r="O69" s="39">
        <f>VLOOKUP(B69,[2]Sheet1!$B:$BF,57,0)</f>
        <v>35052.7133333333</v>
      </c>
      <c r="P69" s="39">
        <f>VLOOKUP(B69,[3]Sheet1!$B:$BH,59,0)</f>
        <v>25189.3383333333</v>
      </c>
      <c r="Q69" s="39">
        <f>VLOOKUP(B69,[4]Sheet1!$B$5:$BJ$707,61,0)</f>
        <v>0</v>
      </c>
      <c r="R69" s="39">
        <f>VLOOKUP(B69,[5]Sheet1!$B$5:$BO$716,65,0)</f>
        <v>0</v>
      </c>
      <c r="S69" s="39">
        <f>VLOOKUP(B69,[1]Sheet1!$B:$BO,66,0)</f>
        <v>0</v>
      </c>
      <c r="T69" s="49">
        <f t="shared" si="32"/>
        <v>154356.531666667</v>
      </c>
      <c r="U69" s="50"/>
      <c r="V69" s="50"/>
      <c r="W69" s="50">
        <v>169859</v>
      </c>
      <c r="X69" s="50">
        <f>VLOOKUP(B69,'[7]5.30 (2)'!$C$4:$V$115,20,0)</f>
        <v>20000</v>
      </c>
      <c r="Y69" s="50"/>
      <c r="Z69" s="50">
        <f>VLOOKUP(B69,'[8]7.4付款计划'!$C$4:$AI$185,33,0)</f>
        <v>0</v>
      </c>
      <c r="AA69" s="50">
        <f>VLOOKUP(B69,'[8]7.9付款计划'!$C$9:$AB$196,26,0)</f>
        <v>0</v>
      </c>
      <c r="AB69" s="50"/>
      <c r="AC69" s="50"/>
      <c r="AD69" s="50">
        <v>3356.1</v>
      </c>
      <c r="AE69" s="50"/>
      <c r="AF69" s="50"/>
      <c r="AG69" s="50"/>
      <c r="AH69" s="50">
        <f t="shared" si="23"/>
        <v>193215.1</v>
      </c>
      <c r="AI69" s="50">
        <f t="shared" si="24"/>
        <v>-38858.5683333334</v>
      </c>
      <c r="AJ69" s="50">
        <f t="shared" si="25"/>
        <v>-3356.1</v>
      </c>
      <c r="AK69" s="62">
        <f t="shared" si="21"/>
        <v>-38858.5683333334</v>
      </c>
      <c r="AL69" s="62">
        <f t="shared" si="26"/>
        <v>0</v>
      </c>
      <c r="AM69" s="62"/>
      <c r="AN69" s="50">
        <f t="shared" si="33"/>
        <v>0</v>
      </c>
      <c r="AO69" s="50"/>
      <c r="AP69" s="74" t="str">
        <f t="shared" si="27"/>
        <v>100%</v>
      </c>
      <c r="AQ69" s="75">
        <f t="shared" si="28"/>
        <v>0</v>
      </c>
      <c r="AR69" s="76"/>
      <c r="AS69" s="76"/>
      <c r="AT69" s="76"/>
      <c r="AU69" s="76">
        <f t="shared" si="29"/>
        <v>0</v>
      </c>
      <c r="AV69" s="77">
        <v>0</v>
      </c>
      <c r="AW69" s="77">
        <f t="shared" si="15"/>
        <v>0</v>
      </c>
      <c r="AX69" s="50">
        <f t="shared" si="30"/>
        <v>0</v>
      </c>
      <c r="AY69" s="91"/>
      <c r="AZ69" s="15">
        <v>7</v>
      </c>
      <c r="BA69" s="91">
        <f t="shared" si="22"/>
        <v>-7</v>
      </c>
      <c r="BB69" s="92" t="s">
        <v>70</v>
      </c>
      <c r="BC69" s="50">
        <v>0</v>
      </c>
      <c r="BD69" s="15" t="s">
        <v>174</v>
      </c>
      <c r="BE69" s="97"/>
      <c r="BF69" s="2"/>
    </row>
    <row r="70" s="1" customFormat="1" ht="36" customHeight="1" spans="1:58">
      <c r="A70" s="15">
        <f t="shared" si="31"/>
        <v>67</v>
      </c>
      <c r="B70" s="16" t="s">
        <v>441</v>
      </c>
      <c r="C70" s="21" t="s">
        <v>442</v>
      </c>
      <c r="D70" s="21" t="s">
        <v>208</v>
      </c>
      <c r="E70" s="18" t="s">
        <v>75</v>
      </c>
      <c r="F70" s="19" t="s">
        <v>110</v>
      </c>
      <c r="G70" s="19" t="s">
        <v>79</v>
      </c>
      <c r="H70" s="20">
        <v>0.8</v>
      </c>
      <c r="I70" s="38">
        <f>VLOOKUP(B70,[1]Sheet1!$B:$BA,52,0)</f>
        <v>148199.8</v>
      </c>
      <c r="J70" s="38">
        <f>VLOOKUP(B70,[1]Sheet1!$B:$BB,53,0)</f>
        <v>148199.8</v>
      </c>
      <c r="K70" s="39">
        <f>VLOOKUP(B70,[2]Sheet1!$B$5:$BB$697,53,0)</f>
        <v>10424.9683333333</v>
      </c>
      <c r="L70" s="39">
        <f>VLOOKUP(B70,[2]Sheet1!$B:$BC,54,0)</f>
        <v>10424.9683333333</v>
      </c>
      <c r="M70" s="39">
        <f>VLOOKUP(B70,[2]Sheet1!$B:$BD,55,0)</f>
        <v>9691.645</v>
      </c>
      <c r="N70" s="39">
        <f>VLOOKUP(B70,[2]Sheet1!$B:$BE,56,0)</f>
        <v>9691.645</v>
      </c>
      <c r="O70" s="39">
        <f>VLOOKUP(B70,[2]Sheet1!$B:$BF,57,0)</f>
        <v>13231.7666666667</v>
      </c>
      <c r="P70" s="39">
        <f>VLOOKUP(B70,[3]Sheet1!$B:$BH,59,0)</f>
        <v>15941.665</v>
      </c>
      <c r="Q70" s="39">
        <f>VLOOKUP(B70,[4]Sheet1!$B$5:$BJ$707,61,0)</f>
        <v>15941.665</v>
      </c>
      <c r="R70" s="39">
        <f>VLOOKUP(B70,[5]Sheet1!$B$5:$BO$716,65,0)</f>
        <v>15941.665</v>
      </c>
      <c r="S70" s="39">
        <f>VLOOKUP(B70,[1]Sheet1!$B:$BO,66,0)</f>
        <v>15941.665</v>
      </c>
      <c r="T70" s="49">
        <f t="shared" si="32"/>
        <v>93785.3226666667</v>
      </c>
      <c r="U70" s="50">
        <f>VLOOKUP(B70,[6]Sheet2!$A:$V,21,0)</f>
        <v>26022</v>
      </c>
      <c r="V70" s="50"/>
      <c r="W70" s="50"/>
      <c r="X70" s="50">
        <f>VLOOKUP(B70,'[7]5.30 (2)'!$C$4:$V$115,20,0)</f>
        <v>0</v>
      </c>
      <c r="Y70" s="50"/>
      <c r="Z70" s="50">
        <f>VLOOKUP(B70,'[8]7.4付款计划'!$C$4:$AI$185,33,0)</f>
        <v>10000</v>
      </c>
      <c r="AA70" s="50">
        <f>VLOOKUP(B70,'[8]7.9付款计划'!$C$9:$AB$196,26,0)</f>
        <v>0</v>
      </c>
      <c r="AB70" s="50"/>
      <c r="AC70" s="50"/>
      <c r="AD70" s="50"/>
      <c r="AE70" s="50"/>
      <c r="AF70" s="50"/>
      <c r="AG70" s="50"/>
      <c r="AH70" s="50">
        <f t="shared" si="23"/>
        <v>36022</v>
      </c>
      <c r="AI70" s="50">
        <f t="shared" si="24"/>
        <v>57763.3226666667</v>
      </c>
      <c r="AJ70" s="50">
        <f t="shared" si="25"/>
        <v>148199.8</v>
      </c>
      <c r="AK70" s="62">
        <f t="shared" si="21"/>
        <v>57763.3226666667</v>
      </c>
      <c r="AL70" s="62">
        <f t="shared" si="26"/>
        <v>57763.3226666667</v>
      </c>
      <c r="AM70" s="101">
        <v>10000</v>
      </c>
      <c r="AN70" s="50">
        <f t="shared" si="33"/>
        <v>10000</v>
      </c>
      <c r="AO70" s="50"/>
      <c r="AP70" s="74">
        <f t="shared" si="27"/>
        <v>0.173120235096356</v>
      </c>
      <c r="AQ70" s="75">
        <f t="shared" si="28"/>
        <v>0.000704258183141305</v>
      </c>
      <c r="AR70" s="76"/>
      <c r="AS70" s="76"/>
      <c r="AT70" s="76"/>
      <c r="AU70" s="76">
        <f t="shared" si="29"/>
        <v>0</v>
      </c>
      <c r="AV70" s="77">
        <v>0.03</v>
      </c>
      <c r="AW70" s="77">
        <f t="shared" si="15"/>
        <v>0.03</v>
      </c>
      <c r="AX70" s="50">
        <f t="shared" si="30"/>
        <v>9700</v>
      </c>
      <c r="AY70" s="91"/>
      <c r="AZ70" s="15">
        <v>3</v>
      </c>
      <c r="BA70" s="91">
        <f t="shared" si="22"/>
        <v>-3</v>
      </c>
      <c r="BB70" s="94" t="s">
        <v>70</v>
      </c>
      <c r="BC70" s="50" t="s">
        <v>443</v>
      </c>
      <c r="BD70" s="19" t="s">
        <v>81</v>
      </c>
      <c r="BE70" s="97" t="s">
        <v>444</v>
      </c>
      <c r="BF70" s="2"/>
    </row>
    <row r="71" s="1" customFormat="1" ht="36" customHeight="1" spans="1:58">
      <c r="A71" s="15">
        <f t="shared" si="31"/>
        <v>68</v>
      </c>
      <c r="B71" s="16" t="s">
        <v>445</v>
      </c>
      <c r="C71" s="17" t="s">
        <v>446</v>
      </c>
      <c r="D71" s="21" t="s">
        <v>66</v>
      </c>
      <c r="E71" s="18" t="s">
        <v>67</v>
      </c>
      <c r="F71" s="19" t="s">
        <v>68</v>
      </c>
      <c r="G71" s="19" t="s">
        <v>69</v>
      </c>
      <c r="H71" s="20">
        <v>0.8</v>
      </c>
      <c r="I71" s="38">
        <f>VLOOKUP(B71,[1]Sheet1!$B:$BA,52,0)</f>
        <v>12177.21</v>
      </c>
      <c r="J71" s="38">
        <f>VLOOKUP(B71,[1]Sheet1!$B:$BB,53,0)</f>
        <v>12177.21</v>
      </c>
      <c r="K71" s="39">
        <f>VLOOKUP(B71,[2]Sheet1!$B$5:$BB$697,53,0)</f>
        <v>0</v>
      </c>
      <c r="L71" s="39">
        <f>VLOOKUP(B71,[2]Sheet1!$B:$BC,54,0)</f>
        <v>0</v>
      </c>
      <c r="M71" s="39">
        <f>VLOOKUP(B71,[2]Sheet1!$B:$BD,55,0)</f>
        <v>0</v>
      </c>
      <c r="N71" s="39">
        <f>VLOOKUP(B71,[2]Sheet1!$B:$BE,56,0)</f>
        <v>0</v>
      </c>
      <c r="O71" s="39">
        <f>VLOOKUP(B71,[2]Sheet1!$B:$BF,57,0)</f>
        <v>196.11</v>
      </c>
      <c r="P71" s="39">
        <f>VLOOKUP(B71,[3]Sheet1!$B:$BH,59,0)</f>
        <v>196.11</v>
      </c>
      <c r="Q71" s="39">
        <f>VLOOKUP(B71,[4]Sheet1!$B$5:$BJ$707,61,0)</f>
        <v>196.11</v>
      </c>
      <c r="R71" s="39">
        <f>VLOOKUP(B71,[5]Sheet1!$B$5:$BO$716,65,0)</f>
        <v>196.11</v>
      </c>
      <c r="S71" s="39">
        <f>VLOOKUP(B71,[1]Sheet1!$B:$BO,66,0)</f>
        <v>2029.535</v>
      </c>
      <c r="T71" s="49">
        <f t="shared" si="32"/>
        <v>2251.18</v>
      </c>
      <c r="U71" s="50">
        <f>VLOOKUP(B71,[6]Sheet2!$A:$V,21,0)</f>
        <v>0</v>
      </c>
      <c r="V71" s="50">
        <v>40000</v>
      </c>
      <c r="W71" s="50"/>
      <c r="X71" s="50"/>
      <c r="Y71" s="50"/>
      <c r="Z71" s="50">
        <f>VLOOKUP(B71,'[8]7.4付款计划'!$C$4:$AI$185,33,0)</f>
        <v>0</v>
      </c>
      <c r="AA71" s="50">
        <f>VLOOKUP(B71,'[8]7.9付款计划'!$C$9:$AB$196,26,0)</f>
        <v>0</v>
      </c>
      <c r="AB71" s="50"/>
      <c r="AC71" s="50"/>
      <c r="AD71" s="50"/>
      <c r="AE71" s="50">
        <v>12177.21</v>
      </c>
      <c r="AF71" s="50"/>
      <c r="AG71" s="50"/>
      <c r="AH71" s="50">
        <f t="shared" si="23"/>
        <v>52177.21</v>
      </c>
      <c r="AI71" s="50">
        <f t="shared" si="24"/>
        <v>-49926.03</v>
      </c>
      <c r="AJ71" s="50">
        <f t="shared" si="25"/>
        <v>0</v>
      </c>
      <c r="AK71" s="62">
        <f t="shared" si="21"/>
        <v>0</v>
      </c>
      <c r="AL71" s="62">
        <f t="shared" si="26"/>
        <v>0</v>
      </c>
      <c r="AM71" s="62"/>
      <c r="AN71" s="50">
        <f t="shared" si="33"/>
        <v>0</v>
      </c>
      <c r="AO71" s="50"/>
      <c r="AP71" s="74" t="str">
        <f t="shared" si="27"/>
        <v>100%</v>
      </c>
      <c r="AQ71" s="75">
        <f t="shared" si="28"/>
        <v>0</v>
      </c>
      <c r="AR71" s="76"/>
      <c r="AS71" s="76"/>
      <c r="AT71" s="76"/>
      <c r="AU71" s="76">
        <f t="shared" si="29"/>
        <v>0</v>
      </c>
      <c r="AV71" s="77">
        <v>0</v>
      </c>
      <c r="AW71" s="77">
        <f t="shared" si="15"/>
        <v>0</v>
      </c>
      <c r="AX71" s="50">
        <f t="shared" si="30"/>
        <v>0</v>
      </c>
      <c r="AY71" s="91">
        <v>45545</v>
      </c>
      <c r="AZ71" s="15">
        <v>7</v>
      </c>
      <c r="BA71" s="91">
        <f t="shared" si="22"/>
        <v>45538</v>
      </c>
      <c r="BB71" s="92" t="s">
        <v>70</v>
      </c>
      <c r="BC71" s="50">
        <v>0</v>
      </c>
      <c r="BD71" s="15" t="s">
        <v>277</v>
      </c>
      <c r="BE71" s="97"/>
      <c r="BF71" s="2"/>
    </row>
    <row r="72" s="1" customFormat="1" ht="36" customHeight="1" spans="1:58">
      <c r="A72" s="15">
        <f t="shared" si="31"/>
        <v>69</v>
      </c>
      <c r="B72" s="16" t="s">
        <v>447</v>
      </c>
      <c r="C72" s="17" t="s">
        <v>448</v>
      </c>
      <c r="D72" s="17" t="s">
        <v>66</v>
      </c>
      <c r="E72" s="18" t="s">
        <v>67</v>
      </c>
      <c r="F72" s="19" t="s">
        <v>110</v>
      </c>
      <c r="G72" s="19" t="s">
        <v>85</v>
      </c>
      <c r="H72" s="20">
        <v>0.8</v>
      </c>
      <c r="I72" s="38">
        <f>VLOOKUP(B72,[1]Sheet1!$B:$BA,52,0)</f>
        <v>216103.89</v>
      </c>
      <c r="J72" s="38">
        <f>VLOOKUP(B72,[1]Sheet1!$B:$BB,53,0)</f>
        <v>216103.89</v>
      </c>
      <c r="K72" s="39">
        <f>VLOOKUP(B72,[2]Sheet1!$B$5:$BB$697,53,0)</f>
        <v>14050.2633333333</v>
      </c>
      <c r="L72" s="39">
        <f>VLOOKUP(B72,[2]Sheet1!$B:$BC,54,0)</f>
        <v>0</v>
      </c>
      <c r="M72" s="39">
        <f>VLOOKUP(B72,[2]Sheet1!$B:$BD,55,0)</f>
        <v>0</v>
      </c>
      <c r="N72" s="39">
        <f>VLOOKUP(B72,[2]Sheet1!$B:$BE,56,0)</f>
        <v>0</v>
      </c>
      <c r="O72" s="39">
        <f>VLOOKUP(B72,[2]Sheet1!$B:$BF,57,0)</f>
        <v>0</v>
      </c>
      <c r="P72" s="39">
        <f>VLOOKUP(B72,[3]Sheet1!$B:$BH,59,0)</f>
        <v>0</v>
      </c>
      <c r="Q72" s="39">
        <f>VLOOKUP(B72,[4]Sheet1!$B$5:$BJ$707,61,0)</f>
        <v>0</v>
      </c>
      <c r="R72" s="39">
        <f>VLOOKUP(B72,[5]Sheet1!$B$5:$BO$716,65,0)</f>
        <v>0</v>
      </c>
      <c r="S72" s="39">
        <f>VLOOKUP(B72,[1]Sheet1!$B:$BO,66,0)</f>
        <v>0</v>
      </c>
      <c r="T72" s="49">
        <f t="shared" si="32"/>
        <v>11240.2106666666</v>
      </c>
      <c r="U72" s="50">
        <f>VLOOKUP(B72,[6]Sheet2!$A:$V,21,0)</f>
        <v>30000</v>
      </c>
      <c r="V72" s="50"/>
      <c r="W72" s="50"/>
      <c r="X72" s="50">
        <f>VLOOKUP(B72,'[7]5.30 (2)'!$C$4:$V$115,20,0)</f>
        <v>10000</v>
      </c>
      <c r="Y72" s="50"/>
      <c r="Z72" s="50">
        <f>VLOOKUP(B72,'[8]7.4付款计划'!$C$4:$AI$185,33,0)</f>
        <v>0</v>
      </c>
      <c r="AA72" s="50">
        <f>VLOOKUP(B72,'[8]7.9付款计划'!$C$9:$AB$196,26,0)</f>
        <v>0</v>
      </c>
      <c r="AB72" s="50"/>
      <c r="AC72" s="50"/>
      <c r="AD72" s="50"/>
      <c r="AE72" s="50"/>
      <c r="AF72" s="50">
        <v>10000</v>
      </c>
      <c r="AG72" s="50"/>
      <c r="AH72" s="50">
        <f t="shared" si="23"/>
        <v>50000</v>
      </c>
      <c r="AI72" s="50">
        <f t="shared" si="24"/>
        <v>-38759.7893333334</v>
      </c>
      <c r="AJ72" s="50">
        <f t="shared" si="25"/>
        <v>206103.89</v>
      </c>
      <c r="AK72" s="62">
        <f t="shared" si="21"/>
        <v>206103.89</v>
      </c>
      <c r="AL72" s="62">
        <f t="shared" si="26"/>
        <v>206103.89</v>
      </c>
      <c r="AM72" s="101">
        <v>10000</v>
      </c>
      <c r="AN72" s="50">
        <f t="shared" si="33"/>
        <v>10000</v>
      </c>
      <c r="AO72" s="50"/>
      <c r="AP72" s="74">
        <f t="shared" si="27"/>
        <v>0.0485192200884709</v>
      </c>
      <c r="AQ72" s="75">
        <f t="shared" si="28"/>
        <v>0.000704258183141305</v>
      </c>
      <c r="AR72" s="76"/>
      <c r="AS72" s="76"/>
      <c r="AT72" s="76"/>
      <c r="AU72" s="76">
        <f t="shared" si="29"/>
        <v>0</v>
      </c>
      <c r="AV72" s="77">
        <v>0.03</v>
      </c>
      <c r="AW72" s="77">
        <f t="shared" si="15"/>
        <v>0.03</v>
      </c>
      <c r="AX72" s="50">
        <f t="shared" si="30"/>
        <v>9700</v>
      </c>
      <c r="AY72" s="91" t="s">
        <v>184</v>
      </c>
      <c r="AZ72" s="15">
        <v>3</v>
      </c>
      <c r="BA72" s="91" t="e">
        <f t="shared" si="22"/>
        <v>#VALUE!</v>
      </c>
      <c r="BB72" s="92" t="s">
        <v>70</v>
      </c>
      <c r="BC72" s="50" t="s">
        <v>449</v>
      </c>
      <c r="BD72" s="15" t="s">
        <v>88</v>
      </c>
      <c r="BE72" s="97" t="s">
        <v>410</v>
      </c>
      <c r="BF72" s="2"/>
    </row>
    <row r="73" s="1" customFormat="1" ht="36" customHeight="1" spans="1:58">
      <c r="A73" s="15">
        <f t="shared" si="31"/>
        <v>70</v>
      </c>
      <c r="B73" s="16" t="s">
        <v>450</v>
      </c>
      <c r="C73" s="17" t="s">
        <v>451</v>
      </c>
      <c r="D73" s="17" t="s">
        <v>146</v>
      </c>
      <c r="E73" s="18" t="s">
        <v>75</v>
      </c>
      <c r="F73" s="19" t="s">
        <v>68</v>
      </c>
      <c r="G73" s="19" t="s">
        <v>79</v>
      </c>
      <c r="H73" s="20">
        <v>0.8</v>
      </c>
      <c r="I73" s="38">
        <f>VLOOKUP(B73,[1]Sheet1!$B:$BA,52,0)</f>
        <v>11121.07</v>
      </c>
      <c r="J73" s="38">
        <f>VLOOKUP(B73,[1]Sheet1!$B:$BB,53,0)</f>
        <v>11121.07</v>
      </c>
      <c r="K73" s="39">
        <f>VLOOKUP(B73,[2]Sheet1!$B$5:$BB$697,53,0)</f>
        <v>1071.12166666667</v>
      </c>
      <c r="L73" s="39">
        <f>VLOOKUP(B73,[2]Sheet1!$B:$BC,54,0)</f>
        <v>2297.62333333333</v>
      </c>
      <c r="M73" s="39">
        <f>VLOOKUP(B73,[2]Sheet1!$B:$BD,55,0)</f>
        <v>2297.62333333333</v>
      </c>
      <c r="N73" s="39">
        <f>VLOOKUP(B73,[2]Sheet1!$B:$BE,56,0)</f>
        <v>3520.17833333333</v>
      </c>
      <c r="O73" s="39">
        <f>VLOOKUP(B73,[2]Sheet1!$B:$BF,57,0)</f>
        <v>3520.17833333333</v>
      </c>
      <c r="P73" s="39">
        <f>VLOOKUP(B73,[3]Sheet1!$B:$BH,59,0)</f>
        <v>3520.17833333333</v>
      </c>
      <c r="Q73" s="39">
        <f>VLOOKUP(B73,[4]Sheet1!$B$5:$BJ$707,61,0)</f>
        <v>1853.51166666667</v>
      </c>
      <c r="R73" s="39">
        <f>VLOOKUP(B73,[5]Sheet1!$B$5:$BO$716,65,0)</f>
        <v>1222.555</v>
      </c>
      <c r="S73" s="39">
        <f>VLOOKUP(B73,[1]Sheet1!$B:$BO,66,0)</f>
        <v>1222.555</v>
      </c>
      <c r="T73" s="49">
        <f t="shared" si="32"/>
        <v>16420.42</v>
      </c>
      <c r="U73" s="50">
        <f>VLOOKUP(B73,[6]Sheet2!$A:$V,21,0)</f>
        <v>0</v>
      </c>
      <c r="V73" s="50"/>
      <c r="W73" s="50"/>
      <c r="X73" s="50">
        <f>VLOOKUP(B73,'[7]5.30 (2)'!$C$4:$V$115,20,0)</f>
        <v>10000</v>
      </c>
      <c r="Y73" s="50"/>
      <c r="Z73" s="50">
        <f>VLOOKUP(B73,'[8]7.4付款计划'!$C$4:$AI$185,33,0)</f>
        <v>0</v>
      </c>
      <c r="AA73" s="50">
        <f>VLOOKUP(B73,'[8]7.9付款计划'!$C$9:$AB$196,26,0)</f>
        <v>0</v>
      </c>
      <c r="AB73" s="50"/>
      <c r="AC73" s="50"/>
      <c r="AD73" s="50"/>
      <c r="AE73" s="50"/>
      <c r="AF73" s="50"/>
      <c r="AG73" s="50"/>
      <c r="AH73" s="50">
        <f t="shared" si="23"/>
        <v>10000</v>
      </c>
      <c r="AI73" s="50">
        <f t="shared" si="24"/>
        <v>6420.41999999999</v>
      </c>
      <c r="AJ73" s="50">
        <f t="shared" si="25"/>
        <v>11121.07</v>
      </c>
      <c r="AK73" s="62">
        <f t="shared" si="21"/>
        <v>6420.41999999999</v>
      </c>
      <c r="AL73" s="62">
        <f t="shared" si="26"/>
        <v>6420.41999999999</v>
      </c>
      <c r="AM73" s="62"/>
      <c r="AN73" s="50">
        <f t="shared" si="33"/>
        <v>0</v>
      </c>
      <c r="AO73" s="50"/>
      <c r="AP73" s="74">
        <f t="shared" si="27"/>
        <v>0</v>
      </c>
      <c r="AQ73" s="75">
        <f t="shared" si="28"/>
        <v>0</v>
      </c>
      <c r="AR73" s="76"/>
      <c r="AS73" s="76"/>
      <c r="AT73" s="76"/>
      <c r="AU73" s="76">
        <f t="shared" si="29"/>
        <v>0</v>
      </c>
      <c r="AV73" s="77">
        <v>0</v>
      </c>
      <c r="AW73" s="77">
        <f t="shared" ref="AW73:AW131" si="34">IF(AN73=0,0,AU73/AN73+AV73)</f>
        <v>0</v>
      </c>
      <c r="AX73" s="50">
        <f t="shared" si="30"/>
        <v>0</v>
      </c>
      <c r="AY73" s="91"/>
      <c r="AZ73" s="15">
        <v>7</v>
      </c>
      <c r="BA73" s="91">
        <f t="shared" si="22"/>
        <v>-7</v>
      </c>
      <c r="BB73" s="92" t="s">
        <v>70</v>
      </c>
      <c r="BC73" s="50">
        <v>0</v>
      </c>
      <c r="BD73" s="15" t="s">
        <v>174</v>
      </c>
      <c r="BE73" s="97"/>
      <c r="BF73" s="2"/>
    </row>
    <row r="74" s="1" customFormat="1" ht="36" customHeight="1" spans="1:58">
      <c r="A74" s="15">
        <f t="shared" si="31"/>
        <v>71</v>
      </c>
      <c r="B74" s="16" t="s">
        <v>452</v>
      </c>
      <c r="C74" s="17" t="s">
        <v>453</v>
      </c>
      <c r="D74" s="17" t="s">
        <v>146</v>
      </c>
      <c r="E74" s="18" t="s">
        <v>75</v>
      </c>
      <c r="F74" s="19" t="s">
        <v>68</v>
      </c>
      <c r="G74" s="19" t="s">
        <v>85</v>
      </c>
      <c r="H74" s="20">
        <v>0.8</v>
      </c>
      <c r="I74" s="38">
        <f>VLOOKUP(B74,[1]Sheet1!$B:$BA,52,0)</f>
        <v>1092098.01</v>
      </c>
      <c r="J74" s="38">
        <f>VLOOKUP(B74,[1]Sheet1!$B:$BB,53,0)</f>
        <v>1040654.76</v>
      </c>
      <c r="K74" s="39">
        <f>VLOOKUP(B74,[2]Sheet1!$B$5:$BB$697,53,0)</f>
        <v>60261.8483333333</v>
      </c>
      <c r="L74" s="39">
        <f>VLOOKUP(B74,[2]Sheet1!$B:$BC,54,0)</f>
        <v>96315.4416666667</v>
      </c>
      <c r="M74" s="39">
        <f>VLOOKUP(B74,[2]Sheet1!$B:$BD,55,0)</f>
        <v>130811.423333333</v>
      </c>
      <c r="N74" s="39">
        <f>VLOOKUP(B74,[2]Sheet1!$B:$BE,56,0)</f>
        <v>159435.641666667</v>
      </c>
      <c r="O74" s="39">
        <f>VLOOKUP(B74,[2]Sheet1!$B:$BF,57,0)</f>
        <v>195099.195</v>
      </c>
      <c r="P74" s="39">
        <f>VLOOKUP(B74,[3]Sheet1!$B:$BH,59,0)</f>
        <v>192343.235</v>
      </c>
      <c r="Q74" s="39">
        <f>VLOOKUP(B74,[4]Sheet1!$B$5:$BJ$707,61,0)</f>
        <v>171513.945</v>
      </c>
      <c r="R74" s="39">
        <f>VLOOKUP(B74,[5]Sheet1!$B$5:$BO$716,65,0)</f>
        <v>135460.351666667</v>
      </c>
      <c r="S74" s="39">
        <f>VLOOKUP(B74,[1]Sheet1!$B:$BO,66,0)</f>
        <v>109538.245</v>
      </c>
      <c r="T74" s="49">
        <f t="shared" si="32"/>
        <v>1000623.46133333</v>
      </c>
      <c r="U74" s="50">
        <f>VLOOKUP(B74,[6]Sheet2!$A:$V,21,0)</f>
        <v>320000</v>
      </c>
      <c r="V74" s="50"/>
      <c r="W74" s="50"/>
      <c r="X74" s="50">
        <f>VLOOKUP(B74,'[7]5.30 (2)'!$C$4:$V$115,20,0)</f>
        <v>500000</v>
      </c>
      <c r="Y74" s="50"/>
      <c r="Z74" s="50">
        <f>VLOOKUP(B74,'[8]7.4付款计划'!$C$4:$AI$185,33,0)</f>
        <v>50000</v>
      </c>
      <c r="AA74" s="50">
        <f>VLOOKUP(B74,'[8]7.9付款计划'!$C$9:$AB$196,26,0)</f>
        <v>0</v>
      </c>
      <c r="AB74" s="50"/>
      <c r="AC74" s="50"/>
      <c r="AD74" s="50"/>
      <c r="AE74" s="50"/>
      <c r="AF74" s="50"/>
      <c r="AG74" s="50"/>
      <c r="AH74" s="50">
        <f t="shared" si="23"/>
        <v>870000</v>
      </c>
      <c r="AI74" s="50">
        <f t="shared" si="24"/>
        <v>130623.461333334</v>
      </c>
      <c r="AJ74" s="50">
        <f t="shared" si="25"/>
        <v>1040654.76</v>
      </c>
      <c r="AK74" s="62">
        <f t="shared" si="21"/>
        <v>1040654.76</v>
      </c>
      <c r="AL74" s="62">
        <f t="shared" si="26"/>
        <v>1040654.76</v>
      </c>
      <c r="AM74" s="62">
        <v>300000</v>
      </c>
      <c r="AN74" s="50">
        <f t="shared" si="33"/>
        <v>300000</v>
      </c>
      <c r="AO74" s="50"/>
      <c r="AP74" s="74">
        <f t="shared" si="27"/>
        <v>0.288280043998453</v>
      </c>
      <c r="AQ74" s="75">
        <f t="shared" si="28"/>
        <v>0.0211277454942391</v>
      </c>
      <c r="AR74" s="76"/>
      <c r="AS74" s="76"/>
      <c r="AT74" s="76"/>
      <c r="AU74" s="76">
        <f t="shared" si="29"/>
        <v>0</v>
      </c>
      <c r="AV74" s="77">
        <v>0.02</v>
      </c>
      <c r="AW74" s="77">
        <f t="shared" si="34"/>
        <v>0.02</v>
      </c>
      <c r="AX74" s="50">
        <f t="shared" si="30"/>
        <v>294000</v>
      </c>
      <c r="AY74" s="91"/>
      <c r="AZ74" s="15">
        <v>7</v>
      </c>
      <c r="BA74" s="91">
        <f t="shared" si="22"/>
        <v>-7</v>
      </c>
      <c r="BB74" s="94" t="s">
        <v>70</v>
      </c>
      <c r="BC74" s="50">
        <v>0</v>
      </c>
      <c r="BD74" s="19" t="s">
        <v>174</v>
      </c>
      <c r="BE74" s="97" t="s">
        <v>454</v>
      </c>
      <c r="BF74" s="2"/>
    </row>
    <row r="75" s="1" customFormat="1" ht="36" customHeight="1" spans="1:58">
      <c r="A75" s="15">
        <f t="shared" si="31"/>
        <v>72</v>
      </c>
      <c r="B75" s="16" t="s">
        <v>455</v>
      </c>
      <c r="C75" s="17" t="s">
        <v>456</v>
      </c>
      <c r="D75" s="17" t="s">
        <v>256</v>
      </c>
      <c r="E75" s="92" t="s">
        <v>168</v>
      </c>
      <c r="F75" s="19" t="s">
        <v>68</v>
      </c>
      <c r="G75" s="19" t="s">
        <v>257</v>
      </c>
      <c r="H75" s="20">
        <v>1</v>
      </c>
      <c r="I75" s="38">
        <f>VLOOKUP(B75,[1]Sheet1!$B:$BA,52,0)</f>
        <v>0.04</v>
      </c>
      <c r="J75" s="38">
        <f>VLOOKUP(B75,[1]Sheet1!$B:$BB,53,0)</f>
        <v>0.04</v>
      </c>
      <c r="K75" s="39">
        <f>VLOOKUP(B75,[2]Sheet1!$B$5:$BB$697,53,0)</f>
        <v>0</v>
      </c>
      <c r="L75" s="39">
        <f>VLOOKUP(B75,[2]Sheet1!$B:$BC,54,0)</f>
        <v>0</v>
      </c>
      <c r="M75" s="39">
        <f>VLOOKUP(B75,[2]Sheet1!$B:$BD,55,0)</f>
        <v>0</v>
      </c>
      <c r="N75" s="39">
        <f>VLOOKUP(B75,[2]Sheet1!$B:$BE,56,0)</f>
        <v>0</v>
      </c>
      <c r="O75" s="39">
        <f>VLOOKUP(B75,[2]Sheet1!$B:$BF,57,0)</f>
        <v>0</v>
      </c>
      <c r="P75" s="39">
        <f>VLOOKUP(B75,[3]Sheet1!$B:$BH,59,0)</f>
        <v>0</v>
      </c>
      <c r="Q75" s="39">
        <f>VLOOKUP(B75,[4]Sheet1!$B$5:$BJ$707,61,0)</f>
        <v>0.00666666666666667</v>
      </c>
      <c r="R75" s="39">
        <f>VLOOKUP(B75,[5]Sheet1!$B$5:$BO$716,65,0)</f>
        <v>0.00666666666666667</v>
      </c>
      <c r="S75" s="39">
        <f>VLOOKUP(B75,[1]Sheet1!$B:$BO,66,0)</f>
        <v>0.00666666666666667</v>
      </c>
      <c r="T75" s="49">
        <f t="shared" si="32"/>
        <v>0.02</v>
      </c>
      <c r="U75" s="50">
        <f>VLOOKUP(B75,[6]Sheet2!$A:$V,21,0)</f>
        <v>17113</v>
      </c>
      <c r="V75" s="50">
        <v>5487.23</v>
      </c>
      <c r="W75" s="50"/>
      <c r="X75" s="50"/>
      <c r="Y75" s="50"/>
      <c r="Z75" s="50">
        <f>VLOOKUP(B75,'[8]7.4付款计划'!$C$4:$AI$185,33,0)</f>
        <v>0</v>
      </c>
      <c r="AA75" s="50">
        <f>VLOOKUP(B75,'[8]7.9付款计划'!$C$9:$AB$196,26,0)</f>
        <v>0</v>
      </c>
      <c r="AB75" s="50"/>
      <c r="AC75" s="50"/>
      <c r="AD75" s="50"/>
      <c r="AE75" s="50"/>
      <c r="AF75" s="50"/>
      <c r="AG75" s="50"/>
      <c r="AH75" s="50">
        <f t="shared" si="23"/>
        <v>22600.23</v>
      </c>
      <c r="AI75" s="50">
        <f t="shared" si="24"/>
        <v>-22600.21</v>
      </c>
      <c r="AJ75" s="50">
        <f t="shared" si="25"/>
        <v>0.04</v>
      </c>
      <c r="AK75" s="62"/>
      <c r="AL75" s="62">
        <f t="shared" si="26"/>
        <v>0</v>
      </c>
      <c r="AM75" s="101">
        <f>1000*5.1282*1.13</f>
        <v>5794.866</v>
      </c>
      <c r="AN75" s="50">
        <f t="shared" si="33"/>
        <v>5794.866</v>
      </c>
      <c r="AO75" s="50"/>
      <c r="AP75" s="74" t="str">
        <f t="shared" si="27"/>
        <v>100%</v>
      </c>
      <c r="AQ75" s="75">
        <f t="shared" si="28"/>
        <v>0.000408108180070732</v>
      </c>
      <c r="AR75" s="76"/>
      <c r="AS75" s="76"/>
      <c r="AT75" s="76"/>
      <c r="AU75" s="76">
        <f t="shared" si="29"/>
        <v>0</v>
      </c>
      <c r="AV75" s="77">
        <v>0</v>
      </c>
      <c r="AW75" s="77">
        <f t="shared" si="34"/>
        <v>0</v>
      </c>
      <c r="AX75" s="50">
        <f t="shared" si="30"/>
        <v>5794.866</v>
      </c>
      <c r="AY75" s="91">
        <v>45585</v>
      </c>
      <c r="AZ75" s="15">
        <v>7</v>
      </c>
      <c r="BA75" s="91">
        <f t="shared" si="22"/>
        <v>45578</v>
      </c>
      <c r="BB75" s="92" t="s">
        <v>70</v>
      </c>
      <c r="BC75" s="50">
        <v>0</v>
      </c>
      <c r="BD75" s="15" t="s">
        <v>95</v>
      </c>
      <c r="BE75" s="97" t="s">
        <v>457</v>
      </c>
      <c r="BF75" s="2"/>
    </row>
    <row r="76" s="1" customFormat="1" ht="36" customHeight="1" spans="1:58">
      <c r="A76" s="15">
        <f t="shared" si="31"/>
        <v>73</v>
      </c>
      <c r="B76" s="16" t="s">
        <v>458</v>
      </c>
      <c r="C76" s="17" t="s">
        <v>459</v>
      </c>
      <c r="D76" s="17" t="s">
        <v>66</v>
      </c>
      <c r="E76" s="18" t="s">
        <v>134</v>
      </c>
      <c r="F76" s="19" t="s">
        <v>68</v>
      </c>
      <c r="G76" s="19" t="s">
        <v>85</v>
      </c>
      <c r="H76" s="20">
        <v>1</v>
      </c>
      <c r="I76" s="38">
        <f>VLOOKUP(B76,[1]Sheet1!$B:$BA,52,0)</f>
        <v>409462.19</v>
      </c>
      <c r="J76" s="38">
        <f>VLOOKUP(B76,[1]Sheet1!$B:$BB,53,0)</f>
        <v>330250.33</v>
      </c>
      <c r="K76" s="39">
        <f>VLOOKUP(B76,[2]Sheet1!$B$5:$BB$697,53,0)</f>
        <v>418.35</v>
      </c>
      <c r="L76" s="39">
        <f>VLOOKUP(B76,[2]Sheet1!$B:$BC,54,0)</f>
        <v>10600.46</v>
      </c>
      <c r="M76" s="39">
        <f>VLOOKUP(B76,[2]Sheet1!$B:$BD,55,0)</f>
        <v>10600.46</v>
      </c>
      <c r="N76" s="39">
        <f>VLOOKUP(B76,[2]Sheet1!$B:$BE,56,0)</f>
        <v>26599.7266666667</v>
      </c>
      <c r="O76" s="39">
        <f>VLOOKUP(B76,[2]Sheet1!$B:$BF,57,0)</f>
        <v>53198.1583333333</v>
      </c>
      <c r="P76" s="39">
        <f>VLOOKUP(B76,[3]Sheet1!$B:$BH,59,0)</f>
        <v>75041.7216666667</v>
      </c>
      <c r="Q76" s="39">
        <f>VLOOKUP(B76,[4]Sheet1!$B$5:$BJ$707,61,0)</f>
        <v>70194.6633333333</v>
      </c>
      <c r="R76" s="39">
        <f>VLOOKUP(B76,[5]Sheet1!$B$5:$BO$716,65,0)</f>
        <v>65676.025</v>
      </c>
      <c r="S76" s="39">
        <f>VLOOKUP(B76,[1]Sheet1!$B:$BO,66,0)</f>
        <v>68243.6983333333</v>
      </c>
      <c r="T76" s="49">
        <f t="shared" si="32"/>
        <v>380573.263333333</v>
      </c>
      <c r="U76" s="50">
        <f>VLOOKUP(B76,[6]Sheet2!$A:$V,21,0)</f>
        <v>249048.97</v>
      </c>
      <c r="V76" s="50"/>
      <c r="W76" s="50"/>
      <c r="X76" s="50">
        <f>VLOOKUP(B76,'[7]5.30 (2)'!$C$4:$V$115,20,0)</f>
        <v>60000</v>
      </c>
      <c r="Y76" s="50"/>
      <c r="Z76" s="50">
        <f>VLOOKUP(B76,'[8]7.4付款计划'!$C$4:$AI$185,33,0)</f>
        <v>60000</v>
      </c>
      <c r="AA76" s="50">
        <f>VLOOKUP(B76,'[8]7.9付款计划'!$C$9:$AB$196,26,0)</f>
        <v>0</v>
      </c>
      <c r="AB76" s="50"/>
      <c r="AC76" s="50"/>
      <c r="AD76" s="50"/>
      <c r="AE76" s="50"/>
      <c r="AF76" s="50">
        <v>199188.95</v>
      </c>
      <c r="AG76" s="50"/>
      <c r="AH76" s="50">
        <f t="shared" si="23"/>
        <v>568237.92</v>
      </c>
      <c r="AI76" s="50">
        <f t="shared" si="24"/>
        <v>-187664.656666667</v>
      </c>
      <c r="AJ76" s="50">
        <f t="shared" si="25"/>
        <v>131061.38</v>
      </c>
      <c r="AK76" s="62">
        <f>_xlfn.IFS(G76="原材料",AJ76,G76="涉诉",AJ76,G76="临采",AJ76,G76="零部件",AI76,G76="销售",AI76,G76="固定资产",AJ76,G76="特殊类",AJ76,G76="李尔项目",AJ76)</f>
        <v>131061.38</v>
      </c>
      <c r="AL76" s="62">
        <f t="shared" si="26"/>
        <v>131061.38</v>
      </c>
      <c r="AM76" s="101">
        <v>330250.33</v>
      </c>
      <c r="AN76" s="50">
        <f t="shared" si="33"/>
        <v>330250.33</v>
      </c>
      <c r="AO76" s="50"/>
      <c r="AP76" s="74">
        <f t="shared" si="27"/>
        <v>2.51981422750165</v>
      </c>
      <c r="AQ76" s="75">
        <f t="shared" si="28"/>
        <v>0.0232581497387616</v>
      </c>
      <c r="AR76" s="76"/>
      <c r="AS76" s="76"/>
      <c r="AT76" s="76"/>
      <c r="AU76" s="76">
        <f t="shared" si="29"/>
        <v>0</v>
      </c>
      <c r="AV76" s="77">
        <v>0</v>
      </c>
      <c r="AW76" s="77">
        <f t="shared" si="34"/>
        <v>0</v>
      </c>
      <c r="AX76" s="50">
        <f t="shared" si="30"/>
        <v>330250.33</v>
      </c>
      <c r="AY76" s="91">
        <v>45580</v>
      </c>
      <c r="AZ76" s="15">
        <v>7</v>
      </c>
      <c r="BA76" s="91">
        <f t="shared" si="22"/>
        <v>45573</v>
      </c>
      <c r="BB76" s="94" t="s">
        <v>70</v>
      </c>
      <c r="BC76" s="50">
        <v>0</v>
      </c>
      <c r="BD76" s="19" t="s">
        <v>137</v>
      </c>
      <c r="BE76" s="97" t="s">
        <v>460</v>
      </c>
      <c r="BF76" s="2"/>
    </row>
    <row r="77" s="1" customFormat="1" ht="36" customHeight="1" spans="1:58">
      <c r="A77" s="15">
        <f t="shared" si="31"/>
        <v>74</v>
      </c>
      <c r="B77" s="16" t="s">
        <v>461</v>
      </c>
      <c r="C77" s="17" t="s">
        <v>462</v>
      </c>
      <c r="D77" s="17" t="s">
        <v>146</v>
      </c>
      <c r="E77" s="18" t="s">
        <v>75</v>
      </c>
      <c r="F77" s="19" t="s">
        <v>68</v>
      </c>
      <c r="G77" s="19" t="s">
        <v>79</v>
      </c>
      <c r="H77" s="20">
        <v>0.8</v>
      </c>
      <c r="I77" s="38">
        <f>VLOOKUP(B77,[1]Sheet1!$B:$BA,52,0)</f>
        <v>0</v>
      </c>
      <c r="J77" s="38">
        <f>VLOOKUP(B77,[1]Sheet1!$B:$BB,53,0)</f>
        <v>0</v>
      </c>
      <c r="K77" s="39">
        <f>VLOOKUP(B77,[2]Sheet1!$B$5:$BB$697,53,0)</f>
        <v>0</v>
      </c>
      <c r="L77" s="39">
        <f>VLOOKUP(B77,[2]Sheet1!$B:$BC,54,0)</f>
        <v>0</v>
      </c>
      <c r="M77" s="39">
        <f>VLOOKUP(B77,[2]Sheet1!$B:$BD,55,0)</f>
        <v>0</v>
      </c>
      <c r="N77" s="39">
        <f>VLOOKUP(B77,[2]Sheet1!$B:$BE,56,0)</f>
        <v>10017.9816666667</v>
      </c>
      <c r="O77" s="39">
        <f>VLOOKUP(B77,[2]Sheet1!$B:$BF,57,0)</f>
        <v>10017.9816666667</v>
      </c>
      <c r="P77" s="39">
        <f>VLOOKUP(B77,[3]Sheet1!$B:$BH,59,0)</f>
        <v>10017.9816666667</v>
      </c>
      <c r="Q77" s="39">
        <f>VLOOKUP(B77,[4]Sheet1!$B$5:$BJ$707,61,0)</f>
        <v>0</v>
      </c>
      <c r="R77" s="39">
        <f>VLOOKUP(B77,[5]Sheet1!$B$5:$BO$716,65,0)</f>
        <v>0</v>
      </c>
      <c r="S77" s="39">
        <f>VLOOKUP(B77,[1]Sheet1!$B:$BO,66,0)</f>
        <v>0</v>
      </c>
      <c r="T77" s="49">
        <f t="shared" si="32"/>
        <v>24043.1560000001</v>
      </c>
      <c r="U77" s="50">
        <f>VLOOKUP(B77,[6]Sheet2!$A:$V,21,0)</f>
        <v>0</v>
      </c>
      <c r="V77" s="50">
        <v>60107.89</v>
      </c>
      <c r="W77" s="50"/>
      <c r="X77" s="50"/>
      <c r="Y77" s="50"/>
      <c r="Z77" s="50">
        <f>VLOOKUP(B77,'[8]7.4付款计划'!$C$4:$AI$185,33,0)</f>
        <v>0</v>
      </c>
      <c r="AA77" s="50">
        <f>VLOOKUP(B77,'[8]7.9付款计划'!$C$9:$AB$196,26,0)</f>
        <v>0</v>
      </c>
      <c r="AB77" s="50"/>
      <c r="AC77" s="50"/>
      <c r="AD77" s="50"/>
      <c r="AE77" s="50"/>
      <c r="AF77" s="50"/>
      <c r="AG77" s="50"/>
      <c r="AH77" s="50">
        <f t="shared" si="23"/>
        <v>60107.89</v>
      </c>
      <c r="AI77" s="50">
        <f t="shared" si="24"/>
        <v>-36064.7339999999</v>
      </c>
      <c r="AJ77" s="50">
        <f t="shared" si="25"/>
        <v>0</v>
      </c>
      <c r="AK77" s="62">
        <f>_xlfn.IFS(G77="原材料",AJ77,G77="涉诉",AJ77,G77="临采",AJ77,G77="零部件",AI77,G77="销售",AI77,G77="固定资产",AJ77,G77="特殊类",AJ77,G77="李尔项目",AJ77)</f>
        <v>-36064.7339999999</v>
      </c>
      <c r="AL77" s="62">
        <f t="shared" si="26"/>
        <v>0</v>
      </c>
      <c r="AM77" s="62"/>
      <c r="AN77" s="50">
        <f t="shared" si="33"/>
        <v>0</v>
      </c>
      <c r="AO77" s="50"/>
      <c r="AP77" s="74" t="str">
        <f t="shared" si="27"/>
        <v>100%</v>
      </c>
      <c r="AQ77" s="75">
        <f t="shared" si="28"/>
        <v>0</v>
      </c>
      <c r="AR77" s="76"/>
      <c r="AS77" s="76"/>
      <c r="AT77" s="76"/>
      <c r="AU77" s="76">
        <f t="shared" si="29"/>
        <v>0</v>
      </c>
      <c r="AV77" s="77">
        <v>0</v>
      </c>
      <c r="AW77" s="77">
        <f t="shared" si="34"/>
        <v>0</v>
      </c>
      <c r="AX77" s="50">
        <f t="shared" si="30"/>
        <v>0</v>
      </c>
      <c r="AY77" s="91"/>
      <c r="AZ77" s="15">
        <v>7</v>
      </c>
      <c r="BA77" s="91">
        <f t="shared" si="22"/>
        <v>-7</v>
      </c>
      <c r="BB77" s="92" t="s">
        <v>70</v>
      </c>
      <c r="BC77" s="50">
        <v>0</v>
      </c>
      <c r="BD77" s="15" t="s">
        <v>81</v>
      </c>
      <c r="BE77" s="97"/>
      <c r="BF77" s="2"/>
    </row>
    <row r="78" s="1" customFormat="1" ht="36" customHeight="1" spans="1:58">
      <c r="A78" s="15">
        <f t="shared" si="31"/>
        <v>75</v>
      </c>
      <c r="B78" s="16" t="s">
        <v>463</v>
      </c>
      <c r="C78" s="17" t="s">
        <v>464</v>
      </c>
      <c r="D78" s="17" t="s">
        <v>66</v>
      </c>
      <c r="E78" s="18" t="s">
        <v>67</v>
      </c>
      <c r="F78" s="19" t="s">
        <v>68</v>
      </c>
      <c r="G78" s="19" t="s">
        <v>85</v>
      </c>
      <c r="H78" s="20">
        <v>0.8</v>
      </c>
      <c r="I78" s="38">
        <f>VLOOKUP(B78,[1]Sheet1!$B:$BA,52,0)</f>
        <v>1272097.15</v>
      </c>
      <c r="J78" s="38">
        <f>VLOOKUP(B78,[1]Sheet1!$B:$BB,53,0)</f>
        <v>931497.07</v>
      </c>
      <c r="K78" s="39">
        <f>VLOOKUP(B78,[2]Sheet1!$B$5:$BB$697,53,0)</f>
        <v>104311.34</v>
      </c>
      <c r="L78" s="39">
        <f>VLOOKUP(B78,[2]Sheet1!$B:$BC,54,0)</f>
        <v>94289.37</v>
      </c>
      <c r="M78" s="39">
        <f>VLOOKUP(B78,[2]Sheet1!$B:$BD,55,0)</f>
        <v>90690.6966666667</v>
      </c>
      <c r="N78" s="39">
        <f>VLOOKUP(B78,[2]Sheet1!$B:$BE,56,0)</f>
        <v>90717.0966666667</v>
      </c>
      <c r="O78" s="39">
        <f>VLOOKUP(B78,[2]Sheet1!$B:$BF,57,0)</f>
        <v>145695.42</v>
      </c>
      <c r="P78" s="39">
        <f>VLOOKUP(B78,[3]Sheet1!$B:$BH,59,0)</f>
        <v>127500.536666667</v>
      </c>
      <c r="Q78" s="39">
        <f>VLOOKUP(B78,[4]Sheet1!$B$5:$BJ$707,61,0)</f>
        <v>149607.856666667</v>
      </c>
      <c r="R78" s="39">
        <f>VLOOKUP(B78,[5]Sheet1!$B$5:$BO$716,65,0)</f>
        <v>149607.856666667</v>
      </c>
      <c r="S78" s="39">
        <f>VLOOKUP(B78,[1]Sheet1!$B:$BO,66,0)</f>
        <v>153121.403333333</v>
      </c>
      <c r="T78" s="49">
        <f t="shared" si="32"/>
        <v>884433.261333334</v>
      </c>
      <c r="U78" s="50">
        <f>VLOOKUP(B78,[6]Sheet2!$A:$V,21,0)</f>
        <v>0</v>
      </c>
      <c r="V78" s="50"/>
      <c r="W78" s="50"/>
      <c r="X78" s="50">
        <f>VLOOKUP(B78,'[7]5.30 (2)'!$C$4:$V$115,20,0)</f>
        <v>60000</v>
      </c>
      <c r="Y78" s="50"/>
      <c r="Z78" s="50">
        <f>VLOOKUP(B78,'[8]7.4付款计划'!$C$4:$AI$185,33,0)</f>
        <v>0</v>
      </c>
      <c r="AA78" s="50">
        <f>VLOOKUP(B78,'[8]7.9付款计划'!$C$9:$AB$196,26,0)</f>
        <v>0</v>
      </c>
      <c r="AB78" s="50"/>
      <c r="AC78" s="50"/>
      <c r="AD78" s="50"/>
      <c r="AE78" s="50"/>
      <c r="AF78" s="50"/>
      <c r="AG78" s="50"/>
      <c r="AH78" s="50">
        <f t="shared" si="23"/>
        <v>60000</v>
      </c>
      <c r="AI78" s="50">
        <f t="shared" si="24"/>
        <v>824433.261333334</v>
      </c>
      <c r="AJ78" s="50">
        <f t="shared" si="25"/>
        <v>931497.07</v>
      </c>
      <c r="AK78" s="62">
        <f>_xlfn.IFS(G78="原材料",AJ78,G78="涉诉",AJ78,G78="临采",AJ78,G78="零部件",AI78,G78="销售",AI78,G78="固定资产",AJ78,G78="特殊类",AJ78,G78="李尔项目",AJ78)</f>
        <v>931497.07</v>
      </c>
      <c r="AL78" s="62">
        <f t="shared" si="26"/>
        <v>931497.07</v>
      </c>
      <c r="AM78" s="101">
        <v>200000</v>
      </c>
      <c r="AN78" s="50">
        <f t="shared" si="33"/>
        <v>200000</v>
      </c>
      <c r="AO78" s="50"/>
      <c r="AP78" s="74">
        <f t="shared" si="27"/>
        <v>0.214708136441052</v>
      </c>
      <c r="AQ78" s="75">
        <f t="shared" si="28"/>
        <v>0.0140851636628261</v>
      </c>
      <c r="AR78" s="76"/>
      <c r="AS78" s="76"/>
      <c r="AT78" s="76"/>
      <c r="AU78" s="76">
        <f t="shared" si="29"/>
        <v>0</v>
      </c>
      <c r="AV78" s="77">
        <v>0</v>
      </c>
      <c r="AW78" s="77">
        <f t="shared" si="34"/>
        <v>0</v>
      </c>
      <c r="AX78" s="50">
        <f t="shared" si="30"/>
        <v>200000</v>
      </c>
      <c r="AY78" s="91">
        <v>45580</v>
      </c>
      <c r="AZ78" s="93">
        <v>7</v>
      </c>
      <c r="BA78" s="91">
        <f t="shared" si="22"/>
        <v>45573</v>
      </c>
      <c r="BB78" s="92" t="s">
        <v>70</v>
      </c>
      <c r="BC78" s="50">
        <v>0</v>
      </c>
      <c r="BD78" s="15" t="s">
        <v>95</v>
      </c>
      <c r="BE78" s="97"/>
      <c r="BF78" s="70" t="s">
        <v>90</v>
      </c>
    </row>
    <row r="79" s="1" customFormat="1" ht="36" customHeight="1" spans="1:58">
      <c r="A79" s="15">
        <f t="shared" si="31"/>
        <v>76</v>
      </c>
      <c r="B79" s="16" t="s">
        <v>465</v>
      </c>
      <c r="C79" s="17" t="s">
        <v>466</v>
      </c>
      <c r="D79" s="17" t="s">
        <v>66</v>
      </c>
      <c r="E79" s="18" t="s">
        <v>75</v>
      </c>
      <c r="F79" s="19" t="s">
        <v>110</v>
      </c>
      <c r="G79" s="19" t="s">
        <v>79</v>
      </c>
      <c r="H79" s="20">
        <v>0.8</v>
      </c>
      <c r="I79" s="38">
        <f>VLOOKUP(B79,[1]Sheet1!$B:$BA,52,0)</f>
        <v>533060.06</v>
      </c>
      <c r="J79" s="38">
        <f>VLOOKUP(B79,[1]Sheet1!$B:$BB,53,0)</f>
        <v>332807.38</v>
      </c>
      <c r="K79" s="39">
        <f>VLOOKUP(B79,[2]Sheet1!$B$5:$BB$697,53,0)</f>
        <v>32203.89</v>
      </c>
      <c r="L79" s="39">
        <f>VLOOKUP(B79,[2]Sheet1!$B:$BC,54,0)</f>
        <v>36976.0766666667</v>
      </c>
      <c r="M79" s="39">
        <f>VLOOKUP(B79,[2]Sheet1!$B:$BD,55,0)</f>
        <v>21701.0516666667</v>
      </c>
      <c r="N79" s="39">
        <f>VLOOKUP(B79,[2]Sheet1!$B:$BE,56,0)</f>
        <v>20451.0516666667</v>
      </c>
      <c r="O79" s="39">
        <f>VLOOKUP(B79,[2]Sheet1!$B:$BF,57,0)</f>
        <v>28411.7583333333</v>
      </c>
      <c r="P79" s="39">
        <f>VLOOKUP(B79,[3]Sheet1!$B:$BH,59,0)</f>
        <v>24364.0583333333</v>
      </c>
      <c r="Q79" s="39">
        <f>VLOOKUP(B79,[4]Sheet1!$B$5:$BJ$707,61,0)</f>
        <v>38386.7616666667</v>
      </c>
      <c r="R79" s="39">
        <f>VLOOKUP(B79,[5]Sheet1!$B$5:$BO$716,65,0)</f>
        <v>40468.1666666667</v>
      </c>
      <c r="S79" s="39">
        <f>VLOOKUP(B79,[1]Sheet1!$B:$BO,66,0)</f>
        <v>44269.4866666667</v>
      </c>
      <c r="T79" s="49">
        <f t="shared" si="32"/>
        <v>229785.841333333</v>
      </c>
      <c r="U79" s="50">
        <f>VLOOKUP(B79,[6]Sheet2!$A:$V,21,0)</f>
        <v>100000</v>
      </c>
      <c r="V79" s="50">
        <v>30000</v>
      </c>
      <c r="W79" s="50"/>
      <c r="X79" s="50"/>
      <c r="Y79" s="50"/>
      <c r="Z79" s="50">
        <f>VLOOKUP(B79,'[8]7.4付款计划'!$C$4:$AI$185,33,0)</f>
        <v>10000</v>
      </c>
      <c r="AA79" s="50">
        <f>VLOOKUP(B79,'[8]7.9付款计划'!$C$9:$AB$196,26,0)</f>
        <v>0</v>
      </c>
      <c r="AB79" s="50"/>
      <c r="AC79" s="50"/>
      <c r="AD79" s="50"/>
      <c r="AE79" s="50">
        <v>30000</v>
      </c>
      <c r="AF79" s="50"/>
      <c r="AG79" s="50"/>
      <c r="AH79" s="50">
        <f t="shared" si="23"/>
        <v>170000</v>
      </c>
      <c r="AI79" s="50">
        <f t="shared" si="24"/>
        <v>59785.8413333334</v>
      </c>
      <c r="AJ79" s="50">
        <f t="shared" si="25"/>
        <v>302807.38</v>
      </c>
      <c r="AK79" s="62">
        <f>_xlfn.IFS(G79="原材料",AJ79,G79="涉诉",AJ79,G79="临采",AJ79,G79="零部件",AI79,G79="销售",AI79,G79="固定资产",AJ79,G79="特殊类",AJ79,G79="李尔项目",AJ79)</f>
        <v>59785.8413333334</v>
      </c>
      <c r="AL79" s="62">
        <f t="shared" si="26"/>
        <v>59785.8413333334</v>
      </c>
      <c r="AM79" s="101">
        <v>50000</v>
      </c>
      <c r="AN79" s="50">
        <f t="shared" si="33"/>
        <v>50000</v>
      </c>
      <c r="AO79" s="50"/>
      <c r="AP79" s="74">
        <f t="shared" si="27"/>
        <v>0.836318413940638</v>
      </c>
      <c r="AQ79" s="75">
        <f t="shared" si="28"/>
        <v>0.00352129091570652</v>
      </c>
      <c r="AR79" s="76"/>
      <c r="AS79" s="76"/>
      <c r="AT79" s="76"/>
      <c r="AU79" s="76">
        <f t="shared" si="29"/>
        <v>0</v>
      </c>
      <c r="AV79" s="77"/>
      <c r="AW79" s="77">
        <f t="shared" si="34"/>
        <v>0</v>
      </c>
      <c r="AX79" s="50">
        <f t="shared" si="30"/>
        <v>50000</v>
      </c>
      <c r="AY79" s="91">
        <v>45580</v>
      </c>
      <c r="AZ79" s="93">
        <v>3</v>
      </c>
      <c r="BA79" s="91">
        <f t="shared" si="22"/>
        <v>45577</v>
      </c>
      <c r="BB79" s="94" t="s">
        <v>70</v>
      </c>
      <c r="BC79" s="50" t="s">
        <v>467</v>
      </c>
      <c r="BD79" s="19" t="s">
        <v>81</v>
      </c>
      <c r="BE79" s="97"/>
      <c r="BF79" s="2"/>
    </row>
    <row r="80" s="1" customFormat="1" ht="36" customHeight="1" spans="1:58">
      <c r="A80" s="15">
        <f t="shared" si="31"/>
        <v>77</v>
      </c>
      <c r="B80" s="16" t="s">
        <v>468</v>
      </c>
      <c r="C80" s="21" t="s">
        <v>469</v>
      </c>
      <c r="D80" s="17" t="s">
        <v>66</v>
      </c>
      <c r="E80" s="18" t="s">
        <v>404</v>
      </c>
      <c r="F80" s="19" t="s">
        <v>110</v>
      </c>
      <c r="G80" s="19" t="s">
        <v>79</v>
      </c>
      <c r="H80" s="20">
        <v>0.8</v>
      </c>
      <c r="I80" s="38">
        <f>VLOOKUP(B80,[1]Sheet1!$B:$BA,52,0)</f>
        <v>153105.85</v>
      </c>
      <c r="J80" s="38">
        <f>VLOOKUP(B80,[1]Sheet1!$B:$BB,53,0)</f>
        <v>153105.85</v>
      </c>
      <c r="K80" s="39">
        <f>VLOOKUP(B80,[2]Sheet1!$B$5:$BB$697,53,0)</f>
        <v>13928.1566666667</v>
      </c>
      <c r="L80" s="39">
        <f>VLOOKUP(B80,[2]Sheet1!$B:$BC,54,0)</f>
        <v>13478.7716666667</v>
      </c>
      <c r="M80" s="39">
        <f>VLOOKUP(B80,[2]Sheet1!$B:$BD,55,0)</f>
        <v>15648.7833333333</v>
      </c>
      <c r="N80" s="39">
        <f>VLOOKUP(B80,[2]Sheet1!$B:$BE,56,0)</f>
        <v>13726.18</v>
      </c>
      <c r="O80" s="39">
        <f>VLOOKUP(B80,[2]Sheet1!$B:$BF,57,0)</f>
        <v>14652.4266666667</v>
      </c>
      <c r="P80" s="39">
        <f>VLOOKUP(B80,[3]Sheet1!$B:$BH,59,0)</f>
        <v>11494.1433333333</v>
      </c>
      <c r="Q80" s="39">
        <f>VLOOKUP(B80,[4]Sheet1!$B$5:$BJ$707,61,0)</f>
        <v>13483.5283333333</v>
      </c>
      <c r="R80" s="39">
        <f>VLOOKUP(B80,[5]Sheet1!$B$5:$BO$716,65,0)</f>
        <v>11446.44</v>
      </c>
      <c r="S80" s="39">
        <f>VLOOKUP(B80,[1]Sheet1!$B:$BO,66,0)</f>
        <v>6293.02833333333</v>
      </c>
      <c r="T80" s="49">
        <f t="shared" si="32"/>
        <v>91321.1666666667</v>
      </c>
      <c r="U80" s="50">
        <f>VLOOKUP(B80,[6]Sheet2!$A:$V,21,0)</f>
        <v>30000</v>
      </c>
      <c r="V80" s="50"/>
      <c r="W80" s="50"/>
      <c r="X80" s="50">
        <f>VLOOKUP(B80,'[7]5.30 (2)'!$C$4:$V$115,20,0)</f>
        <v>10000</v>
      </c>
      <c r="Y80" s="50"/>
      <c r="Z80" s="50">
        <f>VLOOKUP(B80,'[8]7.4付款计划'!$C$4:$AI$185,33,0)</f>
        <v>10000</v>
      </c>
      <c r="AA80" s="50">
        <f>VLOOKUP(B80,'[8]7.9付款计划'!$C$9:$AB$196,26,0)</f>
        <v>0</v>
      </c>
      <c r="AB80" s="50"/>
      <c r="AC80" s="50"/>
      <c r="AD80" s="50"/>
      <c r="AE80" s="50">
        <v>20000</v>
      </c>
      <c r="AF80" s="50"/>
      <c r="AG80" s="50"/>
      <c r="AH80" s="50">
        <f t="shared" si="23"/>
        <v>70000</v>
      </c>
      <c r="AI80" s="50">
        <f t="shared" si="24"/>
        <v>21321.1666666667</v>
      </c>
      <c r="AJ80" s="50">
        <f t="shared" si="25"/>
        <v>133105.85</v>
      </c>
      <c r="AK80" s="62">
        <f>_xlfn.IFS(G80="原材料",AJ80,G80="涉诉",AJ80,G80="临采",AJ80,G80="零部件",AI80,G80="销售",AI80,G80="固定资产",AJ80,G80="特殊类",AJ80,G80="李尔项目",AJ80)</f>
        <v>21321.1666666667</v>
      </c>
      <c r="AL80" s="62">
        <f t="shared" si="26"/>
        <v>21321.1666666667</v>
      </c>
      <c r="AM80" s="101">
        <v>10000</v>
      </c>
      <c r="AN80" s="50">
        <f t="shared" si="33"/>
        <v>10000</v>
      </c>
      <c r="AO80" s="50"/>
      <c r="AP80" s="74">
        <f t="shared" si="27"/>
        <v>0.469017486535289</v>
      </c>
      <c r="AQ80" s="75">
        <f t="shared" si="28"/>
        <v>0.000704258183141305</v>
      </c>
      <c r="AR80" s="76"/>
      <c r="AS80" s="76"/>
      <c r="AT80" s="76"/>
      <c r="AU80" s="76">
        <f t="shared" si="29"/>
        <v>0</v>
      </c>
      <c r="AV80" s="77">
        <v>0.03</v>
      </c>
      <c r="AW80" s="96">
        <f t="shared" si="34"/>
        <v>0.03</v>
      </c>
      <c r="AX80" s="50">
        <f t="shared" si="30"/>
        <v>9700</v>
      </c>
      <c r="AY80" s="91">
        <v>45575</v>
      </c>
      <c r="AZ80" s="93">
        <v>3</v>
      </c>
      <c r="BA80" s="91">
        <f t="shared" si="22"/>
        <v>45572</v>
      </c>
      <c r="BB80" s="94" t="s">
        <v>70</v>
      </c>
      <c r="BC80" s="50" t="s">
        <v>470</v>
      </c>
      <c r="BD80" s="19" t="s">
        <v>88</v>
      </c>
      <c r="BE80" s="97" t="s">
        <v>444</v>
      </c>
      <c r="BF80" s="2"/>
    </row>
    <row r="81" s="1" customFormat="1" ht="36" customHeight="1" spans="1:58">
      <c r="A81" s="15">
        <f t="shared" si="31"/>
        <v>78</v>
      </c>
      <c r="B81" s="16" t="s">
        <v>471</v>
      </c>
      <c r="C81" s="17" t="s">
        <v>472</v>
      </c>
      <c r="D81" s="17" t="s">
        <v>146</v>
      </c>
      <c r="E81" s="18" t="s">
        <v>75</v>
      </c>
      <c r="F81" s="19" t="s">
        <v>68</v>
      </c>
      <c r="G81" s="19" t="s">
        <v>79</v>
      </c>
      <c r="H81" s="20">
        <v>1</v>
      </c>
      <c r="I81" s="38"/>
      <c r="J81" s="38"/>
      <c r="K81" s="39"/>
      <c r="L81" s="39"/>
      <c r="M81" s="39"/>
      <c r="N81" s="39"/>
      <c r="O81" s="39"/>
      <c r="P81" s="39"/>
      <c r="Q81" s="39"/>
      <c r="R81" s="39"/>
      <c r="S81" s="39" t="e">
        <f>VLOOKUP(B81,[1]Sheet1!$B:$BO,66,0)</f>
        <v>#N/A</v>
      </c>
      <c r="T81" s="49" t="e">
        <f t="shared" si="32"/>
        <v>#N/A</v>
      </c>
      <c r="U81" s="50"/>
      <c r="V81" s="50">
        <v>12251.89</v>
      </c>
      <c r="W81" s="50"/>
      <c r="X81" s="50"/>
      <c r="Y81" s="50"/>
      <c r="Z81" s="50">
        <f>VLOOKUP(B81,'[8]7.4付款计划'!$C$4:$AI$185,33,0)</f>
        <v>0</v>
      </c>
      <c r="AA81" s="50">
        <f>VLOOKUP(B81,'[8]7.9付款计划'!$C$9:$AB$196,26,0)</f>
        <v>0</v>
      </c>
      <c r="AB81" s="50"/>
      <c r="AC81" s="50"/>
      <c r="AD81" s="50"/>
      <c r="AE81" s="50"/>
      <c r="AF81" s="50"/>
      <c r="AG81" s="50"/>
      <c r="AH81" s="50">
        <f t="shared" si="23"/>
        <v>12251.89</v>
      </c>
      <c r="AI81" s="50"/>
      <c r="AJ81" s="50">
        <f t="shared" si="25"/>
        <v>0</v>
      </c>
      <c r="AK81" s="62"/>
      <c r="AL81" s="62">
        <f t="shared" si="26"/>
        <v>0</v>
      </c>
      <c r="AM81" s="62"/>
      <c r="AN81" s="50">
        <f t="shared" si="33"/>
        <v>0</v>
      </c>
      <c r="AO81" s="50"/>
      <c r="AP81" s="74" t="str">
        <f t="shared" si="27"/>
        <v>100%</v>
      </c>
      <c r="AQ81" s="75">
        <f t="shared" si="28"/>
        <v>0</v>
      </c>
      <c r="AR81" s="76"/>
      <c r="AS81" s="76"/>
      <c r="AT81" s="76"/>
      <c r="AU81" s="76">
        <f t="shared" si="29"/>
        <v>0</v>
      </c>
      <c r="AV81" s="77"/>
      <c r="AW81" s="77">
        <f t="shared" si="34"/>
        <v>0</v>
      </c>
      <c r="AX81" s="50">
        <f t="shared" si="30"/>
        <v>0</v>
      </c>
      <c r="AY81" s="91"/>
      <c r="AZ81" s="93">
        <v>3</v>
      </c>
      <c r="BA81" s="91">
        <f t="shared" si="22"/>
        <v>-3</v>
      </c>
      <c r="BB81" s="92" t="s">
        <v>70</v>
      </c>
      <c r="BC81" s="50">
        <v>0</v>
      </c>
      <c r="BD81" s="15" t="s">
        <v>81</v>
      </c>
      <c r="BE81" s="97"/>
      <c r="BF81" s="2"/>
    </row>
    <row r="82" ht="36" customHeight="1" spans="1:57">
      <c r="A82" s="15">
        <f t="shared" si="31"/>
        <v>79</v>
      </c>
      <c r="B82" s="16" t="s">
        <v>473</v>
      </c>
      <c r="C82" s="17" t="s">
        <v>474</v>
      </c>
      <c r="D82" s="17" t="s">
        <v>208</v>
      </c>
      <c r="E82" s="18" t="s">
        <v>75</v>
      </c>
      <c r="F82" s="19" t="s">
        <v>135</v>
      </c>
      <c r="G82" s="19" t="s">
        <v>79</v>
      </c>
      <c r="H82" s="20">
        <v>0.8</v>
      </c>
      <c r="I82" s="38">
        <f>VLOOKUP(B82,[1]Sheet1!$B:$BA,52,0)</f>
        <v>60817.64</v>
      </c>
      <c r="J82" s="38">
        <f>VLOOKUP(B82,[1]Sheet1!$B:$BB,53,0)</f>
        <v>53820.68</v>
      </c>
      <c r="K82" s="39">
        <f>VLOOKUP(B82,[2]Sheet1!$B$5:$BB$697,53,0)</f>
        <v>2742.4</v>
      </c>
      <c r="L82" s="39">
        <f>VLOOKUP(B82,[2]Sheet1!$B:$BC,54,0)</f>
        <v>2915.3</v>
      </c>
      <c r="M82" s="39">
        <f>VLOOKUP(B82,[2]Sheet1!$B:$BD,55,0)</f>
        <v>2598.93666666667</v>
      </c>
      <c r="N82" s="39">
        <f>VLOOKUP(B82,[2]Sheet1!$B:$BE,56,0)</f>
        <v>2332.27</v>
      </c>
      <c r="O82" s="39">
        <f>VLOOKUP(B82,[2]Sheet1!$B:$BF,57,0)</f>
        <v>3616.265</v>
      </c>
      <c r="P82" s="39">
        <f>VLOOKUP(B82,[3]Sheet1!$B:$BH,59,0)</f>
        <v>5936.17333333333</v>
      </c>
      <c r="Q82" s="39">
        <f>VLOOKUP(B82,[4]Sheet1!$B$5:$BJ$707,61,0)</f>
        <v>6227.71333333333</v>
      </c>
      <c r="R82" s="39">
        <f>VLOOKUP(B82,[5]Sheet1!$B$5:$BO$716,65,0)</f>
        <v>6798.38166666667</v>
      </c>
      <c r="S82" s="39">
        <f>VLOOKUP(B82,[1]Sheet1!$B:$BO,66,0)</f>
        <v>6506.84166666667</v>
      </c>
      <c r="T82" s="49">
        <f t="shared" si="32"/>
        <v>31739.4253333333</v>
      </c>
      <c r="U82" s="50">
        <f>VLOOKUP(B82,[6]Sheet2!$A:$V,21,0)</f>
        <v>5000</v>
      </c>
      <c r="V82" s="50"/>
      <c r="W82" s="50"/>
      <c r="X82" s="50"/>
      <c r="Y82" s="50"/>
      <c r="Z82" s="50">
        <f>VLOOKUP(B82,'[8]7.4付款计划'!$C$4:$AI$185,33,0)</f>
        <v>0</v>
      </c>
      <c r="AA82" s="50">
        <f>VLOOKUP(B82,'[8]7.9付款计划'!$C$9:$AB$196,26,0)</f>
        <v>0</v>
      </c>
      <c r="AB82" s="50"/>
      <c r="AC82" s="50"/>
      <c r="AD82" s="50"/>
      <c r="AE82" s="50"/>
      <c r="AF82" s="50"/>
      <c r="AG82" s="50"/>
      <c r="AH82" s="50">
        <f t="shared" si="23"/>
        <v>5000</v>
      </c>
      <c r="AI82" s="50">
        <f t="shared" si="24"/>
        <v>26739.4253333333</v>
      </c>
      <c r="AJ82" s="50">
        <f t="shared" si="25"/>
        <v>53820.68</v>
      </c>
      <c r="AK82" s="62">
        <f t="shared" ref="AK82:AK100" si="35">_xlfn.IFS(G82="原材料",AJ82,G82="涉诉",AJ82,G82="临采",AJ82,G82="零部件",AI82,G82="销售",AI82,G82="固定资产",AJ82,G82="特殊类",AJ82,G82="李尔项目",AJ82)</f>
        <v>26739.4253333333</v>
      </c>
      <c r="AL82" s="62">
        <f t="shared" si="26"/>
        <v>26739.4253333333</v>
      </c>
      <c r="AM82" s="101">
        <v>20000</v>
      </c>
      <c r="AN82" s="50">
        <f t="shared" si="33"/>
        <v>20000</v>
      </c>
      <c r="AO82" s="50"/>
      <c r="AP82" s="74">
        <f t="shared" si="27"/>
        <v>0.747959230637168</v>
      </c>
      <c r="AQ82" s="75">
        <f t="shared" si="28"/>
        <v>0.00140851636628261</v>
      </c>
      <c r="AR82" s="76"/>
      <c r="AS82" s="76"/>
      <c r="AT82" s="76"/>
      <c r="AU82" s="76">
        <f t="shared" si="29"/>
        <v>0</v>
      </c>
      <c r="AV82" s="77"/>
      <c r="AW82" s="77">
        <f t="shared" si="34"/>
        <v>0</v>
      </c>
      <c r="AX82" s="50">
        <f t="shared" si="30"/>
        <v>20000</v>
      </c>
      <c r="AY82" s="91">
        <v>45580</v>
      </c>
      <c r="AZ82" s="93">
        <v>3</v>
      </c>
      <c r="BA82" s="91">
        <f t="shared" si="22"/>
        <v>45577</v>
      </c>
      <c r="BB82" s="92" t="s">
        <v>70</v>
      </c>
      <c r="BC82" s="50">
        <v>0</v>
      </c>
      <c r="BD82" s="15" t="s">
        <v>81</v>
      </c>
      <c r="BE82" s="97"/>
    </row>
    <row r="83" ht="36" customHeight="1" spans="1:57">
      <c r="A83" s="15">
        <f t="shared" si="31"/>
        <v>80</v>
      </c>
      <c r="B83" s="16" t="s">
        <v>475</v>
      </c>
      <c r="C83" s="17" t="s">
        <v>476</v>
      </c>
      <c r="D83" s="17" t="s">
        <v>146</v>
      </c>
      <c r="E83" s="18" t="s">
        <v>75</v>
      </c>
      <c r="F83" s="23" t="s">
        <v>110</v>
      </c>
      <c r="G83" s="19" t="s">
        <v>79</v>
      </c>
      <c r="H83" s="20">
        <v>0.8</v>
      </c>
      <c r="I83" s="38">
        <f>VLOOKUP(B83,[1]Sheet1!$B:$BA,52,0)</f>
        <v>41409.43</v>
      </c>
      <c r="J83" s="38">
        <f>VLOOKUP(B83,[1]Sheet1!$B:$BB,53,0)</f>
        <v>31114.68</v>
      </c>
      <c r="K83" s="39">
        <f>VLOOKUP(B83,[2]Sheet1!$B$5:$BB$697,53,0)</f>
        <v>0</v>
      </c>
      <c r="L83" s="39">
        <f>VLOOKUP(B83,[2]Sheet1!$B:$BC,54,0)</f>
        <v>1705.06833333333</v>
      </c>
      <c r="M83" s="39">
        <f>VLOOKUP(B83,[2]Sheet1!$B:$BD,55,0)</f>
        <v>1705.06833333333</v>
      </c>
      <c r="N83" s="39">
        <f>VLOOKUP(B83,[2]Sheet1!$B:$BE,56,0)</f>
        <v>3420.86166666667</v>
      </c>
      <c r="O83" s="39">
        <f>VLOOKUP(B83,[2]Sheet1!$B:$BF,57,0)</f>
        <v>5136.655</v>
      </c>
      <c r="P83" s="39">
        <f>VLOOKUP(B83,[3]Sheet1!$B:$BH,59,0)</f>
        <v>6852.44666666667</v>
      </c>
      <c r="Q83" s="39">
        <f>VLOOKUP(B83,[4]Sheet1!$B$5:$BJ$707,61,0)</f>
        <v>5185.78</v>
      </c>
      <c r="R83" s="39">
        <f>VLOOKUP(B83,[5]Sheet1!$B$5:$BO$716,65,0)</f>
        <v>6863.17</v>
      </c>
      <c r="S83" s="39">
        <f>VLOOKUP(B83,[1]Sheet1!$B:$BO,66,0)</f>
        <v>6863.17</v>
      </c>
      <c r="T83" s="49">
        <f t="shared" si="32"/>
        <v>30185.776</v>
      </c>
      <c r="U83" s="50">
        <f>VLOOKUP(B83,[6]Sheet2!$A:$V,21,0)</f>
        <v>0</v>
      </c>
      <c r="V83" s="50"/>
      <c r="W83" s="50"/>
      <c r="X83" s="50">
        <f>VLOOKUP(B83,'[7]5.30 (2)'!$C$4:$V$115,20,0)</f>
        <v>10000</v>
      </c>
      <c r="Y83" s="50"/>
      <c r="Z83" s="50">
        <f>VLOOKUP(B83,'[8]7.4付款计划'!$C$4:$AI$185,33,0)</f>
        <v>0</v>
      </c>
      <c r="AA83" s="50">
        <f>VLOOKUP(B83,'[8]7.9付款计划'!$C$9:$AB$196,26,0)</f>
        <v>0</v>
      </c>
      <c r="AB83" s="50"/>
      <c r="AC83" s="50"/>
      <c r="AD83" s="50"/>
      <c r="AE83" s="50"/>
      <c r="AF83" s="50"/>
      <c r="AG83" s="50"/>
      <c r="AH83" s="50">
        <f t="shared" si="23"/>
        <v>10000</v>
      </c>
      <c r="AI83" s="50">
        <f t="shared" si="24"/>
        <v>20185.776</v>
      </c>
      <c r="AJ83" s="50">
        <f t="shared" si="25"/>
        <v>31114.68</v>
      </c>
      <c r="AK83" s="62">
        <f t="shared" si="35"/>
        <v>20185.776</v>
      </c>
      <c r="AL83" s="62">
        <f t="shared" si="26"/>
        <v>20185.776</v>
      </c>
      <c r="AM83" s="62"/>
      <c r="AN83" s="50">
        <f t="shared" si="33"/>
        <v>0</v>
      </c>
      <c r="AO83" s="50"/>
      <c r="AP83" s="74">
        <f t="shared" si="27"/>
        <v>0</v>
      </c>
      <c r="AQ83" s="75">
        <f t="shared" si="28"/>
        <v>0</v>
      </c>
      <c r="AR83" s="76"/>
      <c r="AS83" s="76"/>
      <c r="AT83" s="76"/>
      <c r="AU83" s="76">
        <f t="shared" si="29"/>
        <v>0</v>
      </c>
      <c r="AV83" s="77">
        <v>0</v>
      </c>
      <c r="AW83" s="77">
        <f t="shared" si="34"/>
        <v>0</v>
      </c>
      <c r="AX83" s="50">
        <f t="shared" si="30"/>
        <v>0</v>
      </c>
      <c r="AY83" s="91">
        <v>45536</v>
      </c>
      <c r="AZ83" s="93">
        <v>1</v>
      </c>
      <c r="BA83" s="91">
        <f t="shared" si="22"/>
        <v>45535</v>
      </c>
      <c r="BB83" s="92" t="s">
        <v>70</v>
      </c>
      <c r="BC83" s="50">
        <v>0</v>
      </c>
      <c r="BD83" s="15" t="s">
        <v>81</v>
      </c>
      <c r="BE83" s="97"/>
    </row>
    <row r="84" ht="36" customHeight="1" spans="1:57">
      <c r="A84" s="15">
        <f t="shared" si="31"/>
        <v>81</v>
      </c>
      <c r="B84" s="16" t="s">
        <v>477</v>
      </c>
      <c r="C84" s="17" t="s">
        <v>478</v>
      </c>
      <c r="D84" s="17" t="s">
        <v>208</v>
      </c>
      <c r="E84" s="18" t="s">
        <v>75</v>
      </c>
      <c r="F84" s="19" t="s">
        <v>68</v>
      </c>
      <c r="G84" s="19" t="s">
        <v>85</v>
      </c>
      <c r="H84" s="20">
        <v>0.8</v>
      </c>
      <c r="I84" s="38">
        <f>VLOOKUP(B84,[1]Sheet1!$B:$BA,52,0)</f>
        <v>1064280.73</v>
      </c>
      <c r="J84" s="38">
        <f>VLOOKUP(B84,[1]Sheet1!$B:$BB,53,0)</f>
        <v>900329.58</v>
      </c>
      <c r="K84" s="39">
        <f>VLOOKUP(B84,[2]Sheet1!$B$5:$BB$697,53,0)</f>
        <v>85747.3616666667</v>
      </c>
      <c r="L84" s="39">
        <f>VLOOKUP(B84,[2]Sheet1!$B:$BC,54,0)</f>
        <v>140176.353333333</v>
      </c>
      <c r="M84" s="39">
        <f>VLOOKUP(B84,[2]Sheet1!$B:$BD,55,0)</f>
        <v>201381.548333333</v>
      </c>
      <c r="N84" s="39">
        <f>VLOOKUP(B84,[2]Sheet1!$B:$BE,56,0)</f>
        <v>201381.548333333</v>
      </c>
      <c r="O84" s="39">
        <f>VLOOKUP(B84,[2]Sheet1!$B:$BF,57,0)</f>
        <v>213246.65</v>
      </c>
      <c r="P84" s="39">
        <f>VLOOKUP(B84,[3]Sheet1!$B:$BH,59,0)</f>
        <v>228636.293333333</v>
      </c>
      <c r="Q84" s="39">
        <f>VLOOKUP(B84,[4]Sheet1!$B$5:$BJ$707,61,0)</f>
        <v>164307.568333333</v>
      </c>
      <c r="R84" s="39">
        <f>VLOOKUP(B84,[5]Sheet1!$B$5:$BO$716,65,0)</f>
        <v>122418.636666667</v>
      </c>
      <c r="S84" s="39">
        <f>VLOOKUP(B84,[1]Sheet1!$B:$BO,66,0)</f>
        <v>75998.5733333333</v>
      </c>
      <c r="T84" s="49">
        <f t="shared" si="32"/>
        <v>1146635.62666667</v>
      </c>
      <c r="U84" s="50">
        <f>VLOOKUP(B84,[6]Sheet2!$A:$V,21,0)</f>
        <v>835000</v>
      </c>
      <c r="V84" s="50">
        <f>800000+35000</f>
        <v>835000</v>
      </c>
      <c r="W84" s="50"/>
      <c r="X84" s="50">
        <v>300000</v>
      </c>
      <c r="Y84" s="50"/>
      <c r="Z84" s="50">
        <v>300000</v>
      </c>
      <c r="AA84" s="50">
        <f>VLOOKUP(B84,'[8]7.9付款计划'!$C$9:$AB$196,26,0)</f>
        <v>0</v>
      </c>
      <c r="AB84" s="50"/>
      <c r="AC84" s="50"/>
      <c r="AD84" s="50">
        <v>200000</v>
      </c>
      <c r="AE84" s="50"/>
      <c r="AF84" s="50"/>
      <c r="AG84" s="50"/>
      <c r="AH84" s="50">
        <f t="shared" si="23"/>
        <v>2470000</v>
      </c>
      <c r="AI84" s="50">
        <f t="shared" si="24"/>
        <v>-1323364.37333333</v>
      </c>
      <c r="AJ84" s="50">
        <f t="shared" si="25"/>
        <v>700329.58</v>
      </c>
      <c r="AK84" s="62">
        <f t="shared" si="35"/>
        <v>700329.58</v>
      </c>
      <c r="AL84" s="62">
        <f t="shared" si="26"/>
        <v>700329.58</v>
      </c>
      <c r="AM84" s="62">
        <v>300000</v>
      </c>
      <c r="AN84" s="50">
        <f t="shared" si="33"/>
        <v>300000</v>
      </c>
      <c r="AO84" s="50"/>
      <c r="AP84" s="74">
        <f t="shared" si="27"/>
        <v>0.428369739858768</v>
      </c>
      <c r="AQ84" s="75">
        <f t="shared" si="28"/>
        <v>0.0211277454942391</v>
      </c>
      <c r="AR84" s="76"/>
      <c r="AS84" s="76"/>
      <c r="AT84" s="76"/>
      <c r="AU84" s="76">
        <f t="shared" si="29"/>
        <v>0</v>
      </c>
      <c r="AV84" s="77"/>
      <c r="AW84" s="77">
        <f t="shared" si="34"/>
        <v>0</v>
      </c>
      <c r="AX84" s="50">
        <f t="shared" si="30"/>
        <v>300000</v>
      </c>
      <c r="AY84" s="91"/>
      <c r="AZ84" s="93">
        <v>3</v>
      </c>
      <c r="BA84" s="91">
        <f t="shared" si="22"/>
        <v>-3</v>
      </c>
      <c r="BB84" s="92" t="s">
        <v>70</v>
      </c>
      <c r="BC84" s="50">
        <v>0</v>
      </c>
      <c r="BD84" s="15" t="s">
        <v>174</v>
      </c>
      <c r="BE84" s="97"/>
    </row>
    <row r="85" ht="36" customHeight="1" spans="1:57">
      <c r="A85" s="15">
        <f t="shared" si="31"/>
        <v>82</v>
      </c>
      <c r="B85" s="16" t="s">
        <v>479</v>
      </c>
      <c r="C85" s="17" t="s">
        <v>480</v>
      </c>
      <c r="D85" s="17" t="s">
        <v>208</v>
      </c>
      <c r="E85" s="18" t="s">
        <v>75</v>
      </c>
      <c r="F85" s="19" t="s">
        <v>135</v>
      </c>
      <c r="G85" s="19" t="s">
        <v>79</v>
      </c>
      <c r="H85" s="20">
        <v>0.8</v>
      </c>
      <c r="I85" s="38">
        <f>VLOOKUP(B85,[1]Sheet1!$B:$BA,52,0)</f>
        <v>54153.36</v>
      </c>
      <c r="J85" s="38">
        <f>VLOOKUP(B85,[1]Sheet1!$B:$BB,53,0)</f>
        <v>29971.36</v>
      </c>
      <c r="K85" s="39">
        <f>VLOOKUP(B85,[2]Sheet1!$B$5:$BB$697,53,0)</f>
        <v>0</v>
      </c>
      <c r="L85" s="39">
        <f>VLOOKUP(B85,[2]Sheet1!$B:$BC,54,0)</f>
        <v>0</v>
      </c>
      <c r="M85" s="39">
        <f>VLOOKUP(B85,[2]Sheet1!$B:$BD,55,0)</f>
        <v>9995.22666666667</v>
      </c>
      <c r="N85" s="39">
        <f>VLOOKUP(B85,[2]Sheet1!$B:$BE,56,0)</f>
        <v>9995.22666666667</v>
      </c>
      <c r="O85" s="39">
        <f>VLOOKUP(B85,[2]Sheet1!$B:$BF,57,0)</f>
        <v>9995.22666666667</v>
      </c>
      <c r="P85" s="39">
        <f>VLOOKUP(B85,[3]Sheet1!$B:$BH,59,0)</f>
        <v>9995.22666666667</v>
      </c>
      <c r="Q85" s="39">
        <f>VLOOKUP(B85,[4]Sheet1!$B$5:$BJ$707,61,0)</f>
        <v>6661.89333333333</v>
      </c>
      <c r="R85" s="39">
        <f>VLOOKUP(B85,[5]Sheet1!$B$5:$BO$716,65,0)</f>
        <v>9025.56</v>
      </c>
      <c r="S85" s="39">
        <f>VLOOKUP(B85,[1]Sheet1!$B:$BO,66,0)</f>
        <v>4030.33333333333</v>
      </c>
      <c r="T85" s="49">
        <f t="shared" si="32"/>
        <v>47758.9546666667</v>
      </c>
      <c r="U85" s="50">
        <v>0</v>
      </c>
      <c r="V85" s="50"/>
      <c r="W85" s="102">
        <v>20000</v>
      </c>
      <c r="X85" s="50"/>
      <c r="Y85" s="50"/>
      <c r="Z85" s="50">
        <f>VLOOKUP(B85,'[8]7.4付款计划'!$C$4:$AI$185,33,0)</f>
        <v>10000</v>
      </c>
      <c r="AA85" s="50">
        <f>VLOOKUP(B85,'[8]7.9付款计划'!$C$9:$AB$196,26,0)</f>
        <v>0</v>
      </c>
      <c r="AB85" s="50"/>
      <c r="AC85" s="50"/>
      <c r="AD85" s="50"/>
      <c r="AE85" s="50"/>
      <c r="AF85" s="50">
        <v>20000</v>
      </c>
      <c r="AG85" s="50"/>
      <c r="AH85" s="50">
        <f t="shared" si="23"/>
        <v>50000</v>
      </c>
      <c r="AI85" s="50">
        <f t="shared" si="24"/>
        <v>-2241.04533333333</v>
      </c>
      <c r="AJ85" s="50">
        <f t="shared" si="25"/>
        <v>9971.36</v>
      </c>
      <c r="AK85" s="62">
        <f t="shared" si="35"/>
        <v>-2241.04533333333</v>
      </c>
      <c r="AL85" s="62">
        <f t="shared" si="26"/>
        <v>0</v>
      </c>
      <c r="AM85" s="101">
        <v>20000</v>
      </c>
      <c r="AN85" s="50">
        <f t="shared" si="33"/>
        <v>20000</v>
      </c>
      <c r="AO85" s="50"/>
      <c r="AP85" s="74" t="str">
        <f t="shared" si="27"/>
        <v>100%</v>
      </c>
      <c r="AQ85" s="75">
        <f t="shared" si="28"/>
        <v>0.00140851636628261</v>
      </c>
      <c r="AR85" s="76"/>
      <c r="AS85" s="76"/>
      <c r="AT85" s="76"/>
      <c r="AU85" s="76">
        <f t="shared" si="29"/>
        <v>0</v>
      </c>
      <c r="AV85" s="77">
        <v>0</v>
      </c>
      <c r="AW85" s="77">
        <f t="shared" si="34"/>
        <v>0</v>
      </c>
      <c r="AX85" s="50">
        <f t="shared" si="30"/>
        <v>20000</v>
      </c>
      <c r="AY85" s="91"/>
      <c r="AZ85" s="93">
        <v>3</v>
      </c>
      <c r="BA85" s="91">
        <f t="shared" si="22"/>
        <v>-3</v>
      </c>
      <c r="BB85" s="94" t="s">
        <v>70</v>
      </c>
      <c r="BC85" s="50">
        <v>0</v>
      </c>
      <c r="BD85" s="19" t="s">
        <v>81</v>
      </c>
      <c r="BE85" s="97"/>
    </row>
    <row r="86" ht="36" customHeight="1" spans="1:57">
      <c r="A86" s="15">
        <f t="shared" si="31"/>
        <v>83</v>
      </c>
      <c r="B86" s="16" t="s">
        <v>481</v>
      </c>
      <c r="C86" s="17" t="s">
        <v>482</v>
      </c>
      <c r="D86" s="17" t="s">
        <v>146</v>
      </c>
      <c r="E86" s="18" t="s">
        <v>75</v>
      </c>
      <c r="F86" s="19" t="s">
        <v>68</v>
      </c>
      <c r="G86" s="19" t="s">
        <v>79</v>
      </c>
      <c r="H86" s="20">
        <v>0.8</v>
      </c>
      <c r="I86" s="38">
        <f>VLOOKUP(B86,[1]Sheet1!$B:$BA,52,0)</f>
        <v>7670</v>
      </c>
      <c r="J86" s="38">
        <f>VLOOKUP(B86,[1]Sheet1!$B:$BB,53,0)</f>
        <v>7670</v>
      </c>
      <c r="K86" s="39">
        <f>VLOOKUP(B86,[2]Sheet1!$B$5:$BB$697,53,0)</f>
        <v>1083.33333333333</v>
      </c>
      <c r="L86" s="39">
        <f>VLOOKUP(B86,[2]Sheet1!$B:$BC,54,0)</f>
        <v>1083.33333333333</v>
      </c>
      <c r="M86" s="39">
        <f>VLOOKUP(B86,[2]Sheet1!$B:$BD,55,0)</f>
        <v>1083.33333333333</v>
      </c>
      <c r="N86" s="39">
        <f>VLOOKUP(B86,[2]Sheet1!$B:$BE,56,0)</f>
        <v>1278.33333333333</v>
      </c>
      <c r="O86" s="39">
        <f>VLOOKUP(B86,[2]Sheet1!$B:$BF,57,0)</f>
        <v>1278.33333333333</v>
      </c>
      <c r="P86" s="39">
        <f>VLOOKUP(B86,[3]Sheet1!$B:$BH,59,0)</f>
        <v>1278.33333333333</v>
      </c>
      <c r="Q86" s="39">
        <f>VLOOKUP(B86,[4]Sheet1!$B$5:$BJ$707,61,0)</f>
        <v>195</v>
      </c>
      <c r="R86" s="39">
        <f>VLOOKUP(B86,[5]Sheet1!$B$5:$BO$716,65,0)</f>
        <v>195</v>
      </c>
      <c r="S86" s="39">
        <f>VLOOKUP(B86,[1]Sheet1!$B:$BO,66,0)</f>
        <v>195</v>
      </c>
      <c r="T86" s="49">
        <f t="shared" si="32"/>
        <v>6135.99999999999</v>
      </c>
      <c r="U86" s="50"/>
      <c r="V86" s="50"/>
      <c r="W86" s="50"/>
      <c r="X86" s="50"/>
      <c r="Y86" s="50"/>
      <c r="Z86" s="50">
        <f>VLOOKUP(B86,'[8]7.4付款计划'!$C$4:$AI$185,33,0)</f>
        <v>0</v>
      </c>
      <c r="AA86" s="50">
        <f>VLOOKUP(B86,'[8]7.9付款计划'!$C$9:$AB$196,26,0)</f>
        <v>0</v>
      </c>
      <c r="AB86" s="50"/>
      <c r="AC86" s="50"/>
      <c r="AD86" s="50"/>
      <c r="AE86" s="50"/>
      <c r="AF86" s="50"/>
      <c r="AG86" s="50"/>
      <c r="AH86" s="50">
        <f t="shared" si="23"/>
        <v>0</v>
      </c>
      <c r="AI86" s="50">
        <f t="shared" si="24"/>
        <v>6135.99999999999</v>
      </c>
      <c r="AJ86" s="50">
        <f t="shared" si="25"/>
        <v>7670</v>
      </c>
      <c r="AK86" s="62">
        <f t="shared" si="35"/>
        <v>6135.99999999999</v>
      </c>
      <c r="AL86" s="62">
        <f t="shared" si="26"/>
        <v>6135.99999999999</v>
      </c>
      <c r="AM86" s="62"/>
      <c r="AN86" s="50">
        <f t="shared" si="33"/>
        <v>0</v>
      </c>
      <c r="AO86" s="50"/>
      <c r="AP86" s="74">
        <f t="shared" si="27"/>
        <v>0</v>
      </c>
      <c r="AQ86" s="75">
        <f t="shared" si="28"/>
        <v>0</v>
      </c>
      <c r="AR86" s="76"/>
      <c r="AS86" s="76"/>
      <c r="AT86" s="76"/>
      <c r="AU86" s="76">
        <f t="shared" si="29"/>
        <v>0</v>
      </c>
      <c r="AV86" s="77"/>
      <c r="AW86" s="77">
        <f t="shared" si="34"/>
        <v>0</v>
      </c>
      <c r="AX86" s="50">
        <f t="shared" si="30"/>
        <v>0</v>
      </c>
      <c r="AY86" s="91"/>
      <c r="AZ86" s="93">
        <v>3</v>
      </c>
      <c r="BA86" s="91">
        <f t="shared" si="22"/>
        <v>-3</v>
      </c>
      <c r="BB86" s="92" t="s">
        <v>70</v>
      </c>
      <c r="BC86" s="50">
        <v>0</v>
      </c>
      <c r="BD86" s="15" t="s">
        <v>81</v>
      </c>
      <c r="BE86" s="97"/>
    </row>
    <row r="87" ht="36" customHeight="1" spans="1:57">
      <c r="A87" s="15">
        <f t="shared" si="31"/>
        <v>84</v>
      </c>
      <c r="B87" s="16" t="s">
        <v>483</v>
      </c>
      <c r="C87" s="17" t="s">
        <v>484</v>
      </c>
      <c r="D87" s="17" t="s">
        <v>208</v>
      </c>
      <c r="E87" s="18" t="s">
        <v>67</v>
      </c>
      <c r="F87" s="19" t="s">
        <v>110</v>
      </c>
      <c r="G87" s="19" t="s">
        <v>79</v>
      </c>
      <c r="H87" s="20">
        <v>0.8</v>
      </c>
      <c r="I87" s="38">
        <f>VLOOKUP(B87,[1]Sheet1!$B:$BA,52,0)</f>
        <v>80113.27</v>
      </c>
      <c r="J87" s="38">
        <f>VLOOKUP(B87,[1]Sheet1!$B:$BB,53,0)</f>
        <v>19523.37</v>
      </c>
      <c r="K87" s="39">
        <f>VLOOKUP(B87,[2]Sheet1!$B$5:$BB$697,53,0)</f>
        <v>0</v>
      </c>
      <c r="L87" s="39">
        <f>VLOOKUP(B87,[2]Sheet1!$B:$BC,54,0)</f>
        <v>0</v>
      </c>
      <c r="M87" s="39">
        <f>VLOOKUP(B87,[2]Sheet1!$B:$BD,55,0)</f>
        <v>3420.56166666667</v>
      </c>
      <c r="N87" s="39">
        <f>VLOOKUP(B87,[2]Sheet1!$B:$BE,56,0)</f>
        <v>3420.56166666667</v>
      </c>
      <c r="O87" s="39">
        <f>VLOOKUP(B87,[2]Sheet1!$B:$BF,57,0)</f>
        <v>3420.56166666667</v>
      </c>
      <c r="P87" s="39">
        <f>VLOOKUP(B87,[3]Sheet1!$B:$BH,59,0)</f>
        <v>3420.56166666667</v>
      </c>
      <c r="Q87" s="39">
        <f>VLOOKUP(B87,[4]Sheet1!$B$5:$BJ$707,61,0)</f>
        <v>3420.56166666667</v>
      </c>
      <c r="R87" s="39">
        <f>VLOOKUP(B87,[5]Sheet1!$B$5:$BO$716,65,0)</f>
        <v>3253.895</v>
      </c>
      <c r="S87" s="39">
        <f>VLOOKUP(B87,[1]Sheet1!$B:$BO,66,0)</f>
        <v>10098.3166666667</v>
      </c>
      <c r="T87" s="49">
        <f t="shared" si="32"/>
        <v>24364.016</v>
      </c>
      <c r="U87" s="50">
        <f>VLOOKUP(B87,[6]Sheet2!$A:$V,21,0)</f>
        <v>10000</v>
      </c>
      <c r="V87" s="50"/>
      <c r="W87" s="50"/>
      <c r="X87" s="50"/>
      <c r="Y87" s="50"/>
      <c r="Z87" s="50">
        <f>VLOOKUP(B87,'[8]7.4付款计划'!$C$4:$AI$185,33,0)</f>
        <v>1000</v>
      </c>
      <c r="AA87" s="50">
        <f>VLOOKUP(B87,'[8]7.9付款计划'!$C$9:$AB$196,26,0)</f>
        <v>0</v>
      </c>
      <c r="AB87" s="50"/>
      <c r="AC87" s="50"/>
      <c r="AD87" s="50"/>
      <c r="AE87" s="50"/>
      <c r="AF87" s="50"/>
      <c r="AG87" s="50"/>
      <c r="AH87" s="50">
        <f t="shared" si="23"/>
        <v>11000</v>
      </c>
      <c r="AI87" s="50">
        <f t="shared" si="24"/>
        <v>13364.016</v>
      </c>
      <c r="AJ87" s="50">
        <f t="shared" si="25"/>
        <v>19523.37</v>
      </c>
      <c r="AK87" s="62">
        <f t="shared" si="35"/>
        <v>13364.016</v>
      </c>
      <c r="AL87" s="62">
        <f t="shared" si="26"/>
        <v>13364.016</v>
      </c>
      <c r="AM87" s="101">
        <v>10000</v>
      </c>
      <c r="AN87" s="50">
        <f t="shared" si="33"/>
        <v>10000</v>
      </c>
      <c r="AO87" s="50"/>
      <c r="AP87" s="74">
        <f t="shared" si="27"/>
        <v>0.748278062522522</v>
      </c>
      <c r="AQ87" s="75">
        <f t="shared" si="28"/>
        <v>0.000704258183141305</v>
      </c>
      <c r="AR87" s="76"/>
      <c r="AS87" s="76"/>
      <c r="AT87" s="76"/>
      <c r="AU87" s="76">
        <f t="shared" si="29"/>
        <v>0</v>
      </c>
      <c r="AV87" s="77">
        <v>0.03</v>
      </c>
      <c r="AW87" s="77">
        <f t="shared" si="34"/>
        <v>0.03</v>
      </c>
      <c r="AX87" s="50">
        <f t="shared" si="30"/>
        <v>9700</v>
      </c>
      <c r="AY87" s="91">
        <v>45575</v>
      </c>
      <c r="AZ87" s="93">
        <v>3</v>
      </c>
      <c r="BA87" s="91">
        <f t="shared" si="22"/>
        <v>45572</v>
      </c>
      <c r="BB87" s="94" t="s">
        <v>70</v>
      </c>
      <c r="BC87" s="50" t="s">
        <v>485</v>
      </c>
      <c r="BD87" s="19" t="s">
        <v>88</v>
      </c>
      <c r="BE87" s="97"/>
    </row>
    <row r="88" ht="36" customHeight="1" spans="1:57">
      <c r="A88" s="15">
        <f t="shared" si="31"/>
        <v>85</v>
      </c>
      <c r="B88" s="16" t="s">
        <v>486</v>
      </c>
      <c r="C88" s="17" t="s">
        <v>487</v>
      </c>
      <c r="D88" s="17" t="s">
        <v>66</v>
      </c>
      <c r="E88" s="18" t="s">
        <v>67</v>
      </c>
      <c r="F88" s="19" t="s">
        <v>135</v>
      </c>
      <c r="G88" s="19" t="s">
        <v>85</v>
      </c>
      <c r="H88" s="20">
        <v>0.8</v>
      </c>
      <c r="I88" s="38">
        <f>VLOOKUP(B88,[1]Sheet1!$B:$BA,52,0)</f>
        <v>118013.53</v>
      </c>
      <c r="J88" s="38">
        <f>VLOOKUP(B88,[1]Sheet1!$B:$BB,53,0)</f>
        <v>89558.55</v>
      </c>
      <c r="K88" s="39">
        <f>VLOOKUP(B88,[2]Sheet1!$B$5:$BB$697,53,0)</f>
        <v>0</v>
      </c>
      <c r="L88" s="39">
        <f>VLOOKUP(B88,[2]Sheet1!$B:$BC,54,0)</f>
        <v>165.453333333333</v>
      </c>
      <c r="M88" s="39">
        <f>VLOOKUP(B88,[2]Sheet1!$B:$BD,55,0)</f>
        <v>9541.42833333333</v>
      </c>
      <c r="N88" s="39">
        <f>VLOOKUP(B88,[2]Sheet1!$B:$BE,56,0)</f>
        <v>13734.6733333333</v>
      </c>
      <c r="O88" s="39">
        <f>VLOOKUP(B88,[2]Sheet1!$B:$BF,57,0)</f>
        <v>18259.7583333333</v>
      </c>
      <c r="P88" s="39">
        <f>VLOOKUP(B88,[3]Sheet1!$B:$BH,59,0)</f>
        <v>18259.7583333333</v>
      </c>
      <c r="Q88" s="39">
        <f>VLOOKUP(B88,[4]Sheet1!$B$5:$BJ$707,61,0)</f>
        <v>16593.0916666667</v>
      </c>
      <c r="R88" s="39">
        <f>VLOOKUP(B88,[5]Sheet1!$B$5:$BO$716,65,0)</f>
        <v>14926.425</v>
      </c>
      <c r="S88" s="39">
        <f>VLOOKUP(B88,[1]Sheet1!$B:$BO,66,0)</f>
        <v>13460.8266666667</v>
      </c>
      <c r="T88" s="49">
        <f t="shared" si="32"/>
        <v>83953.132</v>
      </c>
      <c r="U88" s="50">
        <f>VLOOKUP(B88,[6]Sheet2!$A:$V,21,0)</f>
        <v>81551.24</v>
      </c>
      <c r="V88" s="50"/>
      <c r="W88" s="50"/>
      <c r="X88" s="50">
        <f>VLOOKUP(B88,'[7]5.30 (2)'!$C$4:$V$115,20,0)</f>
        <v>10000</v>
      </c>
      <c r="Y88" s="50"/>
      <c r="Z88" s="50">
        <f>VLOOKUP(B88,'[8]7.4付款计划'!$C$4:$AI$185,33,0)</f>
        <v>10000</v>
      </c>
      <c r="AA88" s="50">
        <f>VLOOKUP(B88,'[8]7.9付款计划'!$C$9:$AB$196,26,0)</f>
        <v>0</v>
      </c>
      <c r="AB88" s="50"/>
      <c r="AC88" s="50"/>
      <c r="AD88" s="50"/>
      <c r="AE88" s="50"/>
      <c r="AF88" s="50">
        <v>89558.55</v>
      </c>
      <c r="AG88" s="50"/>
      <c r="AH88" s="50">
        <f t="shared" si="23"/>
        <v>191109.79</v>
      </c>
      <c r="AI88" s="50">
        <f t="shared" si="24"/>
        <v>-107156.658</v>
      </c>
      <c r="AJ88" s="50">
        <f t="shared" si="25"/>
        <v>0</v>
      </c>
      <c r="AK88" s="62">
        <f t="shared" si="35"/>
        <v>0</v>
      </c>
      <c r="AL88" s="62">
        <f t="shared" si="26"/>
        <v>0</v>
      </c>
      <c r="AM88" s="62"/>
      <c r="AN88" s="50">
        <f t="shared" si="33"/>
        <v>0</v>
      </c>
      <c r="AO88" s="50"/>
      <c r="AP88" s="74" t="str">
        <f t="shared" si="27"/>
        <v>100%</v>
      </c>
      <c r="AQ88" s="75">
        <f t="shared" si="28"/>
        <v>0</v>
      </c>
      <c r="AR88" s="76"/>
      <c r="AS88" s="76"/>
      <c r="AT88" s="76"/>
      <c r="AU88" s="76">
        <f t="shared" si="29"/>
        <v>0</v>
      </c>
      <c r="AV88" s="77">
        <v>0</v>
      </c>
      <c r="AW88" s="77">
        <f t="shared" si="34"/>
        <v>0</v>
      </c>
      <c r="AX88" s="50">
        <f t="shared" si="30"/>
        <v>0</v>
      </c>
      <c r="AY88" s="91">
        <v>45550</v>
      </c>
      <c r="AZ88" s="93">
        <v>3</v>
      </c>
      <c r="BA88" s="91">
        <f t="shared" si="22"/>
        <v>45547</v>
      </c>
      <c r="BB88" s="94" t="s">
        <v>70</v>
      </c>
      <c r="BC88" s="50">
        <v>0</v>
      </c>
      <c r="BD88" s="19" t="s">
        <v>88</v>
      </c>
      <c r="BE88" s="97"/>
    </row>
    <row r="89" ht="36" customHeight="1" spans="1:57">
      <c r="A89" s="15">
        <f t="shared" si="31"/>
        <v>86</v>
      </c>
      <c r="B89" s="16" t="s">
        <v>488</v>
      </c>
      <c r="C89" s="17" t="s">
        <v>489</v>
      </c>
      <c r="D89" s="17" t="s">
        <v>208</v>
      </c>
      <c r="E89" s="18" t="s">
        <v>75</v>
      </c>
      <c r="F89" s="19" t="s">
        <v>68</v>
      </c>
      <c r="G89" s="19" t="s">
        <v>79</v>
      </c>
      <c r="H89" s="20">
        <v>0.8</v>
      </c>
      <c r="I89" s="38">
        <f>VLOOKUP(B89,[1]Sheet1!$B:$BA,52,0)</f>
        <v>538323.77</v>
      </c>
      <c r="J89" s="38">
        <f>VLOOKUP(B89,[1]Sheet1!$B:$BB,53,0)</f>
        <v>538323.77</v>
      </c>
      <c r="K89" s="39">
        <f>VLOOKUP(B89,[2]Sheet1!$B$5:$BB$697,53,0)</f>
        <v>0</v>
      </c>
      <c r="L89" s="39">
        <f>VLOOKUP(B89,[2]Sheet1!$B:$BC,54,0)</f>
        <v>22491.2383333333</v>
      </c>
      <c r="M89" s="39">
        <f>VLOOKUP(B89,[2]Sheet1!$B:$BD,55,0)</f>
        <v>22491.2383333333</v>
      </c>
      <c r="N89" s="39">
        <f>VLOOKUP(B89,[2]Sheet1!$B:$BE,56,0)</f>
        <v>48817.9783333333</v>
      </c>
      <c r="O89" s="39">
        <f>VLOOKUP(B89,[2]Sheet1!$B:$BF,57,0)</f>
        <v>71542.2783333333</v>
      </c>
      <c r="P89" s="39">
        <f>VLOOKUP(B89,[3]Sheet1!$B:$BH,59,0)</f>
        <v>82904.4283333333</v>
      </c>
      <c r="Q89" s="39">
        <f>VLOOKUP(B89,[4]Sheet1!$B$5:$BJ$707,61,0)</f>
        <v>98053.9616666667</v>
      </c>
      <c r="R89" s="39">
        <f>VLOOKUP(B89,[5]Sheet1!$B$5:$BO$716,65,0)</f>
        <v>75562.7233333333</v>
      </c>
      <c r="S89" s="39">
        <f>VLOOKUP(B89,[1]Sheet1!$B:$BO,66,0)</f>
        <v>75562.7233333333</v>
      </c>
      <c r="T89" s="49">
        <f t="shared" si="32"/>
        <v>397941.256</v>
      </c>
      <c r="U89" s="50">
        <f>VLOOKUP(B89,[6]Sheet2!$A:$V,21,0)</f>
        <v>170000</v>
      </c>
      <c r="V89" s="50"/>
      <c r="W89" s="50"/>
      <c r="X89" s="50"/>
      <c r="Y89" s="50"/>
      <c r="Z89" s="50">
        <f>VLOOKUP(B89,'[8]7.4付款计划'!$C$4:$AI$185,33,0)</f>
        <v>50000</v>
      </c>
      <c r="AA89" s="50">
        <f>VLOOKUP(B89,'[8]7.9付款计划'!$C$9:$AB$196,26,0)</f>
        <v>0</v>
      </c>
      <c r="AB89" s="50"/>
      <c r="AC89" s="50"/>
      <c r="AD89" s="50"/>
      <c r="AE89" s="50"/>
      <c r="AF89" s="50"/>
      <c r="AG89" s="50"/>
      <c r="AH89" s="50">
        <f t="shared" si="23"/>
        <v>220000</v>
      </c>
      <c r="AI89" s="50">
        <f t="shared" si="24"/>
        <v>177941.256</v>
      </c>
      <c r="AJ89" s="50">
        <f t="shared" si="25"/>
        <v>538323.77</v>
      </c>
      <c r="AK89" s="62">
        <f t="shared" si="35"/>
        <v>177941.256</v>
      </c>
      <c r="AL89" s="62">
        <f t="shared" si="26"/>
        <v>177941.256</v>
      </c>
      <c r="AM89" s="101">
        <v>100000</v>
      </c>
      <c r="AN89" s="50">
        <f t="shared" si="33"/>
        <v>100000</v>
      </c>
      <c r="AO89" s="50"/>
      <c r="AP89" s="74">
        <f t="shared" si="27"/>
        <v>0.561983219900393</v>
      </c>
      <c r="AQ89" s="75">
        <f t="shared" si="28"/>
        <v>0.00704258183141305</v>
      </c>
      <c r="AR89" s="76"/>
      <c r="AS89" s="76"/>
      <c r="AT89" s="76"/>
      <c r="AU89" s="76">
        <f t="shared" si="29"/>
        <v>0</v>
      </c>
      <c r="AV89" s="77"/>
      <c r="AW89" s="77">
        <f t="shared" si="34"/>
        <v>0</v>
      </c>
      <c r="AX89" s="50">
        <f t="shared" si="30"/>
        <v>100000</v>
      </c>
      <c r="AY89" s="91">
        <v>45585</v>
      </c>
      <c r="AZ89" s="93">
        <v>3</v>
      </c>
      <c r="BA89" s="91">
        <f t="shared" si="22"/>
        <v>45582</v>
      </c>
      <c r="BB89" s="94" t="s">
        <v>70</v>
      </c>
      <c r="BC89" s="50">
        <v>0</v>
      </c>
      <c r="BD89" s="19" t="s">
        <v>81</v>
      </c>
      <c r="BE89" s="97"/>
    </row>
    <row r="90" ht="36" customHeight="1" spans="1:57">
      <c r="A90" s="15">
        <f t="shared" si="31"/>
        <v>87</v>
      </c>
      <c r="B90" s="16" t="s">
        <v>490</v>
      </c>
      <c r="C90" s="17" t="s">
        <v>491</v>
      </c>
      <c r="D90" s="17" t="s">
        <v>208</v>
      </c>
      <c r="E90" s="18" t="s">
        <v>67</v>
      </c>
      <c r="F90" s="23" t="s">
        <v>110</v>
      </c>
      <c r="G90" s="19" t="s">
        <v>85</v>
      </c>
      <c r="H90" s="20">
        <v>0.8</v>
      </c>
      <c r="I90" s="38">
        <f>VLOOKUP(B90,[1]Sheet1!$B:$BA,52,0)</f>
        <v>30239.08</v>
      </c>
      <c r="J90" s="38">
        <f>VLOOKUP(B90,[1]Sheet1!$B:$BB,53,0)</f>
        <v>30239.08</v>
      </c>
      <c r="K90" s="39">
        <f>VLOOKUP(B90,[2]Sheet1!$B$5:$BB$697,53,0)</f>
        <v>6706.51333333333</v>
      </c>
      <c r="L90" s="39">
        <f>VLOOKUP(B90,[2]Sheet1!$B:$BC,54,0)</f>
        <v>6706.51333333333</v>
      </c>
      <c r="M90" s="39">
        <f>VLOOKUP(B90,[2]Sheet1!$B:$BD,55,0)</f>
        <v>6706.51333333333</v>
      </c>
      <c r="N90" s="39">
        <f>VLOOKUP(B90,[2]Sheet1!$B:$BE,56,0)</f>
        <v>6706.51333333333</v>
      </c>
      <c r="O90" s="39">
        <f>VLOOKUP(B90,[2]Sheet1!$B:$BF,57,0)</f>
        <v>6706.51333333333</v>
      </c>
      <c r="P90" s="39">
        <f>VLOOKUP(B90,[3]Sheet1!$B:$BH,59,0)</f>
        <v>6706.51333333333</v>
      </c>
      <c r="Q90" s="39">
        <f>VLOOKUP(B90,[4]Sheet1!$B$5:$BJ$707,61,0)</f>
        <v>0</v>
      </c>
      <c r="R90" s="39">
        <f>VLOOKUP(B90,[5]Sheet1!$B$5:$BO$716,65,0)</f>
        <v>0</v>
      </c>
      <c r="S90" s="39">
        <f>VLOOKUP(B90,[1]Sheet1!$B:$BO,66,0)</f>
        <v>0</v>
      </c>
      <c r="T90" s="49">
        <f t="shared" si="32"/>
        <v>32191.264</v>
      </c>
      <c r="U90" s="50">
        <f>VLOOKUP(B90,[6]Sheet2!$A:$V,21,0)</f>
        <v>40000</v>
      </c>
      <c r="V90" s="50"/>
      <c r="W90" s="50"/>
      <c r="X90" s="50"/>
      <c r="Y90" s="50"/>
      <c r="Z90" s="50">
        <f>VLOOKUP(B90,'[8]7.4付款计划'!$C$4:$AI$185,33,0)</f>
        <v>10000</v>
      </c>
      <c r="AA90" s="50">
        <f>VLOOKUP(B90,'[8]7.9付款计划'!$C$9:$AB$196,26,0)</f>
        <v>0</v>
      </c>
      <c r="AB90" s="50"/>
      <c r="AC90" s="50"/>
      <c r="AD90" s="50">
        <v>20000</v>
      </c>
      <c r="AE90" s="50">
        <v>10000</v>
      </c>
      <c r="AF90" s="50"/>
      <c r="AG90" s="50"/>
      <c r="AH90" s="50">
        <f t="shared" si="23"/>
        <v>80000</v>
      </c>
      <c r="AI90" s="50">
        <f t="shared" si="24"/>
        <v>-47808.736</v>
      </c>
      <c r="AJ90" s="50">
        <f t="shared" si="25"/>
        <v>239.080000000002</v>
      </c>
      <c r="AK90" s="62">
        <f t="shared" si="35"/>
        <v>239.080000000002</v>
      </c>
      <c r="AL90" s="62">
        <f t="shared" si="26"/>
        <v>239.080000000002</v>
      </c>
      <c r="AM90" s="62"/>
      <c r="AN90" s="50">
        <f t="shared" si="33"/>
        <v>0</v>
      </c>
      <c r="AO90" s="50"/>
      <c r="AP90" s="74">
        <f t="shared" si="27"/>
        <v>0</v>
      </c>
      <c r="AQ90" s="75">
        <f t="shared" si="28"/>
        <v>0</v>
      </c>
      <c r="AR90" s="76"/>
      <c r="AS90" s="76"/>
      <c r="AT90" s="76"/>
      <c r="AU90" s="76">
        <f t="shared" si="29"/>
        <v>0</v>
      </c>
      <c r="AV90" s="77">
        <v>0</v>
      </c>
      <c r="AW90" s="77">
        <f t="shared" si="34"/>
        <v>0</v>
      </c>
      <c r="AX90" s="50">
        <f t="shared" si="30"/>
        <v>0</v>
      </c>
      <c r="AY90" s="91">
        <v>45540</v>
      </c>
      <c r="AZ90" s="93">
        <v>1</v>
      </c>
      <c r="BA90" s="91">
        <f t="shared" si="22"/>
        <v>45539</v>
      </c>
      <c r="BB90" s="94" t="s">
        <v>70</v>
      </c>
      <c r="BC90" s="50">
        <v>0</v>
      </c>
      <c r="BD90" s="19" t="s">
        <v>81</v>
      </c>
      <c r="BE90" s="97" t="s">
        <v>492</v>
      </c>
    </row>
    <row r="91" ht="36" customHeight="1" spans="1:57">
      <c r="A91" s="15">
        <f t="shared" si="31"/>
        <v>88</v>
      </c>
      <c r="B91" s="16" t="s">
        <v>493</v>
      </c>
      <c r="C91" s="17" t="s">
        <v>494</v>
      </c>
      <c r="D91" s="17" t="s">
        <v>146</v>
      </c>
      <c r="E91" s="92" t="s">
        <v>75</v>
      </c>
      <c r="F91" s="19" t="s">
        <v>68</v>
      </c>
      <c r="G91" s="19" t="s">
        <v>79</v>
      </c>
      <c r="H91" s="20">
        <v>1</v>
      </c>
      <c r="I91" s="38">
        <f>VLOOKUP(B91,[1]Sheet1!$B:$BA,52,0)</f>
        <v>5906.96</v>
      </c>
      <c r="J91" s="38">
        <f>VLOOKUP(B91,[1]Sheet1!$B:$BB,53,0)</f>
        <v>804.87</v>
      </c>
      <c r="K91" s="39">
        <f>VLOOKUP(B91,[2]Sheet1!$B$5:$BB$697,53,0)</f>
        <v>0</v>
      </c>
      <c r="L91" s="39">
        <f>VLOOKUP(B91,[2]Sheet1!$B:$BC,54,0)</f>
        <v>0</v>
      </c>
      <c r="M91" s="39">
        <f>VLOOKUP(B91,[2]Sheet1!$B:$BD,55,0)</f>
        <v>0</v>
      </c>
      <c r="N91" s="39">
        <f>VLOOKUP(B91,[2]Sheet1!$B:$BE,56,0)</f>
        <v>0</v>
      </c>
      <c r="O91" s="39">
        <f>VLOOKUP(B91,[2]Sheet1!$B:$BF,57,0)</f>
        <v>0</v>
      </c>
      <c r="P91" s="39">
        <f>VLOOKUP(B91,[3]Sheet1!$B:$BH,59,0)</f>
        <v>850.348333333333</v>
      </c>
      <c r="Q91" s="39">
        <f>VLOOKUP(B91,[4]Sheet1!$B$5:$BJ$707,61,0)</f>
        <v>1134.145</v>
      </c>
      <c r="R91" s="39">
        <f>VLOOKUP(B91,[5]Sheet1!$B$5:$BO$716,65,0)</f>
        <v>134.145</v>
      </c>
      <c r="S91" s="39">
        <f>VLOOKUP(B91,[1]Sheet1!$B:$BO,66,0)</f>
        <v>984.493333333333</v>
      </c>
      <c r="T91" s="49">
        <f t="shared" si="32"/>
        <v>3103.13166666667</v>
      </c>
      <c r="U91" s="50"/>
      <c r="V91" s="50"/>
      <c r="W91" s="50"/>
      <c r="X91" s="50">
        <f>VLOOKUP(B91,'[7]5.30 (2)'!$C$4:$V$115,20,0)</f>
        <v>5100</v>
      </c>
      <c r="Y91" s="50"/>
      <c r="Z91" s="50">
        <f>VLOOKUP(B91,'[8]7.4付款计划'!$C$4:$AI$185,33,0)</f>
        <v>6000</v>
      </c>
      <c r="AA91" s="50">
        <f>VLOOKUP(B91,'[8]7.9付款计划'!$C$9:$AB$196,26,0)</f>
        <v>0</v>
      </c>
      <c r="AB91" s="50"/>
      <c r="AC91" s="50"/>
      <c r="AD91" s="50"/>
      <c r="AE91" s="50"/>
      <c r="AF91" s="50"/>
      <c r="AG91" s="50"/>
      <c r="AH91" s="50">
        <f t="shared" si="23"/>
        <v>11100</v>
      </c>
      <c r="AI91" s="50">
        <f t="shared" si="24"/>
        <v>-7996.86833333333</v>
      </c>
      <c r="AJ91" s="50">
        <f t="shared" si="25"/>
        <v>804.87</v>
      </c>
      <c r="AK91" s="62">
        <f t="shared" si="35"/>
        <v>-7996.86833333333</v>
      </c>
      <c r="AL91" s="62">
        <f t="shared" si="26"/>
        <v>0</v>
      </c>
      <c r="AM91" s="62"/>
      <c r="AN91" s="50">
        <f t="shared" si="33"/>
        <v>0</v>
      </c>
      <c r="AO91" s="50"/>
      <c r="AP91" s="74" t="str">
        <f t="shared" si="27"/>
        <v>100%</v>
      </c>
      <c r="AQ91" s="75">
        <f t="shared" si="28"/>
        <v>0</v>
      </c>
      <c r="AR91" s="76"/>
      <c r="AS91" s="76"/>
      <c r="AT91" s="76"/>
      <c r="AU91" s="76">
        <f t="shared" si="29"/>
        <v>0</v>
      </c>
      <c r="AV91" s="77">
        <v>0</v>
      </c>
      <c r="AW91" s="77">
        <f t="shared" si="34"/>
        <v>0</v>
      </c>
      <c r="AX91" s="50">
        <f t="shared" si="30"/>
        <v>0</v>
      </c>
      <c r="AY91" s="91"/>
      <c r="AZ91" s="93"/>
      <c r="BA91" s="91"/>
      <c r="BB91" s="94" t="s">
        <v>70</v>
      </c>
      <c r="BC91" s="50">
        <v>0</v>
      </c>
      <c r="BD91" s="19" t="s">
        <v>81</v>
      </c>
      <c r="BE91" s="97"/>
    </row>
    <row r="92" ht="36" customHeight="1" spans="1:57">
      <c r="A92" s="15">
        <f t="shared" si="31"/>
        <v>89</v>
      </c>
      <c r="B92" s="16" t="s">
        <v>495</v>
      </c>
      <c r="C92" s="17" t="s">
        <v>496</v>
      </c>
      <c r="D92" s="17" t="s">
        <v>146</v>
      </c>
      <c r="E92" s="18" t="s">
        <v>75</v>
      </c>
      <c r="F92" s="19" t="s">
        <v>68</v>
      </c>
      <c r="G92" s="19" t="s">
        <v>79</v>
      </c>
      <c r="H92" s="20">
        <v>0.8</v>
      </c>
      <c r="I92" s="38">
        <f>VLOOKUP(B92,[1]Sheet1!$B:$BA,52,0)</f>
        <v>116087.61</v>
      </c>
      <c r="J92" s="38">
        <f>VLOOKUP(B92,[1]Sheet1!$B:$BB,53,0)</f>
        <v>111168.35</v>
      </c>
      <c r="K92" s="39">
        <f>VLOOKUP(B92,[2]Sheet1!$B$5:$BB$697,53,0)</f>
        <v>8913.80333333333</v>
      </c>
      <c r="L92" s="39">
        <f>VLOOKUP(B92,[2]Sheet1!$B:$BC,54,0)</f>
        <v>8337.01833333333</v>
      </c>
      <c r="M92" s="39">
        <f>VLOOKUP(B92,[2]Sheet1!$B:$BD,55,0)</f>
        <v>8222.965</v>
      </c>
      <c r="N92" s="39">
        <f>VLOOKUP(B92,[2]Sheet1!$B:$BE,56,0)</f>
        <v>7453.80666666667</v>
      </c>
      <c r="O92" s="39">
        <f>VLOOKUP(B92,[2]Sheet1!$B:$BF,57,0)</f>
        <v>6303.80666666667</v>
      </c>
      <c r="P92" s="39">
        <f>VLOOKUP(B92,[3]Sheet1!$B:$BH,59,0)</f>
        <v>9071.54333333333</v>
      </c>
      <c r="Q92" s="39">
        <f>VLOOKUP(B92,[4]Sheet1!$B$5:$BJ$707,61,0)</f>
        <v>8716.87166666667</v>
      </c>
      <c r="R92" s="39">
        <f>VLOOKUP(B92,[5]Sheet1!$B$5:$BO$716,65,0)</f>
        <v>8750.04833333333</v>
      </c>
      <c r="S92" s="39">
        <f>VLOOKUP(B92,[1]Sheet1!$B:$BO,66,0)</f>
        <v>7216.59666666667</v>
      </c>
      <c r="T92" s="49">
        <f t="shared" si="32"/>
        <v>58389.168</v>
      </c>
      <c r="U92" s="50">
        <f>VLOOKUP(B92,[6]Sheet2!$A:$V,21,0)</f>
        <v>40000</v>
      </c>
      <c r="V92" s="50"/>
      <c r="W92" s="50"/>
      <c r="X92" s="50"/>
      <c r="Y92" s="50"/>
      <c r="Z92" s="50">
        <f>VLOOKUP(B92,'[8]7.4付款计划'!$C$4:$AI$185,33,0)</f>
        <v>10000</v>
      </c>
      <c r="AA92" s="50">
        <f>VLOOKUP(B92,'[8]7.9付款计划'!$C$9:$AB$196,26,0)</f>
        <v>0</v>
      </c>
      <c r="AB92" s="50"/>
      <c r="AC92" s="50"/>
      <c r="AD92" s="50"/>
      <c r="AE92" s="50"/>
      <c r="AF92" s="50"/>
      <c r="AG92" s="50"/>
      <c r="AH92" s="50">
        <f t="shared" si="23"/>
        <v>50000</v>
      </c>
      <c r="AI92" s="50">
        <f t="shared" si="24"/>
        <v>8389.168</v>
      </c>
      <c r="AJ92" s="50">
        <f t="shared" si="25"/>
        <v>111168.35</v>
      </c>
      <c r="AK92" s="62">
        <f t="shared" si="35"/>
        <v>8389.168</v>
      </c>
      <c r="AL92" s="62">
        <f t="shared" si="26"/>
        <v>8389.168</v>
      </c>
      <c r="AM92" s="62"/>
      <c r="AN92" s="50">
        <f t="shared" si="33"/>
        <v>0</v>
      </c>
      <c r="AO92" s="50"/>
      <c r="AP92" s="74">
        <f t="shared" si="27"/>
        <v>0</v>
      </c>
      <c r="AQ92" s="75">
        <f t="shared" si="28"/>
        <v>0</v>
      </c>
      <c r="AR92" s="76"/>
      <c r="AS92" s="76"/>
      <c r="AT92" s="76"/>
      <c r="AU92" s="76">
        <f t="shared" si="29"/>
        <v>0</v>
      </c>
      <c r="AV92" s="77"/>
      <c r="AW92" s="77">
        <f t="shared" si="34"/>
        <v>0</v>
      </c>
      <c r="AX92" s="50">
        <f t="shared" si="30"/>
        <v>0</v>
      </c>
      <c r="AY92" s="91"/>
      <c r="AZ92" s="93">
        <v>3</v>
      </c>
      <c r="BA92" s="91">
        <f t="shared" ref="BA92:BA109" si="36">AY92-AZ92</f>
        <v>-3</v>
      </c>
      <c r="BB92" s="94" t="s">
        <v>70</v>
      </c>
      <c r="BC92" s="50">
        <v>0</v>
      </c>
      <c r="BD92" s="19" t="s">
        <v>81</v>
      </c>
      <c r="BE92" s="97"/>
    </row>
    <row r="93" ht="36" customHeight="1" spans="1:57">
      <c r="A93" s="15">
        <f t="shared" si="31"/>
        <v>90</v>
      </c>
      <c r="B93" s="16" t="s">
        <v>497</v>
      </c>
      <c r="C93" s="17" t="s">
        <v>498</v>
      </c>
      <c r="D93" s="17" t="s">
        <v>256</v>
      </c>
      <c r="E93" s="18" t="s">
        <v>382</v>
      </c>
      <c r="F93" s="19" t="s">
        <v>68</v>
      </c>
      <c r="G93" s="19" t="s">
        <v>79</v>
      </c>
      <c r="H93" s="20">
        <v>0.8</v>
      </c>
      <c r="I93" s="38">
        <f>VLOOKUP(B93,[1]Sheet1!$B:$BA,52,0)</f>
        <v>581434.03</v>
      </c>
      <c r="J93" s="38">
        <f>VLOOKUP(B93,[1]Sheet1!$B:$BB,53,0)</f>
        <v>188190.52</v>
      </c>
      <c r="K93" s="39">
        <f>VLOOKUP(B93,[2]Sheet1!$B$5:$BB$697,53,0)</f>
        <v>9957.86833333333</v>
      </c>
      <c r="L93" s="39">
        <f>VLOOKUP(B93,[2]Sheet1!$B:$BC,54,0)</f>
        <v>15846.8633333333</v>
      </c>
      <c r="M93" s="39">
        <f>VLOOKUP(B93,[2]Sheet1!$B:$BD,55,0)</f>
        <v>15846.8633333333</v>
      </c>
      <c r="N93" s="39">
        <f>VLOOKUP(B93,[2]Sheet1!$B:$BE,56,0)</f>
        <v>15846.8633333333</v>
      </c>
      <c r="O93" s="39">
        <f>VLOOKUP(B93,[2]Sheet1!$B:$BF,57,0)</f>
        <v>15846.8633333333</v>
      </c>
      <c r="P93" s="39">
        <f>VLOOKUP(B93,[3]Sheet1!$B:$BH,59,0)</f>
        <v>18239.45</v>
      </c>
      <c r="Q93" s="39">
        <f>VLOOKUP(B93,[4]Sheet1!$B$5:$BJ$707,61,0)</f>
        <v>9199.14166666667</v>
      </c>
      <c r="R93" s="39">
        <f>VLOOKUP(B93,[5]Sheet1!$B$5:$BO$716,65,0)</f>
        <v>68850.7316666667</v>
      </c>
      <c r="S93" s="39">
        <f>VLOOKUP(B93,[1]Sheet1!$B:$BO,66,0)</f>
        <v>68850.7316666667</v>
      </c>
      <c r="T93" s="49">
        <f t="shared" si="32"/>
        <v>190788.301333333</v>
      </c>
      <c r="U93" s="50">
        <f>VLOOKUP(B93,[6]Sheet2!$A:$V,21,0)</f>
        <v>20000</v>
      </c>
      <c r="V93" s="50"/>
      <c r="W93" s="50"/>
      <c r="X93" s="50"/>
      <c r="Y93" s="50"/>
      <c r="Z93" s="50">
        <f>VLOOKUP(B93,'[8]7.4付款计划'!$C$4:$AI$185,33,0)</f>
        <v>0</v>
      </c>
      <c r="AA93" s="50">
        <f>VLOOKUP(B93,'[8]7.9付款计划'!$C$9:$AB$196,26,0)</f>
        <v>0</v>
      </c>
      <c r="AB93" s="50"/>
      <c r="AC93" s="50"/>
      <c r="AD93" s="50"/>
      <c r="AE93" s="50"/>
      <c r="AF93" s="50"/>
      <c r="AG93" s="50"/>
      <c r="AH93" s="50">
        <f t="shared" si="23"/>
        <v>20000</v>
      </c>
      <c r="AI93" s="50">
        <f t="shared" si="24"/>
        <v>170788.301333333</v>
      </c>
      <c r="AJ93" s="50">
        <f t="shared" si="25"/>
        <v>188190.52</v>
      </c>
      <c r="AK93" s="62">
        <f t="shared" si="35"/>
        <v>170788.301333333</v>
      </c>
      <c r="AL93" s="62">
        <f t="shared" si="26"/>
        <v>170788.301333333</v>
      </c>
      <c r="AM93" s="101">
        <v>20000</v>
      </c>
      <c r="AN93" s="50">
        <f t="shared" si="33"/>
        <v>20000</v>
      </c>
      <c r="AO93" s="50"/>
      <c r="AP93" s="74">
        <f t="shared" si="27"/>
        <v>0.117104039585038</v>
      </c>
      <c r="AQ93" s="75">
        <f t="shared" si="28"/>
        <v>0.00140851636628261</v>
      </c>
      <c r="AR93" s="76"/>
      <c r="AS93" s="76"/>
      <c r="AT93" s="76"/>
      <c r="AU93" s="76">
        <f t="shared" si="29"/>
        <v>0</v>
      </c>
      <c r="AV93" s="77"/>
      <c r="AW93" s="77">
        <f t="shared" si="34"/>
        <v>0</v>
      </c>
      <c r="AX93" s="50">
        <f t="shared" si="30"/>
        <v>20000</v>
      </c>
      <c r="AY93" s="91"/>
      <c r="AZ93" s="93">
        <v>3</v>
      </c>
      <c r="BA93" s="91">
        <f t="shared" si="36"/>
        <v>-3</v>
      </c>
      <c r="BB93" s="92" t="s">
        <v>70</v>
      </c>
      <c r="BC93" s="50">
        <v>0</v>
      </c>
      <c r="BD93" s="15" t="s">
        <v>95</v>
      </c>
      <c r="BE93" s="97"/>
    </row>
    <row r="94" ht="36" customHeight="1" spans="1:57">
      <c r="A94" s="15">
        <f t="shared" si="31"/>
        <v>91</v>
      </c>
      <c r="B94" s="16" t="s">
        <v>499</v>
      </c>
      <c r="C94" s="17" t="s">
        <v>500</v>
      </c>
      <c r="D94" s="17" t="s">
        <v>146</v>
      </c>
      <c r="E94" s="18" t="s">
        <v>75</v>
      </c>
      <c r="F94" s="23" t="s">
        <v>135</v>
      </c>
      <c r="G94" s="19" t="s">
        <v>79</v>
      </c>
      <c r="H94" s="20">
        <v>1</v>
      </c>
      <c r="I94" s="38">
        <f>VLOOKUP(B94,[1]Sheet1!$B:$BA,52,0)</f>
        <v>0</v>
      </c>
      <c r="J94" s="38">
        <f>VLOOKUP(B94,[1]Sheet1!$B:$BB,53,0)</f>
        <v>0</v>
      </c>
      <c r="K94" s="39">
        <f>VLOOKUP(B94,[2]Sheet1!$B$5:$BB$697,53,0)</f>
        <v>0</v>
      </c>
      <c r="L94" s="39">
        <f>VLOOKUP(B94,[2]Sheet1!$B:$BC,54,0)</f>
        <v>0</v>
      </c>
      <c r="M94" s="39">
        <f>VLOOKUP(B94,[2]Sheet1!$B:$BD,55,0)</f>
        <v>0</v>
      </c>
      <c r="N94" s="39">
        <f>VLOOKUP(B94,[2]Sheet1!$B:$BE,56,0)</f>
        <v>0</v>
      </c>
      <c r="O94" s="39">
        <f>VLOOKUP(B94,[2]Sheet1!$B:$BF,57,0)</f>
        <v>0</v>
      </c>
      <c r="P94" s="39">
        <f>VLOOKUP(B94,[3]Sheet1!$B:$BH,59,0)</f>
        <v>0</v>
      </c>
      <c r="Q94" s="39">
        <f>VLOOKUP(B94,[4]Sheet1!$B$5:$BJ$707,61,0)</f>
        <v>0</v>
      </c>
      <c r="R94" s="39">
        <f>VLOOKUP(B94,[5]Sheet1!$B$5:$BO$716,65,0)</f>
        <v>0</v>
      </c>
      <c r="S94" s="39">
        <f>VLOOKUP(B94,[1]Sheet1!$B:$BO,66,0)</f>
        <v>0</v>
      </c>
      <c r="T94" s="49">
        <f t="shared" si="32"/>
        <v>0</v>
      </c>
      <c r="U94" s="50"/>
      <c r="V94" s="50">
        <v>12530.25</v>
      </c>
      <c r="W94" s="50"/>
      <c r="X94" s="50"/>
      <c r="Y94" s="50"/>
      <c r="Z94" s="50">
        <f>VLOOKUP(B94,'[8]7.4付款计划'!$C$4:$AI$185,33,0)</f>
        <v>0</v>
      </c>
      <c r="AA94" s="50">
        <f>VLOOKUP(B94,'[8]7.9付款计划'!$C$9:$AB$196,26,0)</f>
        <v>0</v>
      </c>
      <c r="AB94" s="50"/>
      <c r="AC94" s="50"/>
      <c r="AD94" s="50"/>
      <c r="AE94" s="50"/>
      <c r="AF94" s="50"/>
      <c r="AG94" s="50"/>
      <c r="AH94" s="50">
        <f t="shared" si="23"/>
        <v>12530.25</v>
      </c>
      <c r="AI94" s="50">
        <f t="shared" si="24"/>
        <v>-12530.25</v>
      </c>
      <c r="AJ94" s="50">
        <f t="shared" si="25"/>
        <v>0</v>
      </c>
      <c r="AK94" s="62">
        <f t="shared" si="35"/>
        <v>-12530.25</v>
      </c>
      <c r="AL94" s="62">
        <f t="shared" si="26"/>
        <v>0</v>
      </c>
      <c r="AM94" s="62"/>
      <c r="AN94" s="50">
        <f t="shared" si="33"/>
        <v>0</v>
      </c>
      <c r="AO94" s="50"/>
      <c r="AP94" s="74" t="str">
        <f t="shared" si="27"/>
        <v>100%</v>
      </c>
      <c r="AQ94" s="75">
        <f t="shared" si="28"/>
        <v>0</v>
      </c>
      <c r="AR94" s="76"/>
      <c r="AS94" s="76"/>
      <c r="AT94" s="76"/>
      <c r="AU94" s="76">
        <f t="shared" si="29"/>
        <v>0</v>
      </c>
      <c r="AV94" s="77">
        <v>0</v>
      </c>
      <c r="AW94" s="77">
        <f t="shared" si="34"/>
        <v>0</v>
      </c>
      <c r="AX94" s="50">
        <f t="shared" si="30"/>
        <v>0</v>
      </c>
      <c r="AY94" s="91"/>
      <c r="AZ94" s="93">
        <v>7</v>
      </c>
      <c r="BA94" s="91">
        <f t="shared" si="36"/>
        <v>-7</v>
      </c>
      <c r="BB94" s="92" t="s">
        <v>70</v>
      </c>
      <c r="BC94" s="50">
        <v>0</v>
      </c>
      <c r="BD94" s="15" t="s">
        <v>174</v>
      </c>
      <c r="BE94" s="97" t="s">
        <v>501</v>
      </c>
    </row>
    <row r="95" ht="36" customHeight="1" spans="1:57">
      <c r="A95" s="15">
        <f t="shared" si="31"/>
        <v>92</v>
      </c>
      <c r="B95" s="16" t="s">
        <v>502</v>
      </c>
      <c r="C95" s="17" t="s">
        <v>503</v>
      </c>
      <c r="D95" s="17" t="s">
        <v>66</v>
      </c>
      <c r="E95" s="18" t="s">
        <v>168</v>
      </c>
      <c r="F95" s="23" t="s">
        <v>135</v>
      </c>
      <c r="G95" s="19" t="s">
        <v>79</v>
      </c>
      <c r="H95" s="20">
        <v>0.8</v>
      </c>
      <c r="I95" s="38">
        <f>VLOOKUP(B95,[1]Sheet1!$B:$BA,52,0)</f>
        <v>244690.77</v>
      </c>
      <c r="J95" s="38">
        <f>VLOOKUP(B95,[1]Sheet1!$B:$BB,53,0)</f>
        <v>141747.95</v>
      </c>
      <c r="K95" s="39">
        <f>VLOOKUP(B95,[2]Sheet1!$B$5:$BB$697,53,0)</f>
        <v>0</v>
      </c>
      <c r="L95" s="39">
        <f>VLOOKUP(B95,[2]Sheet1!$B:$BC,54,0)</f>
        <v>4131.15666666667</v>
      </c>
      <c r="M95" s="39">
        <f>VLOOKUP(B95,[2]Sheet1!$B:$BD,55,0)</f>
        <v>8345.35333333333</v>
      </c>
      <c r="N95" s="39">
        <f>VLOOKUP(B95,[2]Sheet1!$B:$BE,56,0)</f>
        <v>10147.9566666667</v>
      </c>
      <c r="O95" s="39">
        <f>VLOOKUP(B95,[2]Sheet1!$B:$BF,57,0)</f>
        <v>18354.6283333333</v>
      </c>
      <c r="P95" s="39">
        <f>VLOOKUP(B95,[3]Sheet1!$B:$BH,59,0)</f>
        <v>28624.6583333333</v>
      </c>
      <c r="Q95" s="39">
        <f>VLOOKUP(B95,[4]Sheet1!$B$5:$BJ$707,61,0)</f>
        <v>29194.0716666667</v>
      </c>
      <c r="R95" s="39">
        <f>VLOOKUP(B95,[5]Sheet1!$B$5:$BO$716,65,0)</f>
        <v>34529.1116666667</v>
      </c>
      <c r="S95" s="39">
        <f>VLOOKUP(B95,[1]Sheet1!$B:$BO,66,0)</f>
        <v>37436.4416666667</v>
      </c>
      <c r="T95" s="49">
        <f t="shared" si="32"/>
        <v>136610.702666667</v>
      </c>
      <c r="U95" s="50">
        <f>VLOOKUP(B95,[6]Sheet2!$A:$V,21,0)</f>
        <v>100000</v>
      </c>
      <c r="V95" s="50">
        <v>30000</v>
      </c>
      <c r="W95" s="50"/>
      <c r="X95" s="50"/>
      <c r="Y95" s="50"/>
      <c r="Z95" s="50">
        <f>VLOOKUP(B95,'[8]7.4付款计划'!$C$4:$AI$185,33,0)</f>
        <v>0</v>
      </c>
      <c r="AA95" s="50">
        <f>VLOOKUP(B95,'[8]7.9付款计划'!$C$9:$AB$196,26,0)</f>
        <v>0</v>
      </c>
      <c r="AB95" s="50"/>
      <c r="AC95" s="50"/>
      <c r="AD95" s="50"/>
      <c r="AE95" s="50"/>
      <c r="AF95" s="50"/>
      <c r="AG95" s="50"/>
      <c r="AH95" s="50">
        <f t="shared" si="23"/>
        <v>130000</v>
      </c>
      <c r="AI95" s="50">
        <f t="shared" si="24"/>
        <v>6610.70266666668</v>
      </c>
      <c r="AJ95" s="50">
        <f t="shared" si="25"/>
        <v>141747.95</v>
      </c>
      <c r="AK95" s="62">
        <f t="shared" si="35"/>
        <v>6610.70266666668</v>
      </c>
      <c r="AL95" s="62">
        <f t="shared" si="26"/>
        <v>6610.70266666668</v>
      </c>
      <c r="AM95" s="101">
        <v>30000</v>
      </c>
      <c r="AN95" s="50">
        <f t="shared" si="33"/>
        <v>30000</v>
      </c>
      <c r="AO95" s="50"/>
      <c r="AP95" s="74">
        <f t="shared" si="27"/>
        <v>4.53809549645453</v>
      </c>
      <c r="AQ95" s="75">
        <f t="shared" si="28"/>
        <v>0.00211277454942391</v>
      </c>
      <c r="AR95" s="76"/>
      <c r="AS95" s="76"/>
      <c r="AT95" s="76"/>
      <c r="AU95" s="76">
        <f t="shared" si="29"/>
        <v>0</v>
      </c>
      <c r="AV95" s="77"/>
      <c r="AW95" s="77">
        <f t="shared" si="34"/>
        <v>0</v>
      </c>
      <c r="AX95" s="50">
        <f t="shared" si="30"/>
        <v>30000</v>
      </c>
      <c r="AY95" s="91">
        <v>45575</v>
      </c>
      <c r="AZ95" s="93">
        <v>3</v>
      </c>
      <c r="BA95" s="91">
        <f t="shared" si="36"/>
        <v>45572</v>
      </c>
      <c r="BB95" s="92" t="s">
        <v>70</v>
      </c>
      <c r="BC95" s="50">
        <v>0</v>
      </c>
      <c r="BD95" s="15" t="s">
        <v>81</v>
      </c>
      <c r="BE95" s="97"/>
    </row>
    <row r="96" ht="36" customHeight="1" spans="1:57">
      <c r="A96" s="15">
        <f t="shared" si="31"/>
        <v>93</v>
      </c>
      <c r="B96" s="16" t="s">
        <v>504</v>
      </c>
      <c r="C96" s="17" t="s">
        <v>505</v>
      </c>
      <c r="D96" s="17" t="s">
        <v>146</v>
      </c>
      <c r="E96" s="18" t="s">
        <v>75</v>
      </c>
      <c r="F96" s="19" t="s">
        <v>68</v>
      </c>
      <c r="G96" s="19" t="s">
        <v>79</v>
      </c>
      <c r="H96" s="20">
        <v>0.8</v>
      </c>
      <c r="I96" s="38">
        <f>VLOOKUP(B96,[1]Sheet1!$B:$BA,52,0)</f>
        <v>1528.11</v>
      </c>
      <c r="J96" s="38">
        <f>VLOOKUP(B96,[1]Sheet1!$B:$BB,53,0)</f>
        <v>0</v>
      </c>
      <c r="K96" s="39">
        <f>VLOOKUP(B96,[2]Sheet1!$B$5:$BB$697,53,0)</f>
        <v>0</v>
      </c>
      <c r="L96" s="39">
        <f>VLOOKUP(B96,[2]Sheet1!$B:$BC,54,0)</f>
        <v>0</v>
      </c>
      <c r="M96" s="39">
        <f>VLOOKUP(B96,[2]Sheet1!$B:$BD,55,0)</f>
        <v>0</v>
      </c>
      <c r="N96" s="39">
        <f>VLOOKUP(B96,[2]Sheet1!$B:$BE,56,0)</f>
        <v>0</v>
      </c>
      <c r="O96" s="39">
        <f>VLOOKUP(B96,[2]Sheet1!$B:$BF,57,0)</f>
        <v>0</v>
      </c>
      <c r="P96" s="39">
        <f>VLOOKUP(B96,[3]Sheet1!$B:$BH,59,0)</f>
        <v>0</v>
      </c>
      <c r="Q96" s="39">
        <f>VLOOKUP(B96,[4]Sheet1!$B$5:$BJ$707,61,0)</f>
        <v>5650</v>
      </c>
      <c r="R96" s="39">
        <f>VLOOKUP(B96,[5]Sheet1!$B$5:$BO$716,65,0)</f>
        <v>4421.35166666667</v>
      </c>
      <c r="S96" s="39">
        <f>VLOOKUP(B96,[1]Sheet1!$B:$BO,66,0)</f>
        <v>254.685</v>
      </c>
      <c r="T96" s="49">
        <f t="shared" si="32"/>
        <v>8260.82933333333</v>
      </c>
      <c r="U96" s="50">
        <f>VLOOKUP(B96,[6]Sheet2!$A:$V,21,0)</f>
        <v>0</v>
      </c>
      <c r="V96" s="50">
        <v>10000</v>
      </c>
      <c r="W96" s="50"/>
      <c r="X96" s="50"/>
      <c r="Y96" s="50"/>
      <c r="Z96" s="50">
        <f>VLOOKUP(B96,'[8]7.4付款计划'!$C$4:$AI$185,33,0)</f>
        <v>10000</v>
      </c>
      <c r="AA96" s="50">
        <f>VLOOKUP(B96,'[8]7.9付款计划'!$C$9:$AB$196,26,0)</f>
        <v>0</v>
      </c>
      <c r="AB96" s="50"/>
      <c r="AC96" s="50">
        <v>25000</v>
      </c>
      <c r="AD96" s="50"/>
      <c r="AE96" s="50"/>
      <c r="AF96" s="50"/>
      <c r="AG96" s="50"/>
      <c r="AH96" s="50">
        <f t="shared" si="23"/>
        <v>45000</v>
      </c>
      <c r="AI96" s="50">
        <f t="shared" si="24"/>
        <v>-36739.1706666667</v>
      </c>
      <c r="AJ96" s="50">
        <f t="shared" si="25"/>
        <v>0</v>
      </c>
      <c r="AK96" s="62">
        <f t="shared" si="35"/>
        <v>-36739.1706666667</v>
      </c>
      <c r="AL96" s="62">
        <f t="shared" si="26"/>
        <v>0</v>
      </c>
      <c r="AM96" s="62"/>
      <c r="AN96" s="50">
        <f t="shared" si="33"/>
        <v>0</v>
      </c>
      <c r="AO96" s="50"/>
      <c r="AP96" s="74" t="str">
        <f t="shared" si="27"/>
        <v>100%</v>
      </c>
      <c r="AQ96" s="75">
        <f t="shared" si="28"/>
        <v>0</v>
      </c>
      <c r="AR96" s="76"/>
      <c r="AS96" s="76"/>
      <c r="AT96" s="76"/>
      <c r="AU96" s="76">
        <f t="shared" si="29"/>
        <v>0</v>
      </c>
      <c r="AV96" s="77"/>
      <c r="AW96" s="77">
        <f t="shared" si="34"/>
        <v>0</v>
      </c>
      <c r="AX96" s="50">
        <f t="shared" si="30"/>
        <v>0</v>
      </c>
      <c r="AY96" s="91"/>
      <c r="AZ96" s="93">
        <v>3</v>
      </c>
      <c r="BA96" s="91">
        <f t="shared" si="36"/>
        <v>-3</v>
      </c>
      <c r="BB96" s="94" t="s">
        <v>70</v>
      </c>
      <c r="BC96" s="50">
        <v>0</v>
      </c>
      <c r="BD96" s="19" t="s">
        <v>81</v>
      </c>
      <c r="BE96" s="97"/>
    </row>
    <row r="97" s="1" customFormat="1" ht="36" customHeight="1" spans="1:58">
      <c r="A97" s="15">
        <f t="shared" si="31"/>
        <v>94</v>
      </c>
      <c r="B97" s="16" t="s">
        <v>506</v>
      </c>
      <c r="C97" s="17" t="s">
        <v>507</v>
      </c>
      <c r="D97" s="17" t="s">
        <v>146</v>
      </c>
      <c r="E97" s="18" t="s">
        <v>75</v>
      </c>
      <c r="F97" s="19" t="s">
        <v>68</v>
      </c>
      <c r="G97" s="19" t="s">
        <v>85</v>
      </c>
      <c r="H97" s="20">
        <v>1</v>
      </c>
      <c r="I97" s="38">
        <f>VLOOKUP(B97,[1]Sheet1!$B:$BA,52,0)</f>
        <v>148990.5</v>
      </c>
      <c r="J97" s="38">
        <f>VLOOKUP(B97,[1]Sheet1!$B:$BB,53,0)</f>
        <v>120966.5</v>
      </c>
      <c r="K97" s="39">
        <f>VLOOKUP(B97,[2]Sheet1!$B$5:$BB$697,53,0)</f>
        <v>0</v>
      </c>
      <c r="L97" s="39">
        <f>VLOOKUP(B97,[2]Sheet1!$B:$BC,54,0)</f>
        <v>0</v>
      </c>
      <c r="M97" s="39">
        <f>VLOOKUP(B97,[2]Sheet1!$B:$BD,55,0)</f>
        <v>0</v>
      </c>
      <c r="N97" s="39">
        <f>VLOOKUP(B97,[2]Sheet1!$B:$BE,56,0)</f>
        <v>0</v>
      </c>
      <c r="O97" s="39">
        <f>VLOOKUP(B97,[2]Sheet1!$B:$BF,57,0)</f>
        <v>20161.0833333333</v>
      </c>
      <c r="P97" s="39">
        <f>VLOOKUP(B97,[3]Sheet1!$B:$BH,59,0)</f>
        <v>20161.0833333333</v>
      </c>
      <c r="Q97" s="39">
        <f>VLOOKUP(B97,[4]Sheet1!$B$5:$BJ$707,61,0)</f>
        <v>24831.75</v>
      </c>
      <c r="R97" s="39">
        <f>VLOOKUP(B97,[5]Sheet1!$B$5:$BO$716,65,0)</f>
        <v>24831.75</v>
      </c>
      <c r="S97" s="39">
        <f>VLOOKUP(B97,[1]Sheet1!$B:$BO,66,0)</f>
        <v>24831.75</v>
      </c>
      <c r="T97" s="49">
        <f t="shared" si="32"/>
        <v>114817.416666667</v>
      </c>
      <c r="U97" s="50">
        <f>VLOOKUP(B97,[6]Sheet2!$A:$V,21,0)</f>
        <v>198654</v>
      </c>
      <c r="V97" s="50"/>
      <c r="W97" s="50"/>
      <c r="X97" s="50"/>
      <c r="Y97" s="50"/>
      <c r="Z97" s="50">
        <f>VLOOKUP(B97,'[8]7.4付款计划'!$C$4:$AI$185,33,0)</f>
        <v>0</v>
      </c>
      <c r="AA97" s="50">
        <f>VLOOKUP(B97,'[8]7.9付款计划'!$C$9:$AB$196,26,0)</f>
        <v>0</v>
      </c>
      <c r="AB97" s="50"/>
      <c r="AC97" s="50"/>
      <c r="AD97" s="50">
        <v>148990.5</v>
      </c>
      <c r="AE97" s="50"/>
      <c r="AF97" s="50"/>
      <c r="AG97" s="50"/>
      <c r="AH97" s="50">
        <f t="shared" si="23"/>
        <v>347644.5</v>
      </c>
      <c r="AI97" s="50">
        <f t="shared" si="24"/>
        <v>-232827.083333333</v>
      </c>
      <c r="AJ97" s="50">
        <f t="shared" si="25"/>
        <v>-28024</v>
      </c>
      <c r="AK97" s="62">
        <f t="shared" si="35"/>
        <v>-28024</v>
      </c>
      <c r="AL97" s="62">
        <f t="shared" si="26"/>
        <v>0</v>
      </c>
      <c r="AM97" s="62"/>
      <c r="AN97" s="50">
        <f t="shared" si="33"/>
        <v>0</v>
      </c>
      <c r="AO97" s="50"/>
      <c r="AP97" s="74" t="str">
        <f t="shared" si="27"/>
        <v>100%</v>
      </c>
      <c r="AQ97" s="75">
        <f t="shared" si="28"/>
        <v>0</v>
      </c>
      <c r="AR97" s="76"/>
      <c r="AS97" s="76"/>
      <c r="AT97" s="76"/>
      <c r="AU97" s="76">
        <f t="shared" si="29"/>
        <v>0</v>
      </c>
      <c r="AV97" s="77"/>
      <c r="AW97" s="77">
        <f t="shared" si="34"/>
        <v>0</v>
      </c>
      <c r="AX97" s="50">
        <f t="shared" si="30"/>
        <v>0</v>
      </c>
      <c r="AY97" s="91">
        <v>45536</v>
      </c>
      <c r="AZ97" s="93">
        <v>3</v>
      </c>
      <c r="BA97" s="91">
        <f t="shared" si="36"/>
        <v>45533</v>
      </c>
      <c r="BB97" s="92" t="s">
        <v>70</v>
      </c>
      <c r="BC97" s="50">
        <v>0</v>
      </c>
      <c r="BD97" s="15" t="s">
        <v>81</v>
      </c>
      <c r="BE97" s="97"/>
      <c r="BF97" s="2"/>
    </row>
    <row r="98" s="1" customFormat="1" ht="36" customHeight="1" spans="1:58">
      <c r="A98" s="15">
        <f t="shared" si="31"/>
        <v>95</v>
      </c>
      <c r="B98" s="16" t="s">
        <v>508</v>
      </c>
      <c r="C98" s="17" t="s">
        <v>509</v>
      </c>
      <c r="D98" s="17" t="s">
        <v>66</v>
      </c>
      <c r="E98" s="18" t="s">
        <v>67</v>
      </c>
      <c r="F98" s="19" t="s">
        <v>68</v>
      </c>
      <c r="G98" s="19" t="s">
        <v>79</v>
      </c>
      <c r="H98" s="20">
        <v>0.8</v>
      </c>
      <c r="I98" s="38">
        <f>VLOOKUP(B98,[1]Sheet1!$B:$BA,52,0)</f>
        <v>18984.23</v>
      </c>
      <c r="J98" s="38">
        <f>VLOOKUP(B98,[1]Sheet1!$B:$BB,53,0)</f>
        <v>10004.41</v>
      </c>
      <c r="K98" s="39">
        <f>VLOOKUP(B98,[2]Sheet1!$B$5:$BB$697,53,0)</f>
        <v>0</v>
      </c>
      <c r="L98" s="39">
        <f>VLOOKUP(B98,[2]Sheet1!$B:$BC,54,0)</f>
        <v>0.213333333333333</v>
      </c>
      <c r="M98" s="39">
        <f>VLOOKUP(B98,[2]Sheet1!$B:$BD,55,0)</f>
        <v>3295.88833333333</v>
      </c>
      <c r="N98" s="39">
        <f>VLOOKUP(B98,[2]Sheet1!$B:$BE,56,0)</f>
        <v>3295.88833333333</v>
      </c>
      <c r="O98" s="39">
        <f>VLOOKUP(B98,[2]Sheet1!$B:$BF,57,0)</f>
        <v>3295.88833333333</v>
      </c>
      <c r="P98" s="39">
        <f>VLOOKUP(B98,[3]Sheet1!$B:$BH,59,0)</f>
        <v>4939.08833333333</v>
      </c>
      <c r="Q98" s="39">
        <f>VLOOKUP(B98,[4]Sheet1!$B$5:$BJ$707,61,0)</f>
        <v>6026.98833333333</v>
      </c>
      <c r="R98" s="39">
        <f>VLOOKUP(B98,[5]Sheet1!$B$5:$BO$716,65,0)</f>
        <v>6606.27666666667</v>
      </c>
      <c r="S98" s="39">
        <f>VLOOKUP(B98,[1]Sheet1!$B:$BO,66,0)</f>
        <v>3164.03833333333</v>
      </c>
      <c r="T98" s="49">
        <f t="shared" si="32"/>
        <v>24499.416</v>
      </c>
      <c r="U98" s="50">
        <f>VLOOKUP(B98,[6]Sheet2!$A:$V,21,0)</f>
        <v>6947.92</v>
      </c>
      <c r="V98" s="50"/>
      <c r="W98" s="50"/>
      <c r="X98" s="50"/>
      <c r="Y98" s="50"/>
      <c r="Z98" s="50">
        <f>VLOOKUP(B98,'[8]7.4付款计划'!$C$4:$AI$185,33,0)</f>
        <v>0</v>
      </c>
      <c r="AA98" s="50">
        <f>VLOOKUP(B98,'[8]7.9付款计划'!$C$9:$AB$196,26,0)</f>
        <v>0</v>
      </c>
      <c r="AB98" s="50">
        <v>29634.53</v>
      </c>
      <c r="AC98" s="50"/>
      <c r="AD98" s="50"/>
      <c r="AE98" s="50"/>
      <c r="AF98" s="50"/>
      <c r="AG98" s="50"/>
      <c r="AH98" s="50">
        <f t="shared" ref="AH98:AH125" si="37">SUM(U98:AG98)</f>
        <v>36582.45</v>
      </c>
      <c r="AI98" s="50">
        <f t="shared" ref="AI98:AI125" si="38">T98-AH98</f>
        <v>-12083.034</v>
      </c>
      <c r="AJ98" s="50">
        <f t="shared" ref="AJ98:AJ125" si="39">J98-AD98-AE98-AF98-AG98</f>
        <v>10004.41</v>
      </c>
      <c r="AK98" s="62">
        <f t="shared" si="35"/>
        <v>-12083.034</v>
      </c>
      <c r="AL98" s="62">
        <f t="shared" si="26"/>
        <v>0</v>
      </c>
      <c r="AM98" s="101">
        <v>10004.41</v>
      </c>
      <c r="AN98" s="50">
        <f t="shared" si="33"/>
        <v>10004.41</v>
      </c>
      <c r="AO98" s="50"/>
      <c r="AP98" s="74" t="str">
        <f t="shared" si="27"/>
        <v>100%</v>
      </c>
      <c r="AQ98" s="75">
        <f t="shared" si="28"/>
        <v>0.00070456876100007</v>
      </c>
      <c r="AR98" s="76"/>
      <c r="AS98" s="76"/>
      <c r="AT98" s="76"/>
      <c r="AU98" s="76">
        <f t="shared" si="29"/>
        <v>0</v>
      </c>
      <c r="AV98" s="77"/>
      <c r="AW98" s="77">
        <f t="shared" si="34"/>
        <v>0</v>
      </c>
      <c r="AX98" s="50">
        <f t="shared" si="30"/>
        <v>10004.41</v>
      </c>
      <c r="AY98" s="91">
        <v>45585</v>
      </c>
      <c r="AZ98" s="93">
        <v>3</v>
      </c>
      <c r="BA98" s="91">
        <f t="shared" si="36"/>
        <v>45582</v>
      </c>
      <c r="BB98" s="92" t="s">
        <v>70</v>
      </c>
      <c r="BC98" s="50">
        <v>0</v>
      </c>
      <c r="BD98" s="15" t="s">
        <v>95</v>
      </c>
      <c r="BE98" s="97"/>
      <c r="BF98" s="2"/>
    </row>
    <row r="99" s="1" customFormat="1" ht="36" customHeight="1" spans="1:58">
      <c r="A99" s="15">
        <f t="shared" si="31"/>
        <v>96</v>
      </c>
      <c r="B99" s="16" t="s">
        <v>510</v>
      </c>
      <c r="C99" s="17" t="s">
        <v>511</v>
      </c>
      <c r="D99" s="17" t="s">
        <v>66</v>
      </c>
      <c r="E99" s="18" t="s">
        <v>67</v>
      </c>
      <c r="F99" s="19" t="s">
        <v>68</v>
      </c>
      <c r="G99" s="19" t="s">
        <v>79</v>
      </c>
      <c r="H99" s="20">
        <v>0.8</v>
      </c>
      <c r="I99" s="38">
        <f>VLOOKUP(B99,[1]Sheet1!$B:$BA,52,0)</f>
        <v>117802.63</v>
      </c>
      <c r="J99" s="38">
        <f>VLOOKUP(B99,[1]Sheet1!$B:$BB,53,0)</f>
        <v>93150.55</v>
      </c>
      <c r="K99" s="39">
        <f>VLOOKUP(B99,[2]Sheet1!$B$5:$BB$697,53,0)</f>
        <v>2663.73166666667</v>
      </c>
      <c r="L99" s="39">
        <f>VLOOKUP(B99,[2]Sheet1!$B:$BC,54,0)</f>
        <v>2663.73166666667</v>
      </c>
      <c r="M99" s="39">
        <f>VLOOKUP(B99,[2]Sheet1!$B:$BD,55,0)</f>
        <v>4724.55166666667</v>
      </c>
      <c r="N99" s="39">
        <f>VLOOKUP(B99,[2]Sheet1!$B:$BE,56,0)</f>
        <v>7463.67166666667</v>
      </c>
      <c r="O99" s="39">
        <f>VLOOKUP(B99,[2]Sheet1!$B:$BF,57,0)</f>
        <v>11572.3516666667</v>
      </c>
      <c r="P99" s="39">
        <f>VLOOKUP(B99,[3]Sheet1!$B:$BH,59,0)</f>
        <v>14915.7</v>
      </c>
      <c r="Q99" s="39">
        <f>VLOOKUP(B99,[4]Sheet1!$B$5:$BJ$707,61,0)</f>
        <v>12861.36</v>
      </c>
      <c r="R99" s="39">
        <f>VLOOKUP(B99,[5]Sheet1!$B$5:$BO$716,65,0)</f>
        <v>16970.04</v>
      </c>
      <c r="S99" s="39">
        <f>VLOOKUP(B99,[1]Sheet1!$B:$BO,66,0)</f>
        <v>14909.22</v>
      </c>
      <c r="T99" s="49">
        <f t="shared" si="32"/>
        <v>70995.4866666667</v>
      </c>
      <c r="U99" s="50">
        <f>VLOOKUP(B99,[6]Sheet2!$A:$V,21,0)</f>
        <v>0</v>
      </c>
      <c r="V99" s="50"/>
      <c r="W99" s="50"/>
      <c r="X99" s="50"/>
      <c r="Y99" s="50"/>
      <c r="Z99" s="50">
        <f>VLOOKUP(B99,'[8]7.4付款计划'!$C$4:$AI$185,33,0)</f>
        <v>0</v>
      </c>
      <c r="AA99" s="50">
        <f>VLOOKUP(B99,'[8]7.9付款计划'!$C$9:$AB$196,26,0)</f>
        <v>0</v>
      </c>
      <c r="AB99" s="50"/>
      <c r="AC99" s="50"/>
      <c r="AD99" s="50"/>
      <c r="AE99" s="50"/>
      <c r="AF99" s="50"/>
      <c r="AG99" s="50"/>
      <c r="AH99" s="50">
        <f t="shared" si="37"/>
        <v>0</v>
      </c>
      <c r="AI99" s="50">
        <f t="shared" si="38"/>
        <v>70995.4866666667</v>
      </c>
      <c r="AJ99" s="50">
        <f t="shared" si="39"/>
        <v>93150.55</v>
      </c>
      <c r="AK99" s="62">
        <f t="shared" si="35"/>
        <v>70995.4866666667</v>
      </c>
      <c r="AL99" s="62">
        <f t="shared" si="26"/>
        <v>70995.4866666667</v>
      </c>
      <c r="AM99" s="101">
        <v>30000</v>
      </c>
      <c r="AN99" s="50">
        <f t="shared" si="33"/>
        <v>30000</v>
      </c>
      <c r="AO99" s="50"/>
      <c r="AP99" s="74">
        <f t="shared" si="27"/>
        <v>0.422562072725186</v>
      </c>
      <c r="AQ99" s="75">
        <f t="shared" si="28"/>
        <v>0.00211277454942391</v>
      </c>
      <c r="AR99" s="76"/>
      <c r="AS99" s="76"/>
      <c r="AT99" s="76"/>
      <c r="AU99" s="76">
        <f t="shared" si="29"/>
        <v>0</v>
      </c>
      <c r="AV99" s="77">
        <v>0</v>
      </c>
      <c r="AW99" s="77">
        <f t="shared" si="34"/>
        <v>0</v>
      </c>
      <c r="AX99" s="50">
        <f t="shared" si="30"/>
        <v>30000</v>
      </c>
      <c r="AY99" s="91"/>
      <c r="AZ99" s="93">
        <v>3</v>
      </c>
      <c r="BA99" s="91">
        <f t="shared" si="36"/>
        <v>-3</v>
      </c>
      <c r="BB99" s="92" t="s">
        <v>70</v>
      </c>
      <c r="BC99" s="50">
        <v>0</v>
      </c>
      <c r="BD99" s="15" t="s">
        <v>88</v>
      </c>
      <c r="BE99" s="97"/>
      <c r="BF99" s="2"/>
    </row>
    <row r="100" s="1" customFormat="1" ht="36" customHeight="1" spans="1:58">
      <c r="A100" s="15">
        <f t="shared" si="31"/>
        <v>97</v>
      </c>
      <c r="B100" s="16" t="s">
        <v>512</v>
      </c>
      <c r="C100" s="17" t="s">
        <v>513</v>
      </c>
      <c r="D100" s="17" t="s">
        <v>146</v>
      </c>
      <c r="E100" s="18" t="s">
        <v>75</v>
      </c>
      <c r="F100" s="19" t="s">
        <v>68</v>
      </c>
      <c r="G100" s="19" t="s">
        <v>79</v>
      </c>
      <c r="H100" s="20">
        <v>0.8</v>
      </c>
      <c r="I100" s="38">
        <f>VLOOKUP(B100,[1]Sheet1!$B:$BA,52,0)</f>
        <v>0</v>
      </c>
      <c r="J100" s="38">
        <f>VLOOKUP(B100,[1]Sheet1!$B:$BB,53,0)</f>
        <v>0</v>
      </c>
      <c r="K100" s="39">
        <f>VLOOKUP(B100,[2]Sheet1!$B$5:$BB$697,53,0)</f>
        <v>0</v>
      </c>
      <c r="L100" s="39">
        <f>VLOOKUP(B100,[2]Sheet1!$B:$BC,54,0)</f>
        <v>0</v>
      </c>
      <c r="M100" s="39">
        <f>VLOOKUP(B100,[2]Sheet1!$B:$BD,55,0)</f>
        <v>0</v>
      </c>
      <c r="N100" s="39">
        <f>VLOOKUP(B100,[2]Sheet1!$B:$BE,56,0)</f>
        <v>0</v>
      </c>
      <c r="O100" s="39">
        <f>VLOOKUP(B100,[2]Sheet1!$B:$BF,57,0)</f>
        <v>0</v>
      </c>
      <c r="P100" s="39">
        <f>VLOOKUP(B100,[3]Sheet1!$B:$BH,59,0)</f>
        <v>0</v>
      </c>
      <c r="Q100" s="39">
        <f>VLOOKUP(B100,[4]Sheet1!$B$5:$BJ$707,61,0)</f>
        <v>0</v>
      </c>
      <c r="R100" s="39">
        <f>VLOOKUP(B100,[5]Sheet1!$B$5:$BO$716,65,0)</f>
        <v>0</v>
      </c>
      <c r="S100" s="39">
        <f>VLOOKUP(B100,[1]Sheet1!$B:$BO,66,0)</f>
        <v>0</v>
      </c>
      <c r="T100" s="49">
        <f t="shared" si="32"/>
        <v>0</v>
      </c>
      <c r="U100" s="50"/>
      <c r="V100" s="50"/>
      <c r="W100" s="50"/>
      <c r="X100" s="50"/>
      <c r="Y100" s="50"/>
      <c r="Z100" s="50">
        <f>VLOOKUP(B100,'[8]7.4付款计划'!$C$4:$AI$185,33,0)</f>
        <v>0</v>
      </c>
      <c r="AA100" s="50">
        <f>VLOOKUP(B100,'[8]7.9付款计划'!$C$9:$AB$196,26,0)</f>
        <v>0</v>
      </c>
      <c r="AB100" s="50"/>
      <c r="AC100" s="50"/>
      <c r="AD100" s="50"/>
      <c r="AE100" s="50"/>
      <c r="AF100" s="50"/>
      <c r="AG100" s="50"/>
      <c r="AH100" s="50">
        <f t="shared" si="37"/>
        <v>0</v>
      </c>
      <c r="AI100" s="50">
        <f t="shared" si="38"/>
        <v>0</v>
      </c>
      <c r="AJ100" s="50">
        <f t="shared" si="39"/>
        <v>0</v>
      </c>
      <c r="AK100" s="62">
        <f t="shared" si="35"/>
        <v>0</v>
      </c>
      <c r="AL100" s="62">
        <f t="shared" si="26"/>
        <v>0</v>
      </c>
      <c r="AM100" s="62"/>
      <c r="AN100" s="50">
        <f t="shared" si="33"/>
        <v>0</v>
      </c>
      <c r="AO100" s="50"/>
      <c r="AP100" s="74" t="str">
        <f t="shared" si="27"/>
        <v>100%</v>
      </c>
      <c r="AQ100" s="75">
        <f t="shared" si="28"/>
        <v>0</v>
      </c>
      <c r="AR100" s="76"/>
      <c r="AS100" s="76"/>
      <c r="AT100" s="76"/>
      <c r="AU100" s="76">
        <f t="shared" si="29"/>
        <v>0</v>
      </c>
      <c r="AV100" s="77"/>
      <c r="AW100" s="77">
        <f t="shared" si="34"/>
        <v>0</v>
      </c>
      <c r="AX100" s="50">
        <f t="shared" si="30"/>
        <v>0</v>
      </c>
      <c r="AY100" s="91"/>
      <c r="AZ100" s="93">
        <v>3</v>
      </c>
      <c r="BA100" s="91">
        <f t="shared" si="36"/>
        <v>-3</v>
      </c>
      <c r="BB100" s="92" t="s">
        <v>70</v>
      </c>
      <c r="BC100" s="50">
        <v>0</v>
      </c>
      <c r="BD100" s="15" t="s">
        <v>81</v>
      </c>
      <c r="BE100" s="97"/>
      <c r="BF100" s="2"/>
    </row>
    <row r="101" s="1" customFormat="1" ht="36" customHeight="1" spans="1:58">
      <c r="A101" s="15">
        <f t="shared" si="31"/>
        <v>98</v>
      </c>
      <c r="B101" s="16" t="s">
        <v>514</v>
      </c>
      <c r="C101" s="17" t="s">
        <v>515</v>
      </c>
      <c r="D101" s="17" t="s">
        <v>146</v>
      </c>
      <c r="E101" s="18" t="s">
        <v>75</v>
      </c>
      <c r="F101" s="19" t="s">
        <v>68</v>
      </c>
      <c r="G101" s="19" t="s">
        <v>257</v>
      </c>
      <c r="H101" s="20">
        <v>1</v>
      </c>
      <c r="I101" s="38">
        <f>VLOOKUP(B101,[1]Sheet1!$B:$BA,52,0)</f>
        <v>0</v>
      </c>
      <c r="J101" s="38">
        <f>VLOOKUP(B101,[1]Sheet1!$B:$BB,53,0)</f>
        <v>0</v>
      </c>
      <c r="K101" s="39">
        <f>VLOOKUP(B101,[2]Sheet1!$B$5:$BB$697,53,0)</f>
        <v>0</v>
      </c>
      <c r="L101" s="39">
        <f>VLOOKUP(B101,[2]Sheet1!$B:$BC,54,0)</f>
        <v>0</v>
      </c>
      <c r="M101" s="39">
        <f>VLOOKUP(B101,[2]Sheet1!$B:$BD,55,0)</f>
        <v>0</v>
      </c>
      <c r="N101" s="39">
        <f>VLOOKUP(B101,[2]Sheet1!$B:$BE,56,0)</f>
        <v>0</v>
      </c>
      <c r="O101" s="39">
        <f>VLOOKUP(B101,[2]Sheet1!$B:$BF,57,0)</f>
        <v>0</v>
      </c>
      <c r="P101" s="39">
        <f>VLOOKUP(B101,[3]Sheet1!$B:$BH,59,0)</f>
        <v>0</v>
      </c>
      <c r="Q101" s="39">
        <f>VLOOKUP(B101,[4]Sheet1!$B$5:$BJ$707,61,0)</f>
        <v>0</v>
      </c>
      <c r="R101" s="39">
        <f>VLOOKUP(B101,[5]Sheet1!$B$5:$BO$716,65,0)</f>
        <v>0</v>
      </c>
      <c r="S101" s="39">
        <f>VLOOKUP(B101,[1]Sheet1!$B:$BO,66,0)</f>
        <v>0</v>
      </c>
      <c r="T101" s="49">
        <f t="shared" si="32"/>
        <v>0</v>
      </c>
      <c r="U101" s="50">
        <f>VLOOKUP(B101,[6]Sheet2!$A:$V,21,0)</f>
        <v>0</v>
      </c>
      <c r="V101" s="50"/>
      <c r="W101" s="50"/>
      <c r="X101" s="50"/>
      <c r="Y101" s="50"/>
      <c r="Z101" s="50">
        <f>VLOOKUP(B101,'[8]7.4付款计划'!$C$4:$AI$185,33,0)</f>
        <v>0</v>
      </c>
      <c r="AA101" s="50">
        <f>VLOOKUP(B101,'[8]7.9付款计划'!$C$9:$AB$196,26,0)</f>
        <v>0</v>
      </c>
      <c r="AB101" s="50"/>
      <c r="AC101" s="50"/>
      <c r="AD101" s="50"/>
      <c r="AE101" s="50"/>
      <c r="AF101" s="50"/>
      <c r="AG101" s="50"/>
      <c r="AH101" s="50">
        <f t="shared" si="37"/>
        <v>0</v>
      </c>
      <c r="AI101" s="50">
        <f t="shared" si="38"/>
        <v>0</v>
      </c>
      <c r="AJ101" s="50">
        <f t="shared" si="39"/>
        <v>0</v>
      </c>
      <c r="AK101" s="62"/>
      <c r="AL101" s="62">
        <f t="shared" si="26"/>
        <v>0</v>
      </c>
      <c r="AM101" s="62"/>
      <c r="AN101" s="50">
        <f t="shared" si="33"/>
        <v>0</v>
      </c>
      <c r="AO101" s="50"/>
      <c r="AP101" s="74" t="str">
        <f t="shared" si="27"/>
        <v>100%</v>
      </c>
      <c r="AQ101" s="75">
        <f t="shared" si="28"/>
        <v>0</v>
      </c>
      <c r="AR101" s="76"/>
      <c r="AS101" s="76"/>
      <c r="AT101" s="76"/>
      <c r="AU101" s="76">
        <f t="shared" si="29"/>
        <v>0</v>
      </c>
      <c r="AV101" s="77"/>
      <c r="AW101" s="77">
        <f t="shared" si="34"/>
        <v>0</v>
      </c>
      <c r="AX101" s="50">
        <f t="shared" si="30"/>
        <v>0</v>
      </c>
      <c r="AY101" s="91"/>
      <c r="AZ101" s="93">
        <v>3</v>
      </c>
      <c r="BA101" s="91">
        <f t="shared" si="36"/>
        <v>-3</v>
      </c>
      <c r="BB101" s="92" t="s">
        <v>70</v>
      </c>
      <c r="BC101" s="50">
        <v>0</v>
      </c>
      <c r="BD101" s="15" t="s">
        <v>95</v>
      </c>
      <c r="BE101" s="97"/>
      <c r="BF101" s="2"/>
    </row>
    <row r="102" s="1" customFormat="1" ht="36" customHeight="1" spans="1:58">
      <c r="A102" s="15">
        <f t="shared" si="31"/>
        <v>99</v>
      </c>
      <c r="B102" s="16" t="s">
        <v>516</v>
      </c>
      <c r="C102" s="17" t="s">
        <v>517</v>
      </c>
      <c r="D102" s="17" t="s">
        <v>208</v>
      </c>
      <c r="E102" s="18" t="s">
        <v>67</v>
      </c>
      <c r="F102" s="19" t="s">
        <v>135</v>
      </c>
      <c r="G102" s="19" t="s">
        <v>79</v>
      </c>
      <c r="H102" s="20">
        <v>0.8</v>
      </c>
      <c r="I102" s="38">
        <f>VLOOKUP(B102,[1]Sheet1!$B:$BA,52,0)</f>
        <v>18066.19</v>
      </c>
      <c r="J102" s="38">
        <f>VLOOKUP(B102,[1]Sheet1!$B:$BB,53,0)</f>
        <v>18066.19</v>
      </c>
      <c r="K102" s="39">
        <f>VLOOKUP(B102,[2]Sheet1!$B$5:$BB$697,53,0)</f>
        <v>0</v>
      </c>
      <c r="L102" s="39">
        <f>VLOOKUP(B102,[2]Sheet1!$B:$BC,54,0)</f>
        <v>0</v>
      </c>
      <c r="M102" s="39">
        <f>VLOOKUP(B102,[2]Sheet1!$B:$BD,55,0)</f>
        <v>0</v>
      </c>
      <c r="N102" s="39">
        <f>VLOOKUP(B102,[2]Sheet1!$B:$BE,56,0)</f>
        <v>0</v>
      </c>
      <c r="O102" s="39">
        <f>VLOOKUP(B102,[2]Sheet1!$B:$BF,57,0)</f>
        <v>0</v>
      </c>
      <c r="P102" s="39">
        <f>VLOOKUP(B102,[3]Sheet1!$B:$BH,59,0)</f>
        <v>0</v>
      </c>
      <c r="Q102" s="39">
        <f>VLOOKUP(B102,[4]Sheet1!$B$5:$BJ$707,61,0)</f>
        <v>0</v>
      </c>
      <c r="R102" s="39">
        <f>VLOOKUP(B102,[5]Sheet1!$B$5:$BO$716,65,0)</f>
        <v>0</v>
      </c>
      <c r="S102" s="39">
        <f>VLOOKUP(B102,[1]Sheet1!$B:$BO,66,0)</f>
        <v>0</v>
      </c>
      <c r="T102" s="49">
        <f t="shared" si="32"/>
        <v>0</v>
      </c>
      <c r="U102" s="50">
        <f>VLOOKUP(B102,[6]Sheet2!$A:$V,21,0)</f>
        <v>10000</v>
      </c>
      <c r="V102" s="50"/>
      <c r="W102" s="50"/>
      <c r="X102" s="50"/>
      <c r="Y102" s="50"/>
      <c r="Z102" s="50">
        <f>VLOOKUP(B102,'[8]7.4付款计划'!$C$4:$AI$185,33,0)</f>
        <v>0</v>
      </c>
      <c r="AA102" s="50">
        <f>VLOOKUP(B102,'[8]7.9付款计划'!$C$9:$AB$196,26,0)</f>
        <v>0</v>
      </c>
      <c r="AB102" s="50"/>
      <c r="AC102" s="50"/>
      <c r="AD102" s="50"/>
      <c r="AE102" s="50"/>
      <c r="AF102" s="50"/>
      <c r="AG102" s="50"/>
      <c r="AH102" s="50">
        <f t="shared" si="37"/>
        <v>10000</v>
      </c>
      <c r="AI102" s="50">
        <f t="shared" si="38"/>
        <v>-10000</v>
      </c>
      <c r="AJ102" s="50">
        <f t="shared" si="39"/>
        <v>18066.19</v>
      </c>
      <c r="AK102" s="62">
        <f t="shared" ref="AK102:AK122" si="40">_xlfn.IFS(G102="原材料",AJ102,G102="涉诉",AJ102,G102="临采",AJ102,G102="零部件",AI102,G102="销售",AI102,G102="固定资产",AJ102,G102="特殊类",AJ102,G102="李尔项目",AJ102)</f>
        <v>-10000</v>
      </c>
      <c r="AL102" s="62">
        <f t="shared" si="26"/>
        <v>0</v>
      </c>
      <c r="AM102" s="62"/>
      <c r="AN102" s="50">
        <f t="shared" si="33"/>
        <v>0</v>
      </c>
      <c r="AO102" s="50"/>
      <c r="AP102" s="74" t="str">
        <f t="shared" si="27"/>
        <v>100%</v>
      </c>
      <c r="AQ102" s="75">
        <f t="shared" si="28"/>
        <v>0</v>
      </c>
      <c r="AR102" s="76"/>
      <c r="AS102" s="76"/>
      <c r="AT102" s="76"/>
      <c r="AU102" s="76">
        <f t="shared" si="29"/>
        <v>0</v>
      </c>
      <c r="AV102" s="77"/>
      <c r="AW102" s="77">
        <f t="shared" si="34"/>
        <v>0</v>
      </c>
      <c r="AX102" s="50">
        <f t="shared" si="30"/>
        <v>0</v>
      </c>
      <c r="AY102" s="91">
        <v>45550</v>
      </c>
      <c r="AZ102" s="93">
        <v>3</v>
      </c>
      <c r="BA102" s="91">
        <f t="shared" si="36"/>
        <v>45547</v>
      </c>
      <c r="BB102" s="92" t="s">
        <v>70</v>
      </c>
      <c r="BC102" s="50">
        <v>0</v>
      </c>
      <c r="BD102" s="15" t="s">
        <v>81</v>
      </c>
      <c r="BE102" s="97"/>
      <c r="BF102" s="2"/>
    </row>
    <row r="103" s="1" customFormat="1" ht="36" customHeight="1" spans="1:58">
      <c r="A103" s="15">
        <f t="shared" si="31"/>
        <v>100</v>
      </c>
      <c r="B103" s="16" t="s">
        <v>518</v>
      </c>
      <c r="C103" s="17" t="s">
        <v>519</v>
      </c>
      <c r="D103" s="17" t="s">
        <v>208</v>
      </c>
      <c r="E103" s="18" t="s">
        <v>75</v>
      </c>
      <c r="F103" s="19" t="s">
        <v>68</v>
      </c>
      <c r="G103" s="19" t="s">
        <v>85</v>
      </c>
      <c r="H103" s="20">
        <v>1</v>
      </c>
      <c r="I103" s="38">
        <f>VLOOKUP(B103,[1]Sheet1!$B:$BA,52,0)</f>
        <v>612503.79</v>
      </c>
      <c r="J103" s="38">
        <f>VLOOKUP(B103,[1]Sheet1!$B:$BB,53,0)</f>
        <v>612503.79</v>
      </c>
      <c r="K103" s="39">
        <f>VLOOKUP(B103,[2]Sheet1!$B$5:$BB$697,53,0)</f>
        <v>62388.0716666667</v>
      </c>
      <c r="L103" s="39">
        <f>VLOOKUP(B103,[2]Sheet1!$B:$BC,54,0)</f>
        <v>114316.093333333</v>
      </c>
      <c r="M103" s="39">
        <f>VLOOKUP(B103,[2]Sheet1!$B:$BD,55,0)</f>
        <v>152083.965</v>
      </c>
      <c r="N103" s="39">
        <f>VLOOKUP(B103,[2]Sheet1!$B:$BE,56,0)</f>
        <v>152083.965</v>
      </c>
      <c r="O103" s="39">
        <f>VLOOKUP(B103,[2]Sheet1!$B:$BF,57,0)</f>
        <v>152083.965</v>
      </c>
      <c r="P103" s="39">
        <f>VLOOKUP(B103,[3]Sheet1!$B:$BH,59,0)</f>
        <v>132604.723333333</v>
      </c>
      <c r="Q103" s="39">
        <f>VLOOKUP(B103,[4]Sheet1!$B$5:$BJ$707,61,0)</f>
        <v>89695.8933333333</v>
      </c>
      <c r="R103" s="39">
        <f>VLOOKUP(B103,[5]Sheet1!$B$5:$BO$716,65,0)</f>
        <v>37767.8716666667</v>
      </c>
      <c r="S103" s="39">
        <f>VLOOKUP(B103,[1]Sheet1!$B:$BO,66,0)</f>
        <v>0</v>
      </c>
      <c r="T103" s="49">
        <f t="shared" si="32"/>
        <v>893024.548333333</v>
      </c>
      <c r="U103" s="50">
        <f>VLOOKUP(B103,[6]Sheet2!$A:$V,21,0)</f>
        <v>0</v>
      </c>
      <c r="V103" s="50"/>
      <c r="W103" s="50"/>
      <c r="X103" s="50"/>
      <c r="Y103" s="50"/>
      <c r="Z103" s="50">
        <f>VLOOKUP(B103,'[8]7.4付款计划'!$C$4:$AI$185,33,0)</f>
        <v>0</v>
      </c>
      <c r="AA103" s="50">
        <f>VLOOKUP(B103,'[8]7.9付款计划'!$C$9:$AB$196,26,0)</f>
        <v>0</v>
      </c>
      <c r="AB103" s="50"/>
      <c r="AC103" s="50"/>
      <c r="AD103" s="50"/>
      <c r="AE103" s="50"/>
      <c r="AF103" s="50"/>
      <c r="AG103" s="50"/>
      <c r="AH103" s="50">
        <f t="shared" si="37"/>
        <v>0</v>
      </c>
      <c r="AI103" s="50">
        <f t="shared" si="38"/>
        <v>893024.548333333</v>
      </c>
      <c r="AJ103" s="50">
        <f t="shared" si="39"/>
        <v>612503.79</v>
      </c>
      <c r="AK103" s="62">
        <f t="shared" si="40"/>
        <v>612503.79</v>
      </c>
      <c r="AL103" s="62">
        <f t="shared" si="26"/>
        <v>612503.79</v>
      </c>
      <c r="AM103" s="62">
        <v>300000</v>
      </c>
      <c r="AN103" s="50">
        <f t="shared" si="33"/>
        <v>300000</v>
      </c>
      <c r="AO103" s="50"/>
      <c r="AP103" s="74">
        <f t="shared" si="27"/>
        <v>0.489792887648907</v>
      </c>
      <c r="AQ103" s="75">
        <f t="shared" si="28"/>
        <v>0.0211277454942391</v>
      </c>
      <c r="AR103" s="76"/>
      <c r="AS103" s="76"/>
      <c r="AT103" s="76"/>
      <c r="AU103" s="76">
        <f t="shared" si="29"/>
        <v>0</v>
      </c>
      <c r="AV103" s="77"/>
      <c r="AW103" s="77">
        <f t="shared" si="34"/>
        <v>0</v>
      </c>
      <c r="AX103" s="50">
        <f t="shared" si="30"/>
        <v>300000</v>
      </c>
      <c r="AY103" s="91"/>
      <c r="AZ103" s="93">
        <v>3</v>
      </c>
      <c r="BA103" s="91">
        <f t="shared" si="36"/>
        <v>-3</v>
      </c>
      <c r="BB103" s="92" t="s">
        <v>70</v>
      </c>
      <c r="BC103" s="50">
        <v>0</v>
      </c>
      <c r="BD103" s="15" t="s">
        <v>81</v>
      </c>
      <c r="BE103" s="97"/>
      <c r="BF103" s="70" t="s">
        <v>90</v>
      </c>
    </row>
    <row r="104" s="1" customFormat="1" ht="36" customHeight="1" spans="1:58">
      <c r="A104" s="15">
        <f t="shared" si="31"/>
        <v>101</v>
      </c>
      <c r="B104" s="16" t="s">
        <v>520</v>
      </c>
      <c r="C104" s="17" t="s">
        <v>521</v>
      </c>
      <c r="D104" s="17" t="s">
        <v>146</v>
      </c>
      <c r="E104" s="18" t="s">
        <v>75</v>
      </c>
      <c r="F104" s="19" t="s">
        <v>68</v>
      </c>
      <c r="G104" s="19" t="s">
        <v>79</v>
      </c>
      <c r="H104" s="20">
        <v>0.8</v>
      </c>
      <c r="I104" s="38">
        <f>VLOOKUP(B104,[1]Sheet1!$B:$BA,52,0)</f>
        <v>0</v>
      </c>
      <c r="J104" s="38">
        <f>VLOOKUP(B104,[1]Sheet1!$B:$BB,53,0)</f>
        <v>0</v>
      </c>
      <c r="K104" s="39">
        <f>VLOOKUP(B104,[2]Sheet1!$B$5:$BB$697,53,0)</f>
        <v>0</v>
      </c>
      <c r="L104" s="39">
        <f>VLOOKUP(B104,[2]Sheet1!$B:$BC,54,0)</f>
        <v>0</v>
      </c>
      <c r="M104" s="39">
        <f>VLOOKUP(B104,[2]Sheet1!$B:$BD,55,0)</f>
        <v>0</v>
      </c>
      <c r="N104" s="39">
        <f>VLOOKUP(B104,[2]Sheet1!$B:$BE,56,0)</f>
        <v>0</v>
      </c>
      <c r="O104" s="39">
        <f>VLOOKUP(B104,[2]Sheet1!$B:$BF,57,0)</f>
        <v>0</v>
      </c>
      <c r="P104" s="39">
        <f>VLOOKUP(B104,[3]Sheet1!$B:$BH,59,0)</f>
        <v>0</v>
      </c>
      <c r="Q104" s="39">
        <f>VLOOKUP(B104,[4]Sheet1!$B$5:$BJ$707,61,0)</f>
        <v>0</v>
      </c>
      <c r="R104" s="39">
        <f>VLOOKUP(B104,[5]Sheet1!$B$5:$BO$716,65,0)</f>
        <v>0</v>
      </c>
      <c r="S104" s="39">
        <f>VLOOKUP(B104,[1]Sheet1!$B:$BO,66,0)</f>
        <v>0</v>
      </c>
      <c r="T104" s="49">
        <f t="shared" si="32"/>
        <v>0</v>
      </c>
      <c r="U104" s="50">
        <f>VLOOKUP(B104,[6]Sheet2!$A:$V,21,0)</f>
        <v>0</v>
      </c>
      <c r="V104" s="50"/>
      <c r="W104" s="50"/>
      <c r="X104" s="50"/>
      <c r="Y104" s="50"/>
      <c r="Z104" s="50">
        <f>VLOOKUP(B104,'[8]7.4付款计划'!$C$4:$AI$185,33,0)</f>
        <v>0</v>
      </c>
      <c r="AA104" s="50">
        <f>VLOOKUP(B104,'[8]7.9付款计划'!$C$9:$AB$196,26,0)</f>
        <v>0</v>
      </c>
      <c r="AB104" s="50"/>
      <c r="AC104" s="50"/>
      <c r="AD104" s="50"/>
      <c r="AE104" s="50"/>
      <c r="AF104" s="50"/>
      <c r="AG104" s="50"/>
      <c r="AH104" s="50">
        <f t="shared" si="37"/>
        <v>0</v>
      </c>
      <c r="AI104" s="50">
        <f t="shared" si="38"/>
        <v>0</v>
      </c>
      <c r="AJ104" s="50">
        <f t="shared" si="39"/>
        <v>0</v>
      </c>
      <c r="AK104" s="62">
        <f t="shared" si="40"/>
        <v>0</v>
      </c>
      <c r="AL104" s="62">
        <f t="shared" si="26"/>
        <v>0</v>
      </c>
      <c r="AM104" s="62"/>
      <c r="AN104" s="50">
        <f t="shared" si="33"/>
        <v>0</v>
      </c>
      <c r="AO104" s="50"/>
      <c r="AP104" s="74" t="str">
        <f t="shared" si="27"/>
        <v>100%</v>
      </c>
      <c r="AQ104" s="75">
        <f t="shared" si="28"/>
        <v>0</v>
      </c>
      <c r="AR104" s="76"/>
      <c r="AS104" s="76"/>
      <c r="AT104" s="76"/>
      <c r="AU104" s="76">
        <f t="shared" si="29"/>
        <v>0</v>
      </c>
      <c r="AV104" s="77"/>
      <c r="AW104" s="77">
        <f t="shared" si="34"/>
        <v>0</v>
      </c>
      <c r="AX104" s="50">
        <f t="shared" si="30"/>
        <v>0</v>
      </c>
      <c r="AY104" s="91"/>
      <c r="AZ104" s="93">
        <v>3</v>
      </c>
      <c r="BA104" s="91">
        <f t="shared" si="36"/>
        <v>-3</v>
      </c>
      <c r="BB104" s="92" t="s">
        <v>70</v>
      </c>
      <c r="BC104" s="50">
        <v>0</v>
      </c>
      <c r="BD104" s="15" t="s">
        <v>81</v>
      </c>
      <c r="BE104" s="97"/>
      <c r="BF104" s="2"/>
    </row>
    <row r="105" s="1" customFormat="1" ht="36" customHeight="1" spans="1:58">
      <c r="A105" s="15">
        <f t="shared" si="31"/>
        <v>102</v>
      </c>
      <c r="B105" s="16" t="s">
        <v>522</v>
      </c>
      <c r="C105" s="17" t="s">
        <v>523</v>
      </c>
      <c r="D105" s="17" t="s">
        <v>256</v>
      </c>
      <c r="E105" s="18" t="s">
        <v>75</v>
      </c>
      <c r="F105" s="19" t="s">
        <v>110</v>
      </c>
      <c r="G105" s="19" t="s">
        <v>273</v>
      </c>
      <c r="H105" s="20">
        <v>1</v>
      </c>
      <c r="I105" s="38">
        <f>VLOOKUP(B105,[1]Sheet1!$B:$BA,52,0)</f>
        <v>118895.43</v>
      </c>
      <c r="J105" s="38">
        <f>VLOOKUP(B105,[1]Sheet1!$B:$BB,53,0)</f>
        <v>91393.72</v>
      </c>
      <c r="K105" s="39">
        <f>VLOOKUP(B105,[2]Sheet1!$B$5:$BB$697,53,0)</f>
        <v>0</v>
      </c>
      <c r="L105" s="39">
        <f>VLOOKUP(B105,[2]Sheet1!$B:$BC,54,0)</f>
        <v>0</v>
      </c>
      <c r="M105" s="39">
        <f>VLOOKUP(B105,[2]Sheet1!$B:$BD,55,0)</f>
        <v>0</v>
      </c>
      <c r="N105" s="39">
        <f>VLOOKUP(B105,[2]Sheet1!$B:$BE,56,0)</f>
        <v>0</v>
      </c>
      <c r="O105" s="39">
        <f>VLOOKUP(B105,[2]Sheet1!$B:$BF,57,0)</f>
        <v>17883.8316666667</v>
      </c>
      <c r="P105" s="39">
        <f>VLOOKUP(B105,[3]Sheet1!$B:$BH,59,0)</f>
        <v>26601.63</v>
      </c>
      <c r="Q105" s="39">
        <f>VLOOKUP(B105,[4]Sheet1!$B$5:$BJ$707,61,0)</f>
        <v>33116.1183333333</v>
      </c>
      <c r="R105" s="39">
        <f>VLOOKUP(B105,[5]Sheet1!$B$5:$BO$716,65,0)</f>
        <v>19815.905</v>
      </c>
      <c r="S105" s="39">
        <f>VLOOKUP(B105,[1]Sheet1!$B:$BO,66,0)</f>
        <v>19815.905</v>
      </c>
      <c r="T105" s="49">
        <f t="shared" si="32"/>
        <v>117233.39</v>
      </c>
      <c r="U105" s="50"/>
      <c r="V105" s="50"/>
      <c r="W105" s="50"/>
      <c r="X105" s="50"/>
      <c r="Y105" s="50"/>
      <c r="Z105" s="50">
        <f>VLOOKUP(B105,'[8]7.4付款计划'!$C$4:$AI$185,33,0)</f>
        <v>107302.99</v>
      </c>
      <c r="AA105" s="50">
        <f>VLOOKUP(B105,'[8]7.9付款计划'!$C$9:$AB$196,26,0)</f>
        <v>0</v>
      </c>
      <c r="AB105" s="50"/>
      <c r="AC105" s="50"/>
      <c r="AD105" s="50"/>
      <c r="AE105" s="50"/>
      <c r="AF105" s="50"/>
      <c r="AG105" s="50"/>
      <c r="AH105" s="50">
        <f t="shared" si="37"/>
        <v>107302.99</v>
      </c>
      <c r="AI105" s="50">
        <f t="shared" si="38"/>
        <v>9930.39999999999</v>
      </c>
      <c r="AJ105" s="50">
        <f t="shared" si="39"/>
        <v>91393.72</v>
      </c>
      <c r="AK105" s="62">
        <f t="shared" si="40"/>
        <v>91393.72</v>
      </c>
      <c r="AL105" s="62">
        <f t="shared" si="26"/>
        <v>91393.72</v>
      </c>
      <c r="AM105" s="62"/>
      <c r="AN105" s="50">
        <f t="shared" si="33"/>
        <v>0</v>
      </c>
      <c r="AO105" s="50"/>
      <c r="AP105" s="74">
        <f t="shared" si="27"/>
        <v>0</v>
      </c>
      <c r="AQ105" s="75">
        <f t="shared" si="28"/>
        <v>0</v>
      </c>
      <c r="AR105" s="76"/>
      <c r="AS105" s="76"/>
      <c r="AT105" s="76"/>
      <c r="AU105" s="76">
        <f t="shared" si="29"/>
        <v>0</v>
      </c>
      <c r="AV105" s="77">
        <v>0</v>
      </c>
      <c r="AW105" s="77">
        <f t="shared" si="34"/>
        <v>0</v>
      </c>
      <c r="AX105" s="50">
        <f t="shared" si="30"/>
        <v>0</v>
      </c>
      <c r="AY105" s="91"/>
      <c r="AZ105" s="93">
        <v>3</v>
      </c>
      <c r="BA105" s="91">
        <f t="shared" si="36"/>
        <v>-3</v>
      </c>
      <c r="BB105" s="94" t="s">
        <v>70</v>
      </c>
      <c r="BC105" s="50">
        <v>0</v>
      </c>
      <c r="BD105" s="19" t="s">
        <v>174</v>
      </c>
      <c r="BE105" s="17" t="s">
        <v>524</v>
      </c>
      <c r="BF105" s="2"/>
    </row>
    <row r="106" s="1" customFormat="1" ht="36" customHeight="1" spans="1:58">
      <c r="A106" s="15">
        <f t="shared" si="31"/>
        <v>103</v>
      </c>
      <c r="B106" s="16" t="s">
        <v>525</v>
      </c>
      <c r="C106" s="17" t="s">
        <v>526</v>
      </c>
      <c r="D106" s="17" t="s">
        <v>146</v>
      </c>
      <c r="E106" s="18" t="s">
        <v>75</v>
      </c>
      <c r="F106" s="19" t="s">
        <v>68</v>
      </c>
      <c r="G106" s="19" t="s">
        <v>79</v>
      </c>
      <c r="H106" s="20">
        <v>0.8</v>
      </c>
      <c r="I106" s="38">
        <f>VLOOKUP(B106,[1]Sheet1!$B:$BA,52,0)</f>
        <v>0</v>
      </c>
      <c r="J106" s="38">
        <f>VLOOKUP(B106,[1]Sheet1!$B:$BB,53,0)</f>
        <v>0</v>
      </c>
      <c r="K106" s="39">
        <f>VLOOKUP(B106,[2]Sheet1!$B$5:$BB$697,53,0)</f>
        <v>0</v>
      </c>
      <c r="L106" s="39">
        <f>VLOOKUP(B106,[2]Sheet1!$B:$BC,54,0)</f>
        <v>0</v>
      </c>
      <c r="M106" s="39">
        <f>VLOOKUP(B106,[2]Sheet1!$B:$BD,55,0)</f>
        <v>0</v>
      </c>
      <c r="N106" s="39">
        <f>VLOOKUP(B106,[2]Sheet1!$B:$BE,56,0)</f>
        <v>0</v>
      </c>
      <c r="O106" s="39">
        <f>VLOOKUP(B106,[2]Sheet1!$B:$BF,57,0)</f>
        <v>11892.4033333333</v>
      </c>
      <c r="P106" s="39">
        <f>VLOOKUP(B106,[3]Sheet1!$B:$BH,59,0)</f>
        <v>11892.4033333333</v>
      </c>
      <c r="Q106" s="39">
        <f>VLOOKUP(B106,[4]Sheet1!$B$5:$BJ$707,61,0)</f>
        <v>11892.4033333333</v>
      </c>
      <c r="R106" s="39">
        <f>VLOOKUP(B106,[5]Sheet1!$B$5:$BO$716,65,0)</f>
        <v>0</v>
      </c>
      <c r="S106" s="39">
        <f>VLOOKUP(B106,[1]Sheet1!$B:$BO,66,0)</f>
        <v>0</v>
      </c>
      <c r="T106" s="49">
        <f t="shared" si="32"/>
        <v>28541.7679999999</v>
      </c>
      <c r="U106" s="50">
        <f>VLOOKUP(B106,[6]Sheet2!$A:$V,21,0)</f>
        <v>0</v>
      </c>
      <c r="V106" s="50"/>
      <c r="W106" s="50"/>
      <c r="X106" s="50"/>
      <c r="Y106" s="50"/>
      <c r="Z106" s="50">
        <f>VLOOKUP(B106,'[8]7.4付款计划'!$C$4:$AI$185,33,0)</f>
        <v>0</v>
      </c>
      <c r="AA106" s="50">
        <f>VLOOKUP(B106,'[8]7.9付款计划'!$C$9:$AB$196,26,0)</f>
        <v>0</v>
      </c>
      <c r="AB106" s="50"/>
      <c r="AC106" s="50"/>
      <c r="AD106" s="50"/>
      <c r="AE106" s="50"/>
      <c r="AF106" s="50"/>
      <c r="AG106" s="50"/>
      <c r="AH106" s="50">
        <f t="shared" si="37"/>
        <v>0</v>
      </c>
      <c r="AI106" s="50">
        <f t="shared" si="38"/>
        <v>28541.7679999999</v>
      </c>
      <c r="AJ106" s="50">
        <f t="shared" si="39"/>
        <v>0</v>
      </c>
      <c r="AK106" s="62">
        <f t="shared" si="40"/>
        <v>28541.7679999999</v>
      </c>
      <c r="AL106" s="62">
        <f t="shared" si="26"/>
        <v>28541.7679999999</v>
      </c>
      <c r="AM106" s="62"/>
      <c r="AN106" s="50">
        <f t="shared" si="33"/>
        <v>0</v>
      </c>
      <c r="AO106" s="50"/>
      <c r="AP106" s="74">
        <f t="shared" si="27"/>
        <v>0</v>
      </c>
      <c r="AQ106" s="75">
        <f t="shared" si="28"/>
        <v>0</v>
      </c>
      <c r="AR106" s="76"/>
      <c r="AS106" s="76"/>
      <c r="AT106" s="76"/>
      <c r="AU106" s="76">
        <f t="shared" si="29"/>
        <v>0</v>
      </c>
      <c r="AV106" s="77">
        <v>0</v>
      </c>
      <c r="AW106" s="77">
        <f t="shared" si="34"/>
        <v>0</v>
      </c>
      <c r="AX106" s="50">
        <f t="shared" si="30"/>
        <v>0</v>
      </c>
      <c r="AY106" s="91"/>
      <c r="AZ106" s="93">
        <v>3</v>
      </c>
      <c r="BA106" s="91">
        <f t="shared" si="36"/>
        <v>-3</v>
      </c>
      <c r="BB106" s="92" t="s">
        <v>70</v>
      </c>
      <c r="BC106" s="50">
        <v>0</v>
      </c>
      <c r="BD106" s="15" t="s">
        <v>174</v>
      </c>
      <c r="BE106" s="97"/>
      <c r="BF106" s="2"/>
    </row>
    <row r="107" s="1" customFormat="1" ht="36" customHeight="1" spans="1:58">
      <c r="A107" s="15">
        <f t="shared" si="31"/>
        <v>104</v>
      </c>
      <c r="B107" s="16" t="s">
        <v>527</v>
      </c>
      <c r="C107" s="17" t="s">
        <v>528</v>
      </c>
      <c r="D107" s="17" t="s">
        <v>66</v>
      </c>
      <c r="E107" s="18" t="s">
        <v>404</v>
      </c>
      <c r="F107" s="19" t="s">
        <v>110</v>
      </c>
      <c r="G107" s="19" t="s">
        <v>79</v>
      </c>
      <c r="H107" s="20">
        <v>0.8</v>
      </c>
      <c r="I107" s="38">
        <f>VLOOKUP(B107,[1]Sheet1!$B:$BA,52,0)</f>
        <v>79687.68</v>
      </c>
      <c r="J107" s="38">
        <f>VLOOKUP(B107,[1]Sheet1!$B:$BB,53,0)</f>
        <v>79687.68</v>
      </c>
      <c r="K107" s="39">
        <f>VLOOKUP(B107,[2]Sheet1!$B$5:$BB$697,53,0)</f>
        <v>0</v>
      </c>
      <c r="L107" s="39">
        <f>VLOOKUP(B107,[2]Sheet1!$B:$BC,54,0)</f>
        <v>0</v>
      </c>
      <c r="M107" s="39">
        <f>VLOOKUP(B107,[2]Sheet1!$B:$BD,55,0)</f>
        <v>0</v>
      </c>
      <c r="N107" s="39">
        <f>VLOOKUP(B107,[2]Sheet1!$B:$BE,56,0)</f>
        <v>0</v>
      </c>
      <c r="O107" s="39">
        <f>VLOOKUP(B107,[2]Sheet1!$B:$BF,57,0)</f>
        <v>0</v>
      </c>
      <c r="P107" s="39">
        <f>VLOOKUP(B107,[3]Sheet1!$B:$BH,59,0)</f>
        <v>0</v>
      </c>
      <c r="Q107" s="39">
        <f>VLOOKUP(B107,[4]Sheet1!$B$5:$BJ$707,61,0)</f>
        <v>0</v>
      </c>
      <c r="R107" s="39">
        <f>VLOOKUP(B107,[5]Sheet1!$B$5:$BO$716,65,0)</f>
        <v>0</v>
      </c>
      <c r="S107" s="39">
        <f>VLOOKUP(B107,[1]Sheet1!$B:$BO,66,0)</f>
        <v>0</v>
      </c>
      <c r="T107" s="49">
        <f t="shared" si="32"/>
        <v>0</v>
      </c>
      <c r="U107" s="50">
        <f>VLOOKUP(B107,[6]Sheet2!$A:$V,21,0)</f>
        <v>0</v>
      </c>
      <c r="V107" s="50"/>
      <c r="W107" s="50"/>
      <c r="X107" s="50"/>
      <c r="Y107" s="50"/>
      <c r="Z107" s="50">
        <f>VLOOKUP(B107,'[8]7.4付款计划'!$C$4:$AI$185,33,0)</f>
        <v>0</v>
      </c>
      <c r="AA107" s="50">
        <f>VLOOKUP(B107,'[8]7.9付款计划'!$C$9:$AB$196,26,0)</f>
        <v>0</v>
      </c>
      <c r="AB107" s="50"/>
      <c r="AC107" s="50"/>
      <c r="AD107" s="50"/>
      <c r="AE107" s="50"/>
      <c r="AF107" s="50"/>
      <c r="AG107" s="50"/>
      <c r="AH107" s="50">
        <f t="shared" si="37"/>
        <v>0</v>
      </c>
      <c r="AI107" s="50">
        <f t="shared" si="38"/>
        <v>0</v>
      </c>
      <c r="AJ107" s="50">
        <f t="shared" si="39"/>
        <v>79687.68</v>
      </c>
      <c r="AK107" s="62">
        <f t="shared" si="40"/>
        <v>0</v>
      </c>
      <c r="AL107" s="62">
        <f t="shared" si="26"/>
        <v>0</v>
      </c>
      <c r="AM107" s="113">
        <v>20000</v>
      </c>
      <c r="AN107" s="50">
        <f t="shared" si="33"/>
        <v>20000</v>
      </c>
      <c r="AO107" s="50"/>
      <c r="AP107" s="74" t="str">
        <f t="shared" si="27"/>
        <v>100%</v>
      </c>
      <c r="AQ107" s="75">
        <f t="shared" si="28"/>
        <v>0.00140851636628261</v>
      </c>
      <c r="AR107" s="76"/>
      <c r="AS107" s="76"/>
      <c r="AT107" s="76"/>
      <c r="AU107" s="76">
        <f t="shared" si="29"/>
        <v>0</v>
      </c>
      <c r="AV107" s="77"/>
      <c r="AW107" s="77">
        <f t="shared" si="34"/>
        <v>0</v>
      </c>
      <c r="AX107" s="50">
        <f t="shared" si="30"/>
        <v>20000</v>
      </c>
      <c r="AY107" s="91">
        <v>45575</v>
      </c>
      <c r="AZ107" s="93">
        <v>3</v>
      </c>
      <c r="BA107" s="91">
        <f t="shared" si="36"/>
        <v>45572</v>
      </c>
      <c r="BB107" s="92" t="s">
        <v>70</v>
      </c>
      <c r="BC107" s="50">
        <v>0</v>
      </c>
      <c r="BD107" s="15" t="s">
        <v>95</v>
      </c>
      <c r="BE107" s="97"/>
      <c r="BF107" s="2"/>
    </row>
    <row r="108" s="1" customFormat="1" ht="36" customHeight="1" spans="1:58">
      <c r="A108" s="15">
        <f t="shared" si="31"/>
        <v>105</v>
      </c>
      <c r="B108" s="16" t="s">
        <v>529</v>
      </c>
      <c r="C108" s="17" t="s">
        <v>530</v>
      </c>
      <c r="D108" s="17" t="s">
        <v>146</v>
      </c>
      <c r="E108" s="18" t="s">
        <v>75</v>
      </c>
      <c r="F108" s="19" t="s">
        <v>68</v>
      </c>
      <c r="G108" s="19" t="s">
        <v>79</v>
      </c>
      <c r="H108" s="20">
        <v>0.8</v>
      </c>
      <c r="I108" s="38">
        <f>VLOOKUP(B108,[1]Sheet1!$B:$BA,52,0)</f>
        <v>0</v>
      </c>
      <c r="J108" s="38">
        <f>VLOOKUP(B108,[1]Sheet1!$B:$BB,53,0)</f>
        <v>0</v>
      </c>
      <c r="K108" s="39">
        <f>VLOOKUP(B108,[2]Sheet1!$B$5:$BB$697,53,0)</f>
        <v>0</v>
      </c>
      <c r="L108" s="39">
        <f>VLOOKUP(B108,[2]Sheet1!$B:$BC,54,0)</f>
        <v>0</v>
      </c>
      <c r="M108" s="39">
        <f>VLOOKUP(B108,[2]Sheet1!$B:$BD,55,0)</f>
        <v>0</v>
      </c>
      <c r="N108" s="39">
        <f>VLOOKUP(B108,[2]Sheet1!$B:$BE,56,0)</f>
        <v>0</v>
      </c>
      <c r="O108" s="39">
        <f>VLOOKUP(B108,[2]Sheet1!$B:$BF,57,0)</f>
        <v>0</v>
      </c>
      <c r="P108" s="39">
        <f>VLOOKUP(B108,[3]Sheet1!$B:$BH,59,0)</f>
        <v>0</v>
      </c>
      <c r="Q108" s="39">
        <f>VLOOKUP(B108,[4]Sheet1!$B$5:$BJ$707,61,0)</f>
        <v>0</v>
      </c>
      <c r="R108" s="39">
        <f>VLOOKUP(B108,[5]Sheet1!$B$5:$BO$716,65,0)</f>
        <v>0</v>
      </c>
      <c r="S108" s="39">
        <f>VLOOKUP(B108,[1]Sheet1!$B:$BO,66,0)</f>
        <v>0</v>
      </c>
      <c r="T108" s="49">
        <f t="shared" si="32"/>
        <v>0</v>
      </c>
      <c r="U108" s="50">
        <f>VLOOKUP(B108,[6]Sheet2!$A:$V,21,0)</f>
        <v>93780</v>
      </c>
      <c r="V108" s="50"/>
      <c r="W108" s="50"/>
      <c r="X108" s="50"/>
      <c r="Y108" s="50"/>
      <c r="Z108" s="50">
        <f>VLOOKUP(B108,'[8]7.4付款计划'!$C$4:$AI$185,33,0)</f>
        <v>0</v>
      </c>
      <c r="AA108" s="50">
        <f>VLOOKUP(B108,'[8]7.9付款计划'!$C$9:$AB$196,26,0)</f>
        <v>0</v>
      </c>
      <c r="AB108" s="50"/>
      <c r="AC108" s="50"/>
      <c r="AD108" s="50"/>
      <c r="AE108" s="50"/>
      <c r="AF108" s="50"/>
      <c r="AG108" s="50"/>
      <c r="AH108" s="50">
        <f t="shared" si="37"/>
        <v>93780</v>
      </c>
      <c r="AI108" s="50">
        <f t="shared" si="38"/>
        <v>-93780</v>
      </c>
      <c r="AJ108" s="50">
        <f t="shared" si="39"/>
        <v>0</v>
      </c>
      <c r="AK108" s="62">
        <f t="shared" si="40"/>
        <v>-93780</v>
      </c>
      <c r="AL108" s="62">
        <f t="shared" si="26"/>
        <v>0</v>
      </c>
      <c r="AM108" s="62"/>
      <c r="AN108" s="50">
        <f t="shared" si="33"/>
        <v>0</v>
      </c>
      <c r="AO108" s="50"/>
      <c r="AP108" s="74" t="str">
        <f t="shared" si="27"/>
        <v>100%</v>
      </c>
      <c r="AQ108" s="75">
        <f t="shared" si="28"/>
        <v>0</v>
      </c>
      <c r="AR108" s="76"/>
      <c r="AS108" s="76"/>
      <c r="AT108" s="76"/>
      <c r="AU108" s="76">
        <f t="shared" si="29"/>
        <v>0</v>
      </c>
      <c r="AV108" s="77"/>
      <c r="AW108" s="77">
        <f t="shared" si="34"/>
        <v>0</v>
      </c>
      <c r="AX108" s="50">
        <f t="shared" si="30"/>
        <v>0</v>
      </c>
      <c r="AY108" s="91"/>
      <c r="AZ108" s="93">
        <v>3</v>
      </c>
      <c r="BA108" s="91">
        <f t="shared" si="36"/>
        <v>-3</v>
      </c>
      <c r="BB108" s="92" t="s">
        <v>70</v>
      </c>
      <c r="BC108" s="50">
        <v>0</v>
      </c>
      <c r="BD108" s="15" t="s">
        <v>174</v>
      </c>
      <c r="BE108" s="97"/>
      <c r="BF108" s="2"/>
    </row>
    <row r="109" s="1" customFormat="1" ht="36" customHeight="1" spans="1:58">
      <c r="A109" s="15">
        <f t="shared" si="31"/>
        <v>106</v>
      </c>
      <c r="B109" s="16" t="s">
        <v>531</v>
      </c>
      <c r="C109" s="17" t="s">
        <v>532</v>
      </c>
      <c r="D109" s="17" t="s">
        <v>208</v>
      </c>
      <c r="E109" s="18" t="s">
        <v>75</v>
      </c>
      <c r="F109" s="19" t="s">
        <v>68</v>
      </c>
      <c r="G109" s="19" t="s">
        <v>79</v>
      </c>
      <c r="H109" s="20">
        <v>0.8</v>
      </c>
      <c r="I109" s="38">
        <f>VLOOKUP(B109,[1]Sheet1!$B:$BA,52,0)</f>
        <v>175117.68</v>
      </c>
      <c r="J109" s="38">
        <f>VLOOKUP(B109,[1]Sheet1!$B:$BB,53,0)</f>
        <v>132222.88</v>
      </c>
      <c r="K109" s="39">
        <f>VLOOKUP(B109,[2]Sheet1!$B$5:$BB$697,53,0)</f>
        <v>2782.88833333333</v>
      </c>
      <c r="L109" s="39">
        <f>VLOOKUP(B109,[2]Sheet1!$B:$BC,54,0)</f>
        <v>3607.78833333333</v>
      </c>
      <c r="M109" s="39">
        <f>VLOOKUP(B109,[2]Sheet1!$B:$BD,55,0)</f>
        <v>13493.405</v>
      </c>
      <c r="N109" s="39">
        <f>VLOOKUP(B109,[2]Sheet1!$B:$BE,56,0)</f>
        <v>17637.68</v>
      </c>
      <c r="O109" s="39">
        <f>VLOOKUP(B109,[2]Sheet1!$B:$BF,57,0)</f>
        <v>22037.1466666667</v>
      </c>
      <c r="P109" s="39">
        <f>VLOOKUP(B109,[3]Sheet1!$B:$BH,59,0)</f>
        <v>22037.1466666667</v>
      </c>
      <c r="Q109" s="39">
        <f>VLOOKUP(B109,[4]Sheet1!$B$5:$BJ$707,61,0)</f>
        <v>26403.3916666667</v>
      </c>
      <c r="R109" s="39">
        <f>VLOOKUP(B109,[5]Sheet1!$B$5:$BO$716,65,0)</f>
        <v>25578.4916666667</v>
      </c>
      <c r="S109" s="39">
        <f>VLOOKUP(B109,[1]Sheet1!$B:$BO,66,0)</f>
        <v>15692.875</v>
      </c>
      <c r="T109" s="49">
        <f t="shared" si="32"/>
        <v>119416.650666667</v>
      </c>
      <c r="U109" s="50">
        <f>VLOOKUP(B109,[6]Sheet2!$A:$V,21,0)</f>
        <v>20000</v>
      </c>
      <c r="V109" s="50"/>
      <c r="W109" s="50"/>
      <c r="X109" s="50"/>
      <c r="Y109" s="50"/>
      <c r="Z109" s="50">
        <f>VLOOKUP(B109,'[8]7.4付款计划'!$C$4:$AI$185,33,0)</f>
        <v>0</v>
      </c>
      <c r="AA109" s="50">
        <f>VLOOKUP(B109,'[8]7.9付款计划'!$C$9:$AB$196,26,0)</f>
        <v>0</v>
      </c>
      <c r="AB109" s="50"/>
      <c r="AC109" s="50"/>
      <c r="AD109" s="50"/>
      <c r="AE109" s="50"/>
      <c r="AF109" s="50"/>
      <c r="AG109" s="50"/>
      <c r="AH109" s="50">
        <f t="shared" si="37"/>
        <v>20000</v>
      </c>
      <c r="AI109" s="50">
        <f t="shared" si="38"/>
        <v>99416.6506666668</v>
      </c>
      <c r="AJ109" s="50">
        <f t="shared" si="39"/>
        <v>132222.88</v>
      </c>
      <c r="AK109" s="62">
        <f t="shared" si="40"/>
        <v>99416.6506666668</v>
      </c>
      <c r="AL109" s="62">
        <f t="shared" si="26"/>
        <v>99416.6506666668</v>
      </c>
      <c r="AM109" s="101">
        <v>50000</v>
      </c>
      <c r="AN109" s="50">
        <f t="shared" si="33"/>
        <v>50000</v>
      </c>
      <c r="AO109" s="50"/>
      <c r="AP109" s="74">
        <f t="shared" si="27"/>
        <v>0.502933861327159</v>
      </c>
      <c r="AQ109" s="75">
        <f t="shared" si="28"/>
        <v>0.00352129091570652</v>
      </c>
      <c r="AR109" s="76"/>
      <c r="AS109" s="76"/>
      <c r="AT109" s="76"/>
      <c r="AU109" s="76">
        <f t="shared" si="29"/>
        <v>0</v>
      </c>
      <c r="AV109" s="77"/>
      <c r="AW109" s="77">
        <f t="shared" si="34"/>
        <v>0</v>
      </c>
      <c r="AX109" s="50">
        <f t="shared" si="30"/>
        <v>50000</v>
      </c>
      <c r="AY109" s="91">
        <v>45575</v>
      </c>
      <c r="AZ109" s="93">
        <v>3</v>
      </c>
      <c r="BA109" s="91">
        <f t="shared" si="36"/>
        <v>45572</v>
      </c>
      <c r="BB109" s="92" t="s">
        <v>70</v>
      </c>
      <c r="BC109" s="50">
        <v>0</v>
      </c>
      <c r="BD109" s="15" t="s">
        <v>81</v>
      </c>
      <c r="BE109" s="97"/>
      <c r="BF109" s="2"/>
    </row>
    <row r="110" s="1" customFormat="1" ht="36" customHeight="1" spans="1:58">
      <c r="A110" s="15">
        <f t="shared" si="31"/>
        <v>107</v>
      </c>
      <c r="B110" s="16" t="s">
        <v>533</v>
      </c>
      <c r="C110" s="17" t="s">
        <v>534</v>
      </c>
      <c r="D110" s="17" t="s">
        <v>146</v>
      </c>
      <c r="E110" s="18" t="s">
        <v>67</v>
      </c>
      <c r="F110" s="19" t="s">
        <v>68</v>
      </c>
      <c r="G110" s="19" t="s">
        <v>79</v>
      </c>
      <c r="H110" s="20">
        <v>1</v>
      </c>
      <c r="I110" s="38">
        <f>VLOOKUP(B110,[1]Sheet1!$B:$BA,52,0)</f>
        <v>10108.77</v>
      </c>
      <c r="J110" s="38">
        <f>VLOOKUP(B110,[1]Sheet1!$B:$BB,53,0)</f>
        <v>0</v>
      </c>
      <c r="K110" s="39">
        <f>VLOOKUP(B110,[2]Sheet1!$B$5:$BB$697,53,0)</f>
        <v>0</v>
      </c>
      <c r="L110" s="39">
        <f>VLOOKUP(B110,[2]Sheet1!$B:$BC,54,0)</f>
        <v>0</v>
      </c>
      <c r="M110" s="39">
        <f>VLOOKUP(B110,[2]Sheet1!$B:$BD,55,0)</f>
        <v>0</v>
      </c>
      <c r="N110" s="39">
        <f>VLOOKUP(B110,[2]Sheet1!$B:$BE,56,0)</f>
        <v>0</v>
      </c>
      <c r="O110" s="39">
        <f>VLOOKUP(B110,[2]Sheet1!$B:$BF,57,0)</f>
        <v>0</v>
      </c>
      <c r="P110" s="39">
        <f>VLOOKUP(B110,[3]Sheet1!$B:$BH,59,0)</f>
        <v>0</v>
      </c>
      <c r="Q110" s="39">
        <f>VLOOKUP(B110,[4]Sheet1!$B$5:$BJ$707,61,0)</f>
        <v>1684.795</v>
      </c>
      <c r="R110" s="39">
        <f>VLOOKUP(B110,[5]Sheet1!$B$5:$BO$716,65,0)</f>
        <v>1684.795</v>
      </c>
      <c r="S110" s="39">
        <f>VLOOKUP(B110,[1]Sheet1!$B:$BO,66,0)</f>
        <v>1684.795</v>
      </c>
      <c r="T110" s="49">
        <f t="shared" si="32"/>
        <v>5054.385</v>
      </c>
      <c r="U110" s="50">
        <f>VLOOKUP(B110,[6]Sheet2!$A:$V,21,0)</f>
        <v>0</v>
      </c>
      <c r="V110" s="50"/>
      <c r="W110" s="50"/>
      <c r="X110" s="50"/>
      <c r="Y110" s="50"/>
      <c r="Z110" s="50">
        <f>VLOOKUP(B110,'[8]7.4付款计划'!$C$4:$AI$185,33,0)</f>
        <v>0</v>
      </c>
      <c r="AA110" s="50">
        <f>VLOOKUP(B110,'[8]7.9付款计划'!$C$9:$AB$196,26,0)</f>
        <v>0</v>
      </c>
      <c r="AB110" s="50"/>
      <c r="AC110" s="50"/>
      <c r="AD110" s="50"/>
      <c r="AE110" s="50"/>
      <c r="AF110" s="50"/>
      <c r="AG110" s="50"/>
      <c r="AH110" s="50">
        <f t="shared" si="37"/>
        <v>0</v>
      </c>
      <c r="AI110" s="50">
        <f t="shared" si="38"/>
        <v>5054.385</v>
      </c>
      <c r="AJ110" s="50">
        <f t="shared" si="39"/>
        <v>0</v>
      </c>
      <c r="AK110" s="62">
        <f t="shared" si="40"/>
        <v>5054.385</v>
      </c>
      <c r="AL110" s="62">
        <f t="shared" si="26"/>
        <v>5054.385</v>
      </c>
      <c r="AM110" s="62"/>
      <c r="AN110" s="50">
        <f t="shared" si="33"/>
        <v>0</v>
      </c>
      <c r="AO110" s="50"/>
      <c r="AP110" s="74">
        <f t="shared" si="27"/>
        <v>0</v>
      </c>
      <c r="AQ110" s="75">
        <f t="shared" si="28"/>
        <v>0</v>
      </c>
      <c r="AR110" s="76"/>
      <c r="AS110" s="76"/>
      <c r="AT110" s="76"/>
      <c r="AU110" s="76">
        <f t="shared" si="29"/>
        <v>0</v>
      </c>
      <c r="AV110" s="77"/>
      <c r="AW110" s="77">
        <f t="shared" si="34"/>
        <v>0</v>
      </c>
      <c r="AX110" s="50">
        <f t="shared" si="30"/>
        <v>0</v>
      </c>
      <c r="AY110" s="91"/>
      <c r="AZ110" s="93"/>
      <c r="BA110" s="91"/>
      <c r="BB110" s="92" t="s">
        <v>70</v>
      </c>
      <c r="BC110" s="50">
        <v>0</v>
      </c>
      <c r="BD110" s="15" t="s">
        <v>277</v>
      </c>
      <c r="BE110" s="97"/>
      <c r="BF110" s="2"/>
    </row>
    <row r="111" s="1" customFormat="1" ht="36" customHeight="1" spans="1:58">
      <c r="A111" s="15">
        <f t="shared" si="31"/>
        <v>108</v>
      </c>
      <c r="B111" s="16" t="s">
        <v>535</v>
      </c>
      <c r="C111" s="17" t="s">
        <v>536</v>
      </c>
      <c r="D111" s="17" t="s">
        <v>146</v>
      </c>
      <c r="E111" s="18" t="s">
        <v>67</v>
      </c>
      <c r="F111" s="19" t="s">
        <v>68</v>
      </c>
      <c r="G111" s="19" t="s">
        <v>79</v>
      </c>
      <c r="H111" s="20">
        <v>0.8</v>
      </c>
      <c r="I111" s="38">
        <f>VLOOKUP(B111,[1]Sheet1!$B:$BA,52,0)</f>
        <v>11660.35</v>
      </c>
      <c r="J111" s="38">
        <f>VLOOKUP(B111,[1]Sheet1!$B:$BB,53,0)</f>
        <v>11660.35</v>
      </c>
      <c r="K111" s="39">
        <f>VLOOKUP(B111,[2]Sheet1!$B$5:$BB$697,53,0)</f>
        <v>1943.39166666667</v>
      </c>
      <c r="L111" s="39">
        <f>VLOOKUP(B111,[2]Sheet1!$B:$BC,54,0)</f>
        <v>1672.345</v>
      </c>
      <c r="M111" s="39">
        <f>VLOOKUP(B111,[2]Sheet1!$B:$BD,55,0)</f>
        <v>1494.18166666667</v>
      </c>
      <c r="N111" s="39">
        <f>VLOOKUP(B111,[2]Sheet1!$B:$BE,56,0)</f>
        <v>1160.84833333333</v>
      </c>
      <c r="O111" s="39">
        <f>VLOOKUP(B111,[2]Sheet1!$B:$BF,57,0)</f>
        <v>1160.84833333333</v>
      </c>
      <c r="P111" s="39">
        <f>VLOOKUP(B111,[3]Sheet1!$B:$BH,59,0)</f>
        <v>357.08</v>
      </c>
      <c r="Q111" s="39">
        <f>VLOOKUP(B111,[4]Sheet1!$B$5:$BJ$707,61,0)</f>
        <v>0</v>
      </c>
      <c r="R111" s="39">
        <f>VLOOKUP(B111,[5]Sheet1!$B$5:$BO$716,65,0)</f>
        <v>0</v>
      </c>
      <c r="S111" s="39">
        <f>VLOOKUP(B111,[1]Sheet1!$B:$BO,66,0)</f>
        <v>0</v>
      </c>
      <c r="T111" s="49">
        <f t="shared" si="32"/>
        <v>6230.956</v>
      </c>
      <c r="U111" s="50">
        <f>VLOOKUP(B111,[6]Sheet2!$A:$V,21,0)</f>
        <v>0</v>
      </c>
      <c r="V111" s="50"/>
      <c r="W111" s="50"/>
      <c r="X111" s="50"/>
      <c r="Y111" s="50"/>
      <c r="Z111" s="50">
        <f>VLOOKUP(B111,'[8]7.4付款计划'!$C$4:$AI$185,33,0)</f>
        <v>0</v>
      </c>
      <c r="AA111" s="50">
        <f>VLOOKUP(B111,'[8]7.9付款计划'!$C$9:$AB$196,26,0)</f>
        <v>0</v>
      </c>
      <c r="AB111" s="50"/>
      <c r="AC111" s="50"/>
      <c r="AD111" s="50"/>
      <c r="AE111" s="50"/>
      <c r="AF111" s="50"/>
      <c r="AG111" s="50"/>
      <c r="AH111" s="50">
        <f t="shared" si="37"/>
        <v>0</v>
      </c>
      <c r="AI111" s="50">
        <f t="shared" si="38"/>
        <v>6230.956</v>
      </c>
      <c r="AJ111" s="50">
        <f t="shared" si="39"/>
        <v>11660.35</v>
      </c>
      <c r="AK111" s="62">
        <f t="shared" si="40"/>
        <v>6230.956</v>
      </c>
      <c r="AL111" s="62">
        <f t="shared" si="26"/>
        <v>6230.956</v>
      </c>
      <c r="AM111" s="62"/>
      <c r="AN111" s="50">
        <f t="shared" si="33"/>
        <v>0</v>
      </c>
      <c r="AO111" s="50"/>
      <c r="AP111" s="74">
        <f t="shared" si="27"/>
        <v>0</v>
      </c>
      <c r="AQ111" s="75">
        <f t="shared" si="28"/>
        <v>0</v>
      </c>
      <c r="AR111" s="76"/>
      <c r="AS111" s="76"/>
      <c r="AT111" s="76"/>
      <c r="AU111" s="76">
        <f t="shared" si="29"/>
        <v>0</v>
      </c>
      <c r="AV111" s="77"/>
      <c r="AW111" s="77">
        <f t="shared" si="34"/>
        <v>0</v>
      </c>
      <c r="AX111" s="50">
        <f t="shared" si="30"/>
        <v>0</v>
      </c>
      <c r="AY111" s="91"/>
      <c r="AZ111" s="93">
        <v>3</v>
      </c>
      <c r="BA111" s="91">
        <f t="shared" ref="BA111:BA124" si="41">AY111-AZ111</f>
        <v>-3</v>
      </c>
      <c r="BB111" s="92" t="s">
        <v>70</v>
      </c>
      <c r="BC111" s="50">
        <v>0</v>
      </c>
      <c r="BD111" s="15" t="s">
        <v>95</v>
      </c>
      <c r="BE111" s="97"/>
      <c r="BF111" s="2"/>
    </row>
    <row r="112" s="1" customFormat="1" ht="36" customHeight="1" spans="1:58">
      <c r="A112" s="15">
        <f t="shared" si="31"/>
        <v>109</v>
      </c>
      <c r="B112" s="16" t="s">
        <v>537</v>
      </c>
      <c r="C112" s="17" t="s">
        <v>538</v>
      </c>
      <c r="D112" s="17" t="s">
        <v>146</v>
      </c>
      <c r="E112" s="18" t="s">
        <v>67</v>
      </c>
      <c r="F112" s="19" t="s">
        <v>68</v>
      </c>
      <c r="G112" s="19" t="s">
        <v>79</v>
      </c>
      <c r="H112" s="20">
        <v>1</v>
      </c>
      <c r="I112" s="38">
        <f>VLOOKUP(B112,[1]Sheet1!$B:$BA,52,0)</f>
        <v>0</v>
      </c>
      <c r="J112" s="38">
        <f>VLOOKUP(B112,[1]Sheet1!$B:$BB,53,0)</f>
        <v>0</v>
      </c>
      <c r="K112" s="39">
        <f>VLOOKUP(B112,[2]Sheet1!$B$5:$BB$697,53,0)</f>
        <v>0</v>
      </c>
      <c r="L112" s="39">
        <f>VLOOKUP(B112,[2]Sheet1!$B:$BC,54,0)</f>
        <v>0</v>
      </c>
      <c r="M112" s="39">
        <f>VLOOKUP(B112,[2]Sheet1!$B:$BD,55,0)</f>
        <v>0</v>
      </c>
      <c r="N112" s="39">
        <f>VLOOKUP(B112,[2]Sheet1!$B:$BE,56,0)</f>
        <v>1935.125</v>
      </c>
      <c r="O112" s="39">
        <f>VLOOKUP(B112,[2]Sheet1!$B:$BF,57,0)</f>
        <v>1935.125</v>
      </c>
      <c r="P112" s="39">
        <f>VLOOKUP(B112,[3]Sheet1!$B:$BH,59,0)</f>
        <v>1935.125</v>
      </c>
      <c r="Q112" s="39">
        <f>VLOOKUP(B112,[4]Sheet1!$B$5:$BJ$707,61,0)</f>
        <v>1935.125</v>
      </c>
      <c r="R112" s="39">
        <f>VLOOKUP(B112,[5]Sheet1!$B$5:$BO$716,65,0)</f>
        <v>0</v>
      </c>
      <c r="S112" s="39">
        <f>VLOOKUP(B112,[1]Sheet1!$B:$BO,66,0)</f>
        <v>0</v>
      </c>
      <c r="T112" s="49">
        <f t="shared" si="32"/>
        <v>7740.5</v>
      </c>
      <c r="U112" s="50">
        <f>VLOOKUP(B112,[6]Sheet2!$A:$V,21,0)</f>
        <v>23000</v>
      </c>
      <c r="V112" s="50"/>
      <c r="W112" s="50"/>
      <c r="X112" s="50"/>
      <c r="Y112" s="50"/>
      <c r="Z112" s="50">
        <f>VLOOKUP(B112,'[8]7.4付款计划'!$C$4:$AI$185,33,0)</f>
        <v>11610.75</v>
      </c>
      <c r="AA112" s="50">
        <f>VLOOKUP(B112,'[8]7.9付款计划'!$C$9:$AB$196,26,0)</f>
        <v>0</v>
      </c>
      <c r="AB112" s="50"/>
      <c r="AC112" s="50"/>
      <c r="AD112" s="50"/>
      <c r="AE112" s="50"/>
      <c r="AF112" s="50"/>
      <c r="AG112" s="50"/>
      <c r="AH112" s="50">
        <f t="shared" si="37"/>
        <v>34610.75</v>
      </c>
      <c r="AI112" s="50">
        <f t="shared" si="38"/>
        <v>-26870.25</v>
      </c>
      <c r="AJ112" s="50">
        <f t="shared" si="39"/>
        <v>0</v>
      </c>
      <c r="AK112" s="62">
        <f t="shared" si="40"/>
        <v>-26870.25</v>
      </c>
      <c r="AL112" s="62">
        <f t="shared" si="26"/>
        <v>0</v>
      </c>
      <c r="AM112" s="38"/>
      <c r="AN112" s="50">
        <f t="shared" si="33"/>
        <v>0</v>
      </c>
      <c r="AO112" s="50"/>
      <c r="AP112" s="74" t="str">
        <f t="shared" si="27"/>
        <v>100%</v>
      </c>
      <c r="AQ112" s="75">
        <f t="shared" si="28"/>
        <v>0</v>
      </c>
      <c r="AR112" s="76"/>
      <c r="AS112" s="76"/>
      <c r="AT112" s="76"/>
      <c r="AU112" s="76">
        <f t="shared" si="29"/>
        <v>0</v>
      </c>
      <c r="AV112" s="77"/>
      <c r="AW112" s="77">
        <f t="shared" si="34"/>
        <v>0</v>
      </c>
      <c r="AX112" s="50">
        <f t="shared" si="30"/>
        <v>0</v>
      </c>
      <c r="AY112" s="91">
        <v>45555</v>
      </c>
      <c r="AZ112" s="93">
        <v>7</v>
      </c>
      <c r="BA112" s="91">
        <f t="shared" si="41"/>
        <v>45548</v>
      </c>
      <c r="BB112" s="94" t="s">
        <v>70</v>
      </c>
      <c r="BC112" s="50">
        <v>0</v>
      </c>
      <c r="BD112" s="19" t="s">
        <v>277</v>
      </c>
      <c r="BE112" s="97" t="s">
        <v>539</v>
      </c>
      <c r="BF112" s="2"/>
    </row>
    <row r="113" s="1" customFormat="1" ht="36" customHeight="1" spans="1:58">
      <c r="A113" s="15">
        <f t="shared" si="31"/>
        <v>110</v>
      </c>
      <c r="B113" s="16" t="s">
        <v>540</v>
      </c>
      <c r="C113" s="17" t="s">
        <v>541</v>
      </c>
      <c r="D113" s="17" t="s">
        <v>66</v>
      </c>
      <c r="E113" s="18" t="s">
        <v>75</v>
      </c>
      <c r="F113" s="19" t="s">
        <v>68</v>
      </c>
      <c r="G113" s="19" t="s">
        <v>85</v>
      </c>
      <c r="H113" s="20">
        <v>0.8</v>
      </c>
      <c r="I113" s="38">
        <f>VLOOKUP(B113,[1]Sheet1!$B:$BA,52,0)</f>
        <v>338661</v>
      </c>
      <c r="J113" s="38">
        <f>VLOOKUP(B113,[1]Sheet1!$B:$BB,53,0)</f>
        <v>338661</v>
      </c>
      <c r="K113" s="39">
        <f>VLOOKUP(B113,[2]Sheet1!$B$5:$BB$697,53,0)</f>
        <v>0</v>
      </c>
      <c r="L113" s="39">
        <f>VLOOKUP(B113,[2]Sheet1!$B:$BC,54,0)</f>
        <v>0</v>
      </c>
      <c r="M113" s="39">
        <f>VLOOKUP(B113,[2]Sheet1!$B:$BD,55,0)</f>
        <v>15678.75</v>
      </c>
      <c r="N113" s="39">
        <f>VLOOKUP(B113,[2]Sheet1!$B:$BE,56,0)</f>
        <v>56443.5</v>
      </c>
      <c r="O113" s="39">
        <f>VLOOKUP(B113,[2]Sheet1!$B:$BF,57,0)</f>
        <v>56443.5</v>
      </c>
      <c r="P113" s="39">
        <f>VLOOKUP(B113,[3]Sheet1!$B:$BH,59,0)</f>
        <v>56443.5</v>
      </c>
      <c r="Q113" s="39">
        <f>VLOOKUP(B113,[4]Sheet1!$B$5:$BJ$707,61,0)</f>
        <v>56443.5</v>
      </c>
      <c r="R113" s="39">
        <f>VLOOKUP(B113,[5]Sheet1!$B$5:$BO$716,65,0)</f>
        <v>56443.5</v>
      </c>
      <c r="S113" s="39">
        <f>VLOOKUP(B113,[1]Sheet1!$B:$BO,66,0)</f>
        <v>40764.75</v>
      </c>
      <c r="T113" s="49">
        <f t="shared" si="32"/>
        <v>270928.8</v>
      </c>
      <c r="U113" s="50">
        <f>VLOOKUP(B113,[6]Sheet2!$A:$V,21,0)</f>
        <v>0</v>
      </c>
      <c r="V113" s="50"/>
      <c r="W113" s="50"/>
      <c r="X113" s="50"/>
      <c r="Y113" s="50"/>
      <c r="Z113" s="50">
        <f>VLOOKUP(B113,'[8]7.4付款计划'!$C$4:$AI$185,33,0)</f>
        <v>0</v>
      </c>
      <c r="AA113" s="50">
        <f>VLOOKUP(B113,'[8]7.9付款计划'!$C$9:$AB$196,26,0)</f>
        <v>0</v>
      </c>
      <c r="AB113" s="50"/>
      <c r="AC113" s="50"/>
      <c r="AD113" s="50"/>
      <c r="AE113" s="50"/>
      <c r="AF113" s="50"/>
      <c r="AG113" s="50"/>
      <c r="AH113" s="50">
        <f t="shared" si="37"/>
        <v>0</v>
      </c>
      <c r="AI113" s="50">
        <f t="shared" si="38"/>
        <v>270928.8</v>
      </c>
      <c r="AJ113" s="50">
        <f t="shared" si="39"/>
        <v>338661</v>
      </c>
      <c r="AK113" s="62">
        <f t="shared" si="40"/>
        <v>338661</v>
      </c>
      <c r="AL113" s="62">
        <f t="shared" si="26"/>
        <v>338661</v>
      </c>
      <c r="AM113" s="101">
        <v>200000</v>
      </c>
      <c r="AN113" s="50">
        <f t="shared" si="33"/>
        <v>200000</v>
      </c>
      <c r="AO113" s="50"/>
      <c r="AP113" s="74">
        <f t="shared" si="27"/>
        <v>0.590561062537464</v>
      </c>
      <c r="AQ113" s="75">
        <f t="shared" si="28"/>
        <v>0.0140851636628261</v>
      </c>
      <c r="AR113" s="76"/>
      <c r="AS113" s="76"/>
      <c r="AT113" s="76"/>
      <c r="AU113" s="76">
        <f t="shared" si="29"/>
        <v>0</v>
      </c>
      <c r="AV113" s="77"/>
      <c r="AW113" s="77">
        <f t="shared" si="34"/>
        <v>0</v>
      </c>
      <c r="AX113" s="50">
        <f t="shared" si="30"/>
        <v>200000</v>
      </c>
      <c r="AY113" s="91"/>
      <c r="AZ113" s="93">
        <v>3</v>
      </c>
      <c r="BA113" s="91">
        <f t="shared" si="41"/>
        <v>-3</v>
      </c>
      <c r="BB113" s="92" t="s">
        <v>70</v>
      </c>
      <c r="BC113" s="50">
        <v>0</v>
      </c>
      <c r="BD113" s="15" t="s">
        <v>81</v>
      </c>
      <c r="BE113" s="97" t="s">
        <v>274</v>
      </c>
      <c r="BF113" s="2"/>
    </row>
    <row r="114" s="1" customFormat="1" ht="36" customHeight="1" spans="1:58">
      <c r="A114" s="15">
        <f t="shared" si="31"/>
        <v>111</v>
      </c>
      <c r="B114" s="16" t="s">
        <v>542</v>
      </c>
      <c r="C114" s="17" t="s">
        <v>543</v>
      </c>
      <c r="D114" s="17" t="s">
        <v>146</v>
      </c>
      <c r="E114" s="18" t="s">
        <v>67</v>
      </c>
      <c r="F114" s="19" t="s">
        <v>110</v>
      </c>
      <c r="G114" s="19" t="s">
        <v>79</v>
      </c>
      <c r="H114" s="20">
        <v>1</v>
      </c>
      <c r="I114" s="38">
        <f>VLOOKUP(B114,[1]Sheet1!$B:$BA,52,0)</f>
        <v>0</v>
      </c>
      <c r="J114" s="38">
        <f>VLOOKUP(B114,[1]Sheet1!$B:$BB,53,0)</f>
        <v>0</v>
      </c>
      <c r="K114" s="39">
        <f>VLOOKUP(B114,[2]Sheet1!$B$5:$BB$697,53,0)</f>
        <v>0</v>
      </c>
      <c r="L114" s="39">
        <f>VLOOKUP(B114,[2]Sheet1!$B:$BC,54,0)</f>
        <v>0</v>
      </c>
      <c r="M114" s="39">
        <f>VLOOKUP(B114,[2]Sheet1!$B:$BD,55,0)</f>
        <v>0</v>
      </c>
      <c r="N114" s="39">
        <f>VLOOKUP(B114,[2]Sheet1!$B:$BE,56,0)</f>
        <v>0</v>
      </c>
      <c r="O114" s="39">
        <f>VLOOKUP(B114,[2]Sheet1!$B:$BF,57,0)</f>
        <v>0</v>
      </c>
      <c r="P114" s="39">
        <f>VLOOKUP(B114,[3]Sheet1!$B:$BH,59,0)</f>
        <v>0</v>
      </c>
      <c r="Q114" s="39">
        <f>VLOOKUP(B114,[4]Sheet1!$B$5:$BJ$707,61,0)</f>
        <v>0</v>
      </c>
      <c r="R114" s="39">
        <f>VLOOKUP(B114,[5]Sheet1!$B$5:$BO$716,65,0)</f>
        <v>0</v>
      </c>
      <c r="S114" s="39">
        <f>VLOOKUP(B114,[1]Sheet1!$B:$BO,66,0)</f>
        <v>0</v>
      </c>
      <c r="T114" s="49">
        <f t="shared" si="32"/>
        <v>0</v>
      </c>
      <c r="U114" s="50">
        <f>VLOOKUP(B114,[6]Sheet2!$A:$V,21,0)</f>
        <v>0</v>
      </c>
      <c r="V114" s="50"/>
      <c r="W114" s="50"/>
      <c r="X114" s="50"/>
      <c r="Y114" s="50"/>
      <c r="Z114" s="50">
        <f>VLOOKUP(B114,'[8]7.4付款计划'!$C$4:$AI$185,33,0)</f>
        <v>0</v>
      </c>
      <c r="AA114" s="50">
        <f>VLOOKUP(B114,'[8]7.9付款计划'!$C$9:$AB$196,26,0)</f>
        <v>0</v>
      </c>
      <c r="AB114" s="50"/>
      <c r="AC114" s="50"/>
      <c r="AD114" s="50"/>
      <c r="AE114" s="50"/>
      <c r="AF114" s="50"/>
      <c r="AG114" s="50"/>
      <c r="AH114" s="50">
        <f t="shared" si="37"/>
        <v>0</v>
      </c>
      <c r="AI114" s="50">
        <f t="shared" si="38"/>
        <v>0</v>
      </c>
      <c r="AJ114" s="50">
        <f t="shared" si="39"/>
        <v>0</v>
      </c>
      <c r="AK114" s="62">
        <f t="shared" si="40"/>
        <v>0</v>
      </c>
      <c r="AL114" s="62">
        <f t="shared" si="26"/>
        <v>0</v>
      </c>
      <c r="AM114" s="62"/>
      <c r="AN114" s="50">
        <f t="shared" si="33"/>
        <v>0</v>
      </c>
      <c r="AO114" s="50"/>
      <c r="AP114" s="74" t="str">
        <f t="shared" si="27"/>
        <v>100%</v>
      </c>
      <c r="AQ114" s="75">
        <f t="shared" si="28"/>
        <v>0</v>
      </c>
      <c r="AR114" s="76"/>
      <c r="AS114" s="76"/>
      <c r="AT114" s="76"/>
      <c r="AU114" s="76">
        <f t="shared" si="29"/>
        <v>0</v>
      </c>
      <c r="AV114" s="77"/>
      <c r="AW114" s="77">
        <f t="shared" si="34"/>
        <v>0</v>
      </c>
      <c r="AX114" s="50">
        <f t="shared" si="30"/>
        <v>0</v>
      </c>
      <c r="AY114" s="91"/>
      <c r="AZ114" s="93">
        <v>3</v>
      </c>
      <c r="BA114" s="91">
        <f t="shared" si="41"/>
        <v>-3</v>
      </c>
      <c r="BB114" s="92" t="s">
        <v>70</v>
      </c>
      <c r="BC114" s="50">
        <v>0</v>
      </c>
      <c r="BD114" s="15" t="s">
        <v>95</v>
      </c>
      <c r="BE114" s="97"/>
      <c r="BF114" s="2"/>
    </row>
    <row r="115" s="1" customFormat="1" ht="36" customHeight="1" spans="1:58">
      <c r="A115" s="15">
        <f t="shared" si="31"/>
        <v>112</v>
      </c>
      <c r="B115" s="16" t="s">
        <v>544</v>
      </c>
      <c r="C115" s="17" t="s">
        <v>545</v>
      </c>
      <c r="D115" s="17" t="s">
        <v>146</v>
      </c>
      <c r="E115" s="18" t="s">
        <v>75</v>
      </c>
      <c r="F115" s="19" t="s">
        <v>68</v>
      </c>
      <c r="G115" s="19" t="s">
        <v>79</v>
      </c>
      <c r="H115" s="20">
        <v>0.8</v>
      </c>
      <c r="I115" s="38">
        <f>VLOOKUP(B115,[1]Sheet1!$B:$BA,52,0)</f>
        <v>0</v>
      </c>
      <c r="J115" s="38">
        <f>VLOOKUP(B115,[1]Sheet1!$B:$BB,53,0)</f>
        <v>0</v>
      </c>
      <c r="K115" s="39">
        <f>VLOOKUP(B115,[2]Sheet1!$B$5:$BB$697,53,0)</f>
        <v>0</v>
      </c>
      <c r="L115" s="39">
        <f>VLOOKUP(B115,[2]Sheet1!$B:$BC,54,0)</f>
        <v>0</v>
      </c>
      <c r="M115" s="39">
        <f>VLOOKUP(B115,[2]Sheet1!$B:$BD,55,0)</f>
        <v>0</v>
      </c>
      <c r="N115" s="39">
        <f>VLOOKUP(B115,[2]Sheet1!$B:$BE,56,0)</f>
        <v>0</v>
      </c>
      <c r="O115" s="39">
        <f>VLOOKUP(B115,[2]Sheet1!$B:$BF,57,0)</f>
        <v>0</v>
      </c>
      <c r="P115" s="39">
        <f>VLOOKUP(B115,[3]Sheet1!$B:$BH,59,0)</f>
        <v>0</v>
      </c>
      <c r="Q115" s="39">
        <f>VLOOKUP(B115,[4]Sheet1!$B$5:$BJ$707,61,0)</f>
        <v>0</v>
      </c>
      <c r="R115" s="39">
        <f>VLOOKUP(B115,[5]Sheet1!$B$5:$BO$716,65,0)</f>
        <v>0</v>
      </c>
      <c r="S115" s="39">
        <f>VLOOKUP(B115,[1]Sheet1!$B:$BO,66,0)</f>
        <v>0</v>
      </c>
      <c r="T115" s="49">
        <f t="shared" si="32"/>
        <v>0</v>
      </c>
      <c r="U115" s="50">
        <f>VLOOKUP(B115,[6]Sheet2!$A:$V,21,0)</f>
        <v>39360</v>
      </c>
      <c r="V115" s="50"/>
      <c r="W115" s="50"/>
      <c r="X115" s="50"/>
      <c r="Y115" s="50"/>
      <c r="Z115" s="50">
        <f>VLOOKUP(B115,'[8]7.4付款计划'!$C$4:$AI$185,33,0)</f>
        <v>0</v>
      </c>
      <c r="AA115" s="50">
        <f>VLOOKUP(B115,'[8]7.9付款计划'!$C$9:$AB$196,26,0)</f>
        <v>0</v>
      </c>
      <c r="AB115" s="50"/>
      <c r="AC115" s="50"/>
      <c r="AD115" s="50"/>
      <c r="AE115" s="50"/>
      <c r="AF115" s="50"/>
      <c r="AG115" s="50"/>
      <c r="AH115" s="50">
        <f t="shared" si="37"/>
        <v>39360</v>
      </c>
      <c r="AI115" s="50">
        <f t="shared" si="38"/>
        <v>-39360</v>
      </c>
      <c r="AJ115" s="50">
        <f t="shared" si="39"/>
        <v>0</v>
      </c>
      <c r="AK115" s="62">
        <f t="shared" si="40"/>
        <v>-39360</v>
      </c>
      <c r="AL115" s="62">
        <f t="shared" si="26"/>
        <v>0</v>
      </c>
      <c r="AM115" s="62"/>
      <c r="AN115" s="50">
        <f t="shared" si="33"/>
        <v>0</v>
      </c>
      <c r="AO115" s="50"/>
      <c r="AP115" s="74" t="str">
        <f t="shared" si="27"/>
        <v>100%</v>
      </c>
      <c r="AQ115" s="75">
        <f t="shared" si="28"/>
        <v>0</v>
      </c>
      <c r="AR115" s="76"/>
      <c r="AS115" s="76"/>
      <c r="AT115" s="76"/>
      <c r="AU115" s="76">
        <f t="shared" si="29"/>
        <v>0</v>
      </c>
      <c r="AV115" s="77"/>
      <c r="AW115" s="77">
        <f t="shared" si="34"/>
        <v>0</v>
      </c>
      <c r="AX115" s="50">
        <f t="shared" si="30"/>
        <v>0</v>
      </c>
      <c r="AY115" s="91"/>
      <c r="AZ115" s="93">
        <v>3</v>
      </c>
      <c r="BA115" s="91">
        <f t="shared" si="41"/>
        <v>-3</v>
      </c>
      <c r="BB115" s="92" t="s">
        <v>70</v>
      </c>
      <c r="BC115" s="50">
        <v>0</v>
      </c>
      <c r="BD115" s="15" t="s">
        <v>81</v>
      </c>
      <c r="BE115" s="97"/>
      <c r="BF115" s="2"/>
    </row>
    <row r="116" s="1" customFormat="1" ht="36" customHeight="1" spans="1:58">
      <c r="A116" s="15">
        <f t="shared" si="31"/>
        <v>113</v>
      </c>
      <c r="B116" s="16" t="s">
        <v>546</v>
      </c>
      <c r="C116" s="17" t="s">
        <v>547</v>
      </c>
      <c r="D116" s="17" t="s">
        <v>146</v>
      </c>
      <c r="E116" s="18" t="s">
        <v>75</v>
      </c>
      <c r="F116" s="19" t="s">
        <v>135</v>
      </c>
      <c r="G116" s="19" t="s">
        <v>79</v>
      </c>
      <c r="H116" s="20">
        <v>1</v>
      </c>
      <c r="I116" s="38">
        <f>VLOOKUP(B116,[1]Sheet1!$B:$BA,52,0)</f>
        <v>50935.51</v>
      </c>
      <c r="J116" s="38">
        <f>VLOOKUP(B116,[1]Sheet1!$B:$BB,53,0)</f>
        <v>50935.51</v>
      </c>
      <c r="K116" s="39">
        <f>VLOOKUP(B116,[2]Sheet1!$B$5:$BB$697,53,0)</f>
        <v>28.2666666666667</v>
      </c>
      <c r="L116" s="39">
        <f>VLOOKUP(B116,[2]Sheet1!$B:$BC,54,0)</f>
        <v>28.2666666666667</v>
      </c>
      <c r="M116" s="39">
        <f>VLOOKUP(B116,[2]Sheet1!$B:$BD,55,0)</f>
        <v>28.2666666666667</v>
      </c>
      <c r="N116" s="39">
        <f>VLOOKUP(B116,[2]Sheet1!$B:$BE,56,0)</f>
        <v>8489.25166666667</v>
      </c>
      <c r="O116" s="39">
        <f>VLOOKUP(B116,[2]Sheet1!$B:$BF,57,0)</f>
        <v>8489.25166666667</v>
      </c>
      <c r="P116" s="39">
        <f>VLOOKUP(B116,[3]Sheet1!$B:$BH,59,0)</f>
        <v>8460.985</v>
      </c>
      <c r="Q116" s="39">
        <f>VLOOKUP(B116,[4]Sheet1!$B$5:$BJ$707,61,0)</f>
        <v>8460.985</v>
      </c>
      <c r="R116" s="39">
        <f>VLOOKUP(B116,[5]Sheet1!$B$5:$BO$716,65,0)</f>
        <v>8460.985</v>
      </c>
      <c r="S116" s="39">
        <f>VLOOKUP(B116,[1]Sheet1!$B:$BO,66,0)</f>
        <v>8460.985</v>
      </c>
      <c r="T116" s="49">
        <f t="shared" si="32"/>
        <v>50907.2433333333</v>
      </c>
      <c r="U116" s="50">
        <f>VLOOKUP(B116,[6]Sheet2!$A:$V,21,0)</f>
        <v>64000</v>
      </c>
      <c r="V116" s="50"/>
      <c r="W116" s="50"/>
      <c r="X116" s="50"/>
      <c r="Y116" s="50"/>
      <c r="Z116" s="50">
        <f>VLOOKUP(B116,'[8]7.4付款计划'!$C$4:$AI$185,33,0)</f>
        <v>0</v>
      </c>
      <c r="AA116" s="50">
        <f>VLOOKUP(B116,'[8]7.9付款计划'!$C$9:$AB$196,26,0)</f>
        <v>0</v>
      </c>
      <c r="AB116" s="50"/>
      <c r="AC116" s="50"/>
      <c r="AD116" s="50"/>
      <c r="AE116" s="50"/>
      <c r="AF116" s="50"/>
      <c r="AG116" s="50"/>
      <c r="AH116" s="50">
        <f t="shared" si="37"/>
        <v>64000</v>
      </c>
      <c r="AI116" s="50">
        <f t="shared" si="38"/>
        <v>-13092.7566666667</v>
      </c>
      <c r="AJ116" s="50">
        <f t="shared" si="39"/>
        <v>50935.51</v>
      </c>
      <c r="AK116" s="62">
        <f t="shared" si="40"/>
        <v>-13092.7566666667</v>
      </c>
      <c r="AL116" s="62">
        <f t="shared" si="26"/>
        <v>0</v>
      </c>
      <c r="AM116" s="62"/>
      <c r="AN116" s="50">
        <f t="shared" si="33"/>
        <v>0</v>
      </c>
      <c r="AO116" s="50"/>
      <c r="AP116" s="74" t="str">
        <f t="shared" si="27"/>
        <v>100%</v>
      </c>
      <c r="AQ116" s="75">
        <f t="shared" si="28"/>
        <v>0</v>
      </c>
      <c r="AR116" s="76"/>
      <c r="AS116" s="76"/>
      <c r="AT116" s="76"/>
      <c r="AU116" s="76">
        <f t="shared" si="29"/>
        <v>0</v>
      </c>
      <c r="AV116" s="77"/>
      <c r="AW116" s="77">
        <f t="shared" si="34"/>
        <v>0</v>
      </c>
      <c r="AX116" s="50">
        <f t="shared" si="30"/>
        <v>0</v>
      </c>
      <c r="AY116" s="91"/>
      <c r="AZ116" s="93">
        <v>3</v>
      </c>
      <c r="BA116" s="91">
        <f t="shared" si="41"/>
        <v>-3</v>
      </c>
      <c r="BB116" s="92" t="s">
        <v>70</v>
      </c>
      <c r="BC116" s="50">
        <v>0</v>
      </c>
      <c r="BD116" s="15" t="s">
        <v>81</v>
      </c>
      <c r="BE116" s="97"/>
      <c r="BF116" s="2"/>
    </row>
    <row r="117" s="1" customFormat="1" ht="36" customHeight="1" spans="1:58">
      <c r="A117" s="15">
        <f t="shared" si="31"/>
        <v>114</v>
      </c>
      <c r="B117" s="16" t="s">
        <v>548</v>
      </c>
      <c r="C117" s="17" t="s">
        <v>549</v>
      </c>
      <c r="D117" s="17" t="s">
        <v>146</v>
      </c>
      <c r="E117" s="18" t="s">
        <v>75</v>
      </c>
      <c r="F117" s="19" t="s">
        <v>110</v>
      </c>
      <c r="G117" s="19" t="s">
        <v>79</v>
      </c>
      <c r="H117" s="20">
        <v>0.8</v>
      </c>
      <c r="I117" s="38">
        <f>VLOOKUP(B117,[1]Sheet1!$B:$BA,52,0)</f>
        <v>-344.5</v>
      </c>
      <c r="J117" s="38">
        <f>VLOOKUP(B117,[1]Sheet1!$B:$BB,53,0)</f>
        <v>-344.5</v>
      </c>
      <c r="K117" s="39">
        <f>VLOOKUP(B117,[2]Sheet1!$B$5:$BB$697,53,0)</f>
        <v>0</v>
      </c>
      <c r="L117" s="39">
        <f>VLOOKUP(B117,[2]Sheet1!$B:$BC,54,0)</f>
        <v>0</v>
      </c>
      <c r="M117" s="39">
        <f>VLOOKUP(B117,[2]Sheet1!$B:$BD,55,0)</f>
        <v>0</v>
      </c>
      <c r="N117" s="39">
        <f>VLOOKUP(B117,[2]Sheet1!$B:$BE,56,0)</f>
        <v>0</v>
      </c>
      <c r="O117" s="39">
        <f>VLOOKUP(B117,[2]Sheet1!$B:$BF,57,0)</f>
        <v>212.333333333333</v>
      </c>
      <c r="P117" s="39">
        <f>VLOOKUP(B117,[3]Sheet1!$B:$BH,59,0)</f>
        <v>212.333333333333</v>
      </c>
      <c r="Q117" s="39">
        <f>VLOOKUP(B117,[4]Sheet1!$B$5:$BJ$707,61,0)</f>
        <v>212.333333333333</v>
      </c>
      <c r="R117" s="39">
        <f>VLOOKUP(B117,[5]Sheet1!$B$5:$BO$716,65,0)</f>
        <v>0</v>
      </c>
      <c r="S117" s="39">
        <f>VLOOKUP(B117,[1]Sheet1!$B:$BO,66,0)</f>
        <v>-57.4166666666667</v>
      </c>
      <c r="T117" s="49">
        <f t="shared" si="32"/>
        <v>463.666666666666</v>
      </c>
      <c r="U117" s="50">
        <f>VLOOKUP(B117,[6]Sheet2!$A:$V,21,0)</f>
        <v>3321.5</v>
      </c>
      <c r="V117" s="50"/>
      <c r="W117" s="50"/>
      <c r="X117" s="50"/>
      <c r="Y117" s="50"/>
      <c r="Z117" s="50">
        <f>VLOOKUP(B117,'[8]7.4付款计划'!$C$4:$AI$185,33,0)</f>
        <v>1274</v>
      </c>
      <c r="AA117" s="50">
        <f>VLOOKUP(B117,'[8]7.9付款计划'!$C$9:$AB$196,26,0)</f>
        <v>0</v>
      </c>
      <c r="AB117" s="50"/>
      <c r="AC117" s="50"/>
      <c r="AD117" s="50"/>
      <c r="AE117" s="50"/>
      <c r="AF117" s="50"/>
      <c r="AG117" s="50"/>
      <c r="AH117" s="50">
        <f t="shared" si="37"/>
        <v>4595.5</v>
      </c>
      <c r="AI117" s="50">
        <f t="shared" si="38"/>
        <v>-4131.83333333333</v>
      </c>
      <c r="AJ117" s="50">
        <f t="shared" si="39"/>
        <v>-344.5</v>
      </c>
      <c r="AK117" s="62">
        <f t="shared" si="40"/>
        <v>-4131.83333333333</v>
      </c>
      <c r="AL117" s="62">
        <f t="shared" si="26"/>
        <v>0</v>
      </c>
      <c r="AM117" s="114"/>
      <c r="AN117" s="50">
        <f t="shared" si="33"/>
        <v>0</v>
      </c>
      <c r="AO117" s="50"/>
      <c r="AP117" s="74" t="str">
        <f t="shared" si="27"/>
        <v>100%</v>
      </c>
      <c r="AQ117" s="75">
        <f t="shared" si="28"/>
        <v>0</v>
      </c>
      <c r="AR117" s="76"/>
      <c r="AS117" s="76"/>
      <c r="AT117" s="76"/>
      <c r="AU117" s="76">
        <f t="shared" si="29"/>
        <v>0</v>
      </c>
      <c r="AV117" s="77"/>
      <c r="AW117" s="77">
        <f t="shared" si="34"/>
        <v>0</v>
      </c>
      <c r="AX117" s="50">
        <f t="shared" si="30"/>
        <v>0</v>
      </c>
      <c r="AY117" s="91"/>
      <c r="AZ117" s="93">
        <v>3</v>
      </c>
      <c r="BA117" s="91">
        <f t="shared" si="41"/>
        <v>-3</v>
      </c>
      <c r="BB117" s="94" t="s">
        <v>70</v>
      </c>
      <c r="BC117" s="50">
        <v>0</v>
      </c>
      <c r="BD117" s="19" t="s">
        <v>174</v>
      </c>
      <c r="BE117" s="97"/>
      <c r="BF117" s="2"/>
    </row>
    <row r="118" s="1" customFormat="1" ht="36" customHeight="1" spans="1:58">
      <c r="A118" s="15">
        <f t="shared" si="31"/>
        <v>115</v>
      </c>
      <c r="B118" s="16" t="s">
        <v>550</v>
      </c>
      <c r="C118" s="17" t="s">
        <v>551</v>
      </c>
      <c r="D118" s="17" t="s">
        <v>66</v>
      </c>
      <c r="E118" s="18" t="s">
        <v>134</v>
      </c>
      <c r="F118" s="19" t="s">
        <v>68</v>
      </c>
      <c r="G118" s="19" t="s">
        <v>79</v>
      </c>
      <c r="H118" s="20">
        <v>1</v>
      </c>
      <c r="I118" s="38">
        <f>VLOOKUP(B118,[1]Sheet1!$B:$BA,52,0)</f>
        <v>18729.73</v>
      </c>
      <c r="J118" s="38">
        <f>VLOOKUP(B118,[1]Sheet1!$B:$BB,53,0)</f>
        <v>18729.73</v>
      </c>
      <c r="K118" s="39">
        <f>VLOOKUP(B118,[2]Sheet1!$B$5:$BB$697,53,0)</f>
        <v>0</v>
      </c>
      <c r="L118" s="39">
        <f>VLOOKUP(B118,[2]Sheet1!$B:$BC,54,0)</f>
        <v>0</v>
      </c>
      <c r="M118" s="39">
        <f>VLOOKUP(B118,[2]Sheet1!$B:$BD,55,0)</f>
        <v>0</v>
      </c>
      <c r="N118" s="39">
        <f>VLOOKUP(B118,[2]Sheet1!$B:$BE,56,0)</f>
        <v>0</v>
      </c>
      <c r="O118" s="39">
        <f>VLOOKUP(B118,[2]Sheet1!$B:$BF,57,0)</f>
        <v>0</v>
      </c>
      <c r="P118" s="39">
        <f>VLOOKUP(B118,[3]Sheet1!$B:$BH,59,0)</f>
        <v>0</v>
      </c>
      <c r="Q118" s="39">
        <f>VLOOKUP(B118,[4]Sheet1!$B$5:$BJ$707,61,0)</f>
        <v>2100.45833333333</v>
      </c>
      <c r="R118" s="39">
        <f>VLOOKUP(B118,[5]Sheet1!$B$5:$BO$716,65,0)</f>
        <v>2619.31666666667</v>
      </c>
      <c r="S118" s="39">
        <f>VLOOKUP(B118,[1]Sheet1!$B:$BO,66,0)</f>
        <v>3121.62166666667</v>
      </c>
      <c r="T118" s="49">
        <f t="shared" si="32"/>
        <v>7841.39666666667</v>
      </c>
      <c r="U118" s="50">
        <f>VLOOKUP(B118,[6]Sheet2!$A:$V,21,0)</f>
        <v>5600</v>
      </c>
      <c r="V118" s="50"/>
      <c r="W118" s="50"/>
      <c r="X118" s="50"/>
      <c r="Y118" s="50"/>
      <c r="Z118" s="50">
        <f>VLOOKUP(B118,'[8]7.4付款计划'!$C$4:$AI$185,33,0)</f>
        <v>0</v>
      </c>
      <c r="AA118" s="50">
        <f>VLOOKUP(B118,'[8]7.9付款计划'!$C$9:$AB$196,26,0)</f>
        <v>0</v>
      </c>
      <c r="AB118" s="50"/>
      <c r="AC118" s="50"/>
      <c r="AD118" s="50"/>
      <c r="AE118" s="50"/>
      <c r="AF118" s="50"/>
      <c r="AG118" s="50"/>
      <c r="AH118" s="50">
        <f t="shared" si="37"/>
        <v>5600</v>
      </c>
      <c r="AI118" s="50">
        <f t="shared" si="38"/>
        <v>2241.39666666667</v>
      </c>
      <c r="AJ118" s="50">
        <f t="shared" si="39"/>
        <v>18729.73</v>
      </c>
      <c r="AK118" s="62">
        <f t="shared" si="40"/>
        <v>2241.39666666667</v>
      </c>
      <c r="AL118" s="62">
        <f t="shared" si="26"/>
        <v>2241.39666666667</v>
      </c>
      <c r="AM118" s="101">
        <v>10000</v>
      </c>
      <c r="AN118" s="50">
        <f t="shared" si="33"/>
        <v>10000</v>
      </c>
      <c r="AO118" s="50"/>
      <c r="AP118" s="74">
        <f t="shared" si="27"/>
        <v>4.46150391348252</v>
      </c>
      <c r="AQ118" s="75">
        <f t="shared" si="28"/>
        <v>0.000704258183141305</v>
      </c>
      <c r="AR118" s="76"/>
      <c r="AS118" s="76"/>
      <c r="AT118" s="76"/>
      <c r="AU118" s="76">
        <f t="shared" si="29"/>
        <v>0</v>
      </c>
      <c r="AV118" s="77"/>
      <c r="AW118" s="77">
        <f t="shared" si="34"/>
        <v>0</v>
      </c>
      <c r="AX118" s="50">
        <f t="shared" si="30"/>
        <v>10000</v>
      </c>
      <c r="AY118" s="91">
        <v>45585</v>
      </c>
      <c r="AZ118" s="93">
        <v>3</v>
      </c>
      <c r="BA118" s="91">
        <f t="shared" si="41"/>
        <v>45582</v>
      </c>
      <c r="BB118" s="92" t="s">
        <v>70</v>
      </c>
      <c r="BC118" s="50">
        <v>0</v>
      </c>
      <c r="BD118" s="15" t="s">
        <v>95</v>
      </c>
      <c r="BE118" s="97"/>
      <c r="BF118" s="2"/>
    </row>
    <row r="119" s="1" customFormat="1" ht="36" customHeight="1" spans="1:58">
      <c r="A119" s="15">
        <f t="shared" si="31"/>
        <v>116</v>
      </c>
      <c r="B119" s="16" t="s">
        <v>552</v>
      </c>
      <c r="C119" s="17" t="s">
        <v>553</v>
      </c>
      <c r="D119" s="17" t="s">
        <v>146</v>
      </c>
      <c r="E119" s="18" t="s">
        <v>67</v>
      </c>
      <c r="F119" s="19" t="s">
        <v>135</v>
      </c>
      <c r="G119" s="19" t="s">
        <v>79</v>
      </c>
      <c r="H119" s="20">
        <v>0.8</v>
      </c>
      <c r="I119" s="38">
        <f>VLOOKUP(B119,[1]Sheet1!$B:$BA,52,0)</f>
        <v>9241.48</v>
      </c>
      <c r="J119" s="38">
        <f>VLOOKUP(B119,[1]Sheet1!$B:$BB,53,0)</f>
        <v>9241.48</v>
      </c>
      <c r="K119" s="39">
        <f>VLOOKUP(B119,[2]Sheet1!$B$5:$BB$697,53,0)</f>
        <v>0</v>
      </c>
      <c r="L119" s="39">
        <f>VLOOKUP(B119,[2]Sheet1!$B:$BC,54,0)</f>
        <v>1540.24666666667</v>
      </c>
      <c r="M119" s="39">
        <f>VLOOKUP(B119,[2]Sheet1!$B:$BD,55,0)</f>
        <v>1540.24666666667</v>
      </c>
      <c r="N119" s="39">
        <f>VLOOKUP(B119,[2]Sheet1!$B:$BE,56,0)</f>
        <v>1540.24666666667</v>
      </c>
      <c r="O119" s="39">
        <f>VLOOKUP(B119,[2]Sheet1!$B:$BF,57,0)</f>
        <v>1540.24666666667</v>
      </c>
      <c r="P119" s="39">
        <f>VLOOKUP(B119,[3]Sheet1!$B:$BH,59,0)</f>
        <v>1540.24666666667</v>
      </c>
      <c r="Q119" s="39">
        <f>VLOOKUP(B119,[4]Sheet1!$B$5:$BJ$707,61,0)</f>
        <v>1540.24666666667</v>
      </c>
      <c r="R119" s="39">
        <f>VLOOKUP(B119,[5]Sheet1!$B$5:$BO$716,65,0)</f>
        <v>0</v>
      </c>
      <c r="S119" s="39">
        <f>VLOOKUP(B119,[1]Sheet1!$B:$BO,66,0)</f>
        <v>0</v>
      </c>
      <c r="T119" s="49">
        <f t="shared" si="32"/>
        <v>7393.18400000002</v>
      </c>
      <c r="U119" s="50">
        <f>VLOOKUP(B119,[6]Sheet2!$A:$V,21,0)</f>
        <v>15197.286</v>
      </c>
      <c r="V119" s="50"/>
      <c r="W119" s="50"/>
      <c r="X119" s="50"/>
      <c r="Y119" s="50"/>
      <c r="Z119" s="50">
        <f>VLOOKUP(B119,'[8]7.4付款计划'!$C$4:$AI$185,33,0)</f>
        <v>0</v>
      </c>
      <c r="AA119" s="50">
        <f>VLOOKUP(B119,'[8]7.9付款计划'!$C$9:$AB$196,26,0)</f>
        <v>0</v>
      </c>
      <c r="AB119" s="50"/>
      <c r="AC119" s="50"/>
      <c r="AD119" s="50"/>
      <c r="AE119" s="50"/>
      <c r="AF119" s="50"/>
      <c r="AG119" s="50"/>
      <c r="AH119" s="50">
        <f t="shared" si="37"/>
        <v>15197.286</v>
      </c>
      <c r="AI119" s="50">
        <f t="shared" si="38"/>
        <v>-7804.10199999998</v>
      </c>
      <c r="AJ119" s="50">
        <f t="shared" si="39"/>
        <v>9241.48</v>
      </c>
      <c r="AK119" s="62">
        <f t="shared" si="40"/>
        <v>-7804.10199999998</v>
      </c>
      <c r="AL119" s="62">
        <f t="shared" si="26"/>
        <v>0</v>
      </c>
      <c r="AM119" s="62"/>
      <c r="AN119" s="50">
        <f t="shared" si="33"/>
        <v>0</v>
      </c>
      <c r="AO119" s="50"/>
      <c r="AP119" s="74" t="str">
        <f t="shared" si="27"/>
        <v>100%</v>
      </c>
      <c r="AQ119" s="75">
        <f t="shared" si="28"/>
        <v>0</v>
      </c>
      <c r="AR119" s="76"/>
      <c r="AS119" s="76"/>
      <c r="AT119" s="76"/>
      <c r="AU119" s="76">
        <f t="shared" si="29"/>
        <v>0</v>
      </c>
      <c r="AV119" s="77"/>
      <c r="AW119" s="77">
        <f t="shared" si="34"/>
        <v>0</v>
      </c>
      <c r="AX119" s="50">
        <f t="shared" si="30"/>
        <v>0</v>
      </c>
      <c r="AY119" s="91"/>
      <c r="AZ119" s="93">
        <v>3</v>
      </c>
      <c r="BA119" s="91">
        <f t="shared" si="41"/>
        <v>-3</v>
      </c>
      <c r="BB119" s="92" t="s">
        <v>70</v>
      </c>
      <c r="BC119" s="50">
        <v>0</v>
      </c>
      <c r="BD119" s="15" t="s">
        <v>95</v>
      </c>
      <c r="BE119" s="97"/>
      <c r="BF119" s="2"/>
    </row>
    <row r="120" s="1" customFormat="1" ht="36" customHeight="1" spans="1:58">
      <c r="A120" s="15">
        <f t="shared" si="31"/>
        <v>117</v>
      </c>
      <c r="B120" s="16" t="s">
        <v>554</v>
      </c>
      <c r="C120" s="17" t="s">
        <v>555</v>
      </c>
      <c r="D120" s="17" t="s">
        <v>146</v>
      </c>
      <c r="E120" s="18" t="s">
        <v>75</v>
      </c>
      <c r="F120" s="19" t="s">
        <v>68</v>
      </c>
      <c r="G120" s="19" t="s">
        <v>79</v>
      </c>
      <c r="H120" s="20">
        <v>1</v>
      </c>
      <c r="I120" s="38">
        <f>VLOOKUP(B120,[1]Sheet1!$B:$BA,52,0)</f>
        <v>114887.63</v>
      </c>
      <c r="J120" s="38">
        <f>VLOOKUP(B120,[1]Sheet1!$B:$BB,53,0)</f>
        <v>99045.48</v>
      </c>
      <c r="K120" s="39">
        <f>VLOOKUP(B120,[2]Sheet1!$B$5:$BB$697,53,0)</f>
        <v>2043.135</v>
      </c>
      <c r="L120" s="39">
        <f>VLOOKUP(B120,[2]Sheet1!$B:$BC,54,0)</f>
        <v>2043.135</v>
      </c>
      <c r="M120" s="39">
        <f>VLOOKUP(B120,[2]Sheet1!$B:$BD,55,0)</f>
        <v>2043.135</v>
      </c>
      <c r="N120" s="39">
        <f>VLOOKUP(B120,[2]Sheet1!$B:$BE,56,0)</f>
        <v>2043.135</v>
      </c>
      <c r="O120" s="39">
        <f>VLOOKUP(B120,[2]Sheet1!$B:$BF,57,0)</f>
        <v>12412.8266666667</v>
      </c>
      <c r="P120" s="39">
        <f>VLOOKUP(B120,[3]Sheet1!$B:$BH,59,0)</f>
        <v>12412.8266666667</v>
      </c>
      <c r="Q120" s="39">
        <f>VLOOKUP(B120,[4]Sheet1!$B$5:$BJ$707,61,0)</f>
        <v>18674.2466666667</v>
      </c>
      <c r="R120" s="39">
        <f>VLOOKUP(B120,[5]Sheet1!$B$5:$BO$716,65,0)</f>
        <v>18674.2466666667</v>
      </c>
      <c r="S120" s="39">
        <f>VLOOKUP(B120,[1]Sheet1!$B:$BO,66,0)</f>
        <v>19147.9383333333</v>
      </c>
      <c r="T120" s="49">
        <f t="shared" si="32"/>
        <v>89494.6250000001</v>
      </c>
      <c r="U120" s="50"/>
      <c r="V120" s="50"/>
      <c r="W120" s="50"/>
      <c r="X120" s="50"/>
      <c r="Y120" s="50"/>
      <c r="Z120" s="50">
        <f>VLOOKUP(B120,'[8]7.4付款计划'!$C$4:$AI$185,33,0)</f>
        <v>0</v>
      </c>
      <c r="AA120" s="50">
        <f>VLOOKUP(B120,'[8]7.9付款计划'!$C$9:$AB$196,26,0)</f>
        <v>0</v>
      </c>
      <c r="AB120" s="50"/>
      <c r="AC120" s="50"/>
      <c r="AD120" s="50"/>
      <c r="AE120" s="50"/>
      <c r="AF120" s="50"/>
      <c r="AG120" s="50"/>
      <c r="AH120" s="50">
        <f t="shared" si="37"/>
        <v>0</v>
      </c>
      <c r="AI120" s="50">
        <f t="shared" si="38"/>
        <v>89494.6250000001</v>
      </c>
      <c r="AJ120" s="50">
        <f t="shared" si="39"/>
        <v>99045.48</v>
      </c>
      <c r="AK120" s="62">
        <f t="shared" si="40"/>
        <v>89494.6250000001</v>
      </c>
      <c r="AL120" s="62">
        <f t="shared" si="26"/>
        <v>89494.6250000001</v>
      </c>
      <c r="AM120" s="62"/>
      <c r="AN120" s="50">
        <f t="shared" si="33"/>
        <v>0</v>
      </c>
      <c r="AO120" s="50"/>
      <c r="AP120" s="74">
        <f t="shared" si="27"/>
        <v>0</v>
      </c>
      <c r="AQ120" s="75">
        <f t="shared" si="28"/>
        <v>0</v>
      </c>
      <c r="AR120" s="76"/>
      <c r="AS120" s="76"/>
      <c r="AT120" s="76"/>
      <c r="AU120" s="76">
        <f t="shared" si="29"/>
        <v>0</v>
      </c>
      <c r="AV120" s="77"/>
      <c r="AW120" s="77">
        <f t="shared" si="34"/>
        <v>0</v>
      </c>
      <c r="AX120" s="50">
        <f t="shared" si="30"/>
        <v>0</v>
      </c>
      <c r="AY120" s="91"/>
      <c r="AZ120" s="93">
        <v>3</v>
      </c>
      <c r="BA120" s="91">
        <f t="shared" si="41"/>
        <v>-3</v>
      </c>
      <c r="BB120" s="92" t="s">
        <v>70</v>
      </c>
      <c r="BC120" s="50">
        <v>0</v>
      </c>
      <c r="BD120" s="15" t="s">
        <v>81</v>
      </c>
      <c r="BE120" s="97"/>
      <c r="BF120" s="2"/>
    </row>
    <row r="121" s="1" customFormat="1" ht="36" customHeight="1" spans="1:58">
      <c r="A121" s="15">
        <f t="shared" si="31"/>
        <v>118</v>
      </c>
      <c r="B121" s="16" t="s">
        <v>556</v>
      </c>
      <c r="C121" s="17" t="s">
        <v>557</v>
      </c>
      <c r="D121" s="17" t="s">
        <v>146</v>
      </c>
      <c r="E121" s="18" t="s">
        <v>67</v>
      </c>
      <c r="F121" s="19" t="s">
        <v>110</v>
      </c>
      <c r="G121" s="19" t="s">
        <v>79</v>
      </c>
      <c r="H121" s="20">
        <v>0.8</v>
      </c>
      <c r="I121" s="38">
        <f>VLOOKUP(B121,[1]Sheet1!$B:$BA,52,0)</f>
        <v>24140.68</v>
      </c>
      <c r="J121" s="38">
        <f>VLOOKUP(B121,[1]Sheet1!$B:$BB,53,0)</f>
        <v>9218.46</v>
      </c>
      <c r="K121" s="39">
        <f>VLOOKUP(B121,[2]Sheet1!$B$5:$BB$697,53,0)</f>
        <v>0</v>
      </c>
      <c r="L121" s="39">
        <f>VLOOKUP(B121,[2]Sheet1!$B:$BC,54,0)</f>
        <v>0</v>
      </c>
      <c r="M121" s="39">
        <f>VLOOKUP(B121,[2]Sheet1!$B:$BD,55,0)</f>
        <v>773.66</v>
      </c>
      <c r="N121" s="39">
        <f>VLOOKUP(B121,[2]Sheet1!$B:$BE,56,0)</f>
        <v>773.66</v>
      </c>
      <c r="O121" s="39">
        <f>VLOOKUP(B121,[2]Sheet1!$B:$BF,57,0)</f>
        <v>773.66</v>
      </c>
      <c r="P121" s="39">
        <f>VLOOKUP(B121,[3]Sheet1!$B:$BH,59,0)</f>
        <v>1536.41</v>
      </c>
      <c r="Q121" s="39">
        <f>VLOOKUP(B121,[4]Sheet1!$B$5:$BJ$707,61,0)</f>
        <v>4023.44666666667</v>
      </c>
      <c r="R121" s="39">
        <f>VLOOKUP(B121,[5]Sheet1!$B$5:$BO$716,65,0)</f>
        <v>4023.44666666667</v>
      </c>
      <c r="S121" s="39">
        <f>VLOOKUP(B121,[1]Sheet1!$B:$BO,66,0)</f>
        <v>3249.78666666667</v>
      </c>
      <c r="T121" s="49">
        <f t="shared" si="32"/>
        <v>12123.256</v>
      </c>
      <c r="U121" s="50">
        <f>VLOOKUP(B121,[6]Sheet2!$A:$V,21,0)</f>
        <v>20000</v>
      </c>
      <c r="V121" s="50"/>
      <c r="W121" s="50"/>
      <c r="X121" s="50"/>
      <c r="Y121" s="50"/>
      <c r="Z121" s="50">
        <f>VLOOKUP(B121,'[8]7.4付款计划'!$C$4:$AI$185,33,0)</f>
        <v>0</v>
      </c>
      <c r="AA121" s="50">
        <f>VLOOKUP(B121,'[8]7.9付款计划'!$C$9:$AB$196,26,0)</f>
        <v>0</v>
      </c>
      <c r="AB121" s="50"/>
      <c r="AC121" s="50"/>
      <c r="AD121" s="50"/>
      <c r="AE121" s="50"/>
      <c r="AF121" s="50"/>
      <c r="AG121" s="50"/>
      <c r="AH121" s="50">
        <f t="shared" si="37"/>
        <v>20000</v>
      </c>
      <c r="AI121" s="50">
        <f t="shared" si="38"/>
        <v>-7876.74399999999</v>
      </c>
      <c r="AJ121" s="50">
        <f t="shared" si="39"/>
        <v>9218.46</v>
      </c>
      <c r="AK121" s="62">
        <f t="shared" si="40"/>
        <v>-7876.74399999999</v>
      </c>
      <c r="AL121" s="62">
        <f t="shared" si="26"/>
        <v>0</v>
      </c>
      <c r="AM121" s="62"/>
      <c r="AN121" s="50">
        <f t="shared" si="33"/>
        <v>0</v>
      </c>
      <c r="AO121" s="50"/>
      <c r="AP121" s="74" t="str">
        <f t="shared" si="27"/>
        <v>100%</v>
      </c>
      <c r="AQ121" s="75">
        <f t="shared" si="28"/>
        <v>0</v>
      </c>
      <c r="AR121" s="76"/>
      <c r="AS121" s="76"/>
      <c r="AT121" s="76"/>
      <c r="AU121" s="76">
        <f t="shared" si="29"/>
        <v>0</v>
      </c>
      <c r="AV121" s="77"/>
      <c r="AW121" s="77">
        <f t="shared" si="34"/>
        <v>0</v>
      </c>
      <c r="AX121" s="50">
        <f t="shared" si="30"/>
        <v>0</v>
      </c>
      <c r="AY121" s="91"/>
      <c r="AZ121" s="93">
        <v>3</v>
      </c>
      <c r="BA121" s="91">
        <f t="shared" si="41"/>
        <v>-3</v>
      </c>
      <c r="BB121" s="92" t="s">
        <v>70</v>
      </c>
      <c r="BC121" s="50">
        <v>0</v>
      </c>
      <c r="BD121" s="15" t="s">
        <v>88</v>
      </c>
      <c r="BE121" s="97"/>
      <c r="BF121" s="2"/>
    </row>
    <row r="122" s="1" customFormat="1" ht="36" customHeight="1" spans="1:58">
      <c r="A122" s="15">
        <f t="shared" si="31"/>
        <v>119</v>
      </c>
      <c r="B122" s="16" t="s">
        <v>558</v>
      </c>
      <c r="C122" s="17" t="s">
        <v>559</v>
      </c>
      <c r="D122" s="17" t="s">
        <v>146</v>
      </c>
      <c r="E122" s="18" t="s">
        <v>67</v>
      </c>
      <c r="F122" s="19" t="s">
        <v>110</v>
      </c>
      <c r="G122" s="19" t="s">
        <v>79</v>
      </c>
      <c r="H122" s="20">
        <v>0.8</v>
      </c>
      <c r="I122" s="38">
        <f>VLOOKUP(B122,[1]Sheet1!$B:$BA,52,0)</f>
        <v>15691.95</v>
      </c>
      <c r="J122" s="38">
        <f>VLOOKUP(B122,[1]Sheet1!$B:$BB,53,0)</f>
        <v>0</v>
      </c>
      <c r="K122" s="39">
        <f>VLOOKUP(B122,[2]Sheet1!$B$5:$BB$697,53,0)</f>
        <v>0</v>
      </c>
      <c r="L122" s="39">
        <f>VLOOKUP(B122,[2]Sheet1!$B:$BC,54,0)</f>
        <v>0</v>
      </c>
      <c r="M122" s="39">
        <f>VLOOKUP(B122,[2]Sheet1!$B:$BD,55,0)</f>
        <v>0</v>
      </c>
      <c r="N122" s="39">
        <f>VLOOKUP(B122,[2]Sheet1!$B:$BE,56,0)</f>
        <v>0</v>
      </c>
      <c r="O122" s="39">
        <f>VLOOKUP(B122,[2]Sheet1!$B:$BF,57,0)</f>
        <v>0</v>
      </c>
      <c r="P122" s="39">
        <f>VLOOKUP(B122,[3]Sheet1!$B:$BH,59,0)</f>
        <v>0</v>
      </c>
      <c r="Q122" s="39">
        <f>VLOOKUP(B122,[4]Sheet1!$B$5:$BJ$707,61,0)</f>
        <v>0</v>
      </c>
      <c r="R122" s="39">
        <f>VLOOKUP(B122,[5]Sheet1!$B$5:$BO$716,65,0)</f>
        <v>0</v>
      </c>
      <c r="S122" s="39">
        <f>VLOOKUP(B122,[1]Sheet1!$B:$BO,66,0)</f>
        <v>2615.325</v>
      </c>
      <c r="T122" s="49">
        <f t="shared" si="32"/>
        <v>2092.26</v>
      </c>
      <c r="U122" s="50">
        <f>VLOOKUP(B122,[6]Sheet2!$A:$V,21,0)</f>
        <v>20000</v>
      </c>
      <c r="V122" s="50"/>
      <c r="W122" s="50"/>
      <c r="X122" s="50"/>
      <c r="Y122" s="50"/>
      <c r="Z122" s="50">
        <f>VLOOKUP(B122,'[8]7.4付款计划'!$C$4:$AI$185,33,0)</f>
        <v>0</v>
      </c>
      <c r="AA122" s="50">
        <f>VLOOKUP(B122,'[8]7.9付款计划'!$C$9:$AB$196,26,0)</f>
        <v>0</v>
      </c>
      <c r="AB122" s="50"/>
      <c r="AC122" s="50"/>
      <c r="AD122" s="50"/>
      <c r="AE122" s="50"/>
      <c r="AF122" s="50"/>
      <c r="AG122" s="50"/>
      <c r="AH122" s="50">
        <f t="shared" si="37"/>
        <v>20000</v>
      </c>
      <c r="AI122" s="50">
        <f t="shared" si="38"/>
        <v>-17907.74</v>
      </c>
      <c r="AJ122" s="50">
        <f t="shared" si="39"/>
        <v>0</v>
      </c>
      <c r="AK122" s="62">
        <f t="shared" si="40"/>
        <v>-17907.74</v>
      </c>
      <c r="AL122" s="62">
        <f t="shared" si="26"/>
        <v>0</v>
      </c>
      <c r="AM122" s="62"/>
      <c r="AN122" s="50">
        <f t="shared" si="33"/>
        <v>0</v>
      </c>
      <c r="AO122" s="50"/>
      <c r="AP122" s="74" t="str">
        <f t="shared" si="27"/>
        <v>100%</v>
      </c>
      <c r="AQ122" s="75">
        <f t="shared" si="28"/>
        <v>0</v>
      </c>
      <c r="AR122" s="76"/>
      <c r="AS122" s="76"/>
      <c r="AT122" s="76"/>
      <c r="AU122" s="76">
        <f t="shared" si="29"/>
        <v>0</v>
      </c>
      <c r="AV122" s="77"/>
      <c r="AW122" s="77">
        <f t="shared" si="34"/>
        <v>0</v>
      </c>
      <c r="AX122" s="50">
        <f t="shared" si="30"/>
        <v>0</v>
      </c>
      <c r="AY122" s="91"/>
      <c r="AZ122" s="93">
        <v>3</v>
      </c>
      <c r="BA122" s="91">
        <f t="shared" si="41"/>
        <v>-3</v>
      </c>
      <c r="BB122" s="92" t="s">
        <v>70</v>
      </c>
      <c r="BC122" s="50">
        <v>0</v>
      </c>
      <c r="BD122" s="15" t="s">
        <v>88</v>
      </c>
      <c r="BE122" s="97"/>
      <c r="BF122" s="2"/>
    </row>
    <row r="123" s="1" customFormat="1" ht="36" customHeight="1" spans="1:58">
      <c r="A123" s="15">
        <f t="shared" si="31"/>
        <v>120</v>
      </c>
      <c r="B123" s="16" t="s">
        <v>560</v>
      </c>
      <c r="C123" s="17" t="s">
        <v>561</v>
      </c>
      <c r="D123" s="17" t="s">
        <v>66</v>
      </c>
      <c r="E123" s="18" t="s">
        <v>67</v>
      </c>
      <c r="F123" s="19" t="s">
        <v>135</v>
      </c>
      <c r="G123" s="19" t="s">
        <v>257</v>
      </c>
      <c r="H123" s="20">
        <v>1</v>
      </c>
      <c r="I123" s="38">
        <f>VLOOKUP(B123,[1]Sheet1!$B:$BA,52,0)</f>
        <v>0</v>
      </c>
      <c r="J123" s="38">
        <f>VLOOKUP(B123,[1]Sheet1!$B:$BB,53,0)</f>
        <v>0</v>
      </c>
      <c r="K123" s="39">
        <f>VLOOKUP(B123,[2]Sheet1!$B$5:$BB$697,53,0)</f>
        <v>0</v>
      </c>
      <c r="L123" s="39">
        <f>VLOOKUP(B123,[2]Sheet1!$B:$BC,54,0)</f>
        <v>0</v>
      </c>
      <c r="M123" s="39">
        <f>VLOOKUP(B123,[2]Sheet1!$B:$BD,55,0)</f>
        <v>0</v>
      </c>
      <c r="N123" s="39">
        <f>VLOOKUP(B123,[2]Sheet1!$B:$BE,56,0)</f>
        <v>0</v>
      </c>
      <c r="O123" s="39">
        <f>VLOOKUP(B123,[2]Sheet1!$B:$BF,57,0)</f>
        <v>0</v>
      </c>
      <c r="P123" s="39">
        <f>VLOOKUP(B123,[3]Sheet1!$B:$BH,59,0)</f>
        <v>0</v>
      </c>
      <c r="Q123" s="39">
        <f>VLOOKUP(B123,[4]Sheet1!$B$5:$BJ$707,61,0)</f>
        <v>0</v>
      </c>
      <c r="R123" s="39">
        <f>VLOOKUP(B123,[5]Sheet1!$B$5:$BO$716,65,0)</f>
        <v>0</v>
      </c>
      <c r="S123" s="39">
        <f>VLOOKUP(B123,[1]Sheet1!$B:$BO,66,0)</f>
        <v>0</v>
      </c>
      <c r="T123" s="49">
        <f t="shared" si="32"/>
        <v>0</v>
      </c>
      <c r="U123" s="50">
        <v>0</v>
      </c>
      <c r="V123" s="50"/>
      <c r="W123" s="50"/>
      <c r="X123" s="50"/>
      <c r="Y123" s="50"/>
      <c r="Z123" s="50">
        <v>0</v>
      </c>
      <c r="AA123" s="50">
        <v>0</v>
      </c>
      <c r="AB123" s="50"/>
      <c r="AC123" s="50"/>
      <c r="AD123" s="50"/>
      <c r="AE123" s="50"/>
      <c r="AF123" s="50"/>
      <c r="AG123" s="50"/>
      <c r="AH123" s="50">
        <f t="shared" si="37"/>
        <v>0</v>
      </c>
      <c r="AI123" s="50">
        <f t="shared" si="38"/>
        <v>0</v>
      </c>
      <c r="AJ123" s="50">
        <f t="shared" si="39"/>
        <v>0</v>
      </c>
      <c r="AK123" s="62"/>
      <c r="AL123" s="62">
        <f t="shared" si="26"/>
        <v>0</v>
      </c>
      <c r="AM123" s="101">
        <f>500*40*1.13</f>
        <v>22600</v>
      </c>
      <c r="AN123" s="50">
        <f t="shared" si="33"/>
        <v>22600</v>
      </c>
      <c r="AO123" s="50"/>
      <c r="AP123" s="74" t="str">
        <f t="shared" si="27"/>
        <v>100%</v>
      </c>
      <c r="AQ123" s="75">
        <f t="shared" si="28"/>
        <v>0.00159162349389935</v>
      </c>
      <c r="AR123" s="76"/>
      <c r="AS123" s="76"/>
      <c r="AT123" s="76"/>
      <c r="AU123" s="76">
        <f t="shared" si="29"/>
        <v>0</v>
      </c>
      <c r="AV123" s="77"/>
      <c r="AW123" s="77">
        <f t="shared" si="34"/>
        <v>0</v>
      </c>
      <c r="AX123" s="50">
        <f t="shared" si="30"/>
        <v>22600</v>
      </c>
      <c r="AY123" s="91">
        <v>45580</v>
      </c>
      <c r="AZ123" s="93">
        <v>4</v>
      </c>
      <c r="BA123" s="91">
        <f t="shared" si="41"/>
        <v>45576</v>
      </c>
      <c r="BB123" s="92" t="s">
        <v>70</v>
      </c>
      <c r="BC123" s="50"/>
      <c r="BD123" s="15" t="s">
        <v>95</v>
      </c>
      <c r="BE123" s="97"/>
      <c r="BF123" s="2"/>
    </row>
    <row r="124" s="1" customFormat="1" ht="36" customHeight="1" spans="1:58">
      <c r="A124" s="15">
        <f t="shared" si="31"/>
        <v>121</v>
      </c>
      <c r="B124" s="16" t="s">
        <v>562</v>
      </c>
      <c r="C124" s="17" t="s">
        <v>563</v>
      </c>
      <c r="D124" s="17" t="s">
        <v>66</v>
      </c>
      <c r="E124" s="92" t="s">
        <v>67</v>
      </c>
      <c r="F124" s="19" t="s">
        <v>68</v>
      </c>
      <c r="G124" s="19" t="s">
        <v>85</v>
      </c>
      <c r="H124" s="20">
        <v>1</v>
      </c>
      <c r="I124" s="38">
        <f>VLOOKUP(B124,[1]Sheet1!$B:$BA,52,0)</f>
        <v>213087.79</v>
      </c>
      <c r="J124" s="38">
        <f>VLOOKUP(B124,[1]Sheet1!$B:$BB,53,0)</f>
        <v>153063.03</v>
      </c>
      <c r="K124" s="39">
        <f>VLOOKUP(B124,[2]Sheet1!$B$5:$BB$697,53,0)</f>
        <v>0</v>
      </c>
      <c r="L124" s="39">
        <f>VLOOKUP(B124,[2]Sheet1!$B:$BC,54,0)</f>
        <v>38398.7066666667</v>
      </c>
      <c r="M124" s="39">
        <f>VLOOKUP(B124,[2]Sheet1!$B:$BD,55,0)</f>
        <v>45148.5733333333</v>
      </c>
      <c r="N124" s="39">
        <f>VLOOKUP(B124,[2]Sheet1!$B:$BE,56,0)</f>
        <v>69754.9366666667</v>
      </c>
      <c r="O124" s="39">
        <f>VLOOKUP(B124,[2]Sheet1!$B:$BF,57,0)</f>
        <v>69754.9366666667</v>
      </c>
      <c r="P124" s="39">
        <f>VLOOKUP(B124,[3]Sheet1!$B:$BH,59,0)</f>
        <v>69754.9366666667</v>
      </c>
      <c r="Q124" s="39">
        <f>VLOOKUP(B124,[4]Sheet1!$B$5:$BJ$707,61,0)</f>
        <v>30554.4016666667</v>
      </c>
      <c r="R124" s="39">
        <f>VLOOKUP(B124,[5]Sheet1!$B$5:$BO$716,65,0)</f>
        <v>50116.8683333333</v>
      </c>
      <c r="S124" s="39">
        <f>VLOOKUP(B124,[1]Sheet1!$B:$BO,66,0)</f>
        <v>35514.6316666667</v>
      </c>
      <c r="T124" s="49">
        <f t="shared" si="32"/>
        <v>408997.991666667</v>
      </c>
      <c r="U124" s="50">
        <f>VLOOKUP(B124,[6]Sheet2!$A:$V,21,0)</f>
        <v>70000</v>
      </c>
      <c r="V124" s="50"/>
      <c r="W124" s="50"/>
      <c r="X124" s="50">
        <f>VLOOKUP(B124,'[7]5.30 (2)'!$C$4:$V$115,20,0)</f>
        <v>270891.44</v>
      </c>
      <c r="Y124" s="50"/>
      <c r="Z124" s="50">
        <f>VLOOKUP(B124,'[8]7.4付款计划'!$C$4:$AI$185,33,0)</f>
        <v>0</v>
      </c>
      <c r="AA124" s="50">
        <f>VLOOKUP(B124,'[8]7.9付款计划'!$C$9:$AB$196,26,0)</f>
        <v>0</v>
      </c>
      <c r="AB124" s="50"/>
      <c r="AC124" s="50"/>
      <c r="AD124" s="50"/>
      <c r="AE124" s="50"/>
      <c r="AF124" s="50"/>
      <c r="AG124" s="50"/>
      <c r="AH124" s="50">
        <f t="shared" si="37"/>
        <v>340891.44</v>
      </c>
      <c r="AI124" s="50">
        <f t="shared" si="38"/>
        <v>68106.5516666668</v>
      </c>
      <c r="AJ124" s="50">
        <f t="shared" si="39"/>
        <v>153063.03</v>
      </c>
      <c r="AK124" s="62">
        <f>_xlfn.IFS(G124="原材料",AJ124,G124="涉诉",AJ124,G124="临采",AJ124,G124="零部件",AI124,G124="销售",AI124,G124="固定资产",AJ124,G124="特殊类",AJ124,G124="李尔项目",AJ124)</f>
        <v>153063.03</v>
      </c>
      <c r="AL124" s="62">
        <f t="shared" si="26"/>
        <v>153063.03</v>
      </c>
      <c r="AM124" s="101">
        <v>153063.03</v>
      </c>
      <c r="AN124" s="50">
        <f t="shared" si="33"/>
        <v>153063.03</v>
      </c>
      <c r="AO124" s="50"/>
      <c r="AP124" s="74">
        <f t="shared" si="27"/>
        <v>1</v>
      </c>
      <c r="AQ124" s="75">
        <f t="shared" si="28"/>
        <v>0.0107795891413903</v>
      </c>
      <c r="AR124" s="76"/>
      <c r="AS124" s="76"/>
      <c r="AT124" s="76"/>
      <c r="AU124" s="76">
        <f t="shared" si="29"/>
        <v>0</v>
      </c>
      <c r="AV124" s="77">
        <v>0</v>
      </c>
      <c r="AW124" s="77">
        <f t="shared" si="34"/>
        <v>0</v>
      </c>
      <c r="AX124" s="50">
        <f t="shared" si="30"/>
        <v>153063.03</v>
      </c>
      <c r="AY124" s="91">
        <v>45575</v>
      </c>
      <c r="AZ124" s="93">
        <v>3</v>
      </c>
      <c r="BA124" s="91">
        <f t="shared" si="41"/>
        <v>45572</v>
      </c>
      <c r="BB124" s="92" t="s">
        <v>99</v>
      </c>
      <c r="BC124" s="50"/>
      <c r="BD124" s="15" t="s">
        <v>95</v>
      </c>
      <c r="BE124" s="97" t="s">
        <v>564</v>
      </c>
      <c r="BF124" s="70" t="s">
        <v>90</v>
      </c>
    </row>
    <row r="125" s="1" customFormat="1" ht="36" customHeight="1" spans="1:58">
      <c r="A125" s="15">
        <f t="shared" si="31"/>
        <v>122</v>
      </c>
      <c r="B125" s="16" t="s">
        <v>565</v>
      </c>
      <c r="C125" s="17" t="s">
        <v>566</v>
      </c>
      <c r="D125" s="17" t="s">
        <v>146</v>
      </c>
      <c r="E125" s="18" t="s">
        <v>67</v>
      </c>
      <c r="F125" s="19" t="s">
        <v>110</v>
      </c>
      <c r="G125" s="19" t="s">
        <v>281</v>
      </c>
      <c r="H125" s="20">
        <v>1</v>
      </c>
      <c r="I125" s="38">
        <f>VLOOKUP(B125,[1]Sheet1!$B:$BA,52,0)</f>
        <v>458</v>
      </c>
      <c r="J125" s="38">
        <f>VLOOKUP(B125,[1]Sheet1!$B:$BB,53,0)</f>
        <v>458</v>
      </c>
      <c r="K125" s="39">
        <f>VLOOKUP(B125,[2]Sheet1!$B$5:$BB$697,53,0)</f>
        <v>0</v>
      </c>
      <c r="L125" s="39">
        <f>VLOOKUP(B125,[2]Sheet1!$B:$BC,54,0)</f>
        <v>0</v>
      </c>
      <c r="M125" s="39">
        <f>VLOOKUP(B125,[2]Sheet1!$B:$BD,55,0)</f>
        <v>0</v>
      </c>
      <c r="N125" s="39">
        <f>VLOOKUP(B125,[2]Sheet1!$B:$BE,56,0)</f>
        <v>2.66666666666667</v>
      </c>
      <c r="O125" s="39">
        <f>VLOOKUP(B125,[2]Sheet1!$B:$BF,57,0)</f>
        <v>2.66666666666667</v>
      </c>
      <c r="P125" s="39">
        <f>VLOOKUP(B125,[3]Sheet1!$B:$BH,59,0)</f>
        <v>993</v>
      </c>
      <c r="Q125" s="39">
        <f>VLOOKUP(B125,[4]Sheet1!$B$5:$BJ$707,61,0)</f>
        <v>76.3333333333333</v>
      </c>
      <c r="R125" s="39">
        <f>VLOOKUP(B125,[5]Sheet1!$B$5:$BO$716,65,0)</f>
        <v>76.3333333333333</v>
      </c>
      <c r="S125" s="39">
        <f>VLOOKUP(B125,[1]Sheet1!$B:$BO,66,0)</f>
        <v>76.3333333333333</v>
      </c>
      <c r="T125" s="49">
        <f t="shared" si="32"/>
        <v>1227.33333333333</v>
      </c>
      <c r="U125" s="50">
        <f>VLOOKUP(B125,[6]Sheet2!$A:$V,21,0)</f>
        <v>5500</v>
      </c>
      <c r="V125" s="50"/>
      <c r="W125" s="50"/>
      <c r="X125" s="50">
        <v>5500</v>
      </c>
      <c r="Y125" s="50"/>
      <c r="Z125" s="50">
        <f>VLOOKUP(B125,'[8]7.4付款计划'!$C$4:$AI$185,33,0)</f>
        <v>0</v>
      </c>
      <c r="AA125" s="50">
        <f>VLOOKUP(B125,'[8]7.9付款计划'!$C$9:$AB$196,26,0)</f>
        <v>0</v>
      </c>
      <c r="AB125" s="50"/>
      <c r="AC125" s="50"/>
      <c r="AD125" s="50"/>
      <c r="AE125" s="50"/>
      <c r="AF125" s="50"/>
      <c r="AG125" s="50"/>
      <c r="AH125" s="50">
        <f t="shared" si="37"/>
        <v>11000</v>
      </c>
      <c r="AI125" s="50">
        <f t="shared" si="38"/>
        <v>-9772.66666666667</v>
      </c>
      <c r="AJ125" s="50">
        <f t="shared" si="39"/>
        <v>458</v>
      </c>
      <c r="AK125" s="62">
        <f t="shared" ref="AK125:AK138" si="42">_xlfn.IFS(G125="原材料",AJ125,G125="涉诉",AJ125,G125="临采",AJ125,G125="零部件",AI125,G125="销售",AI125,G125="固定资产",AJ125,G125="特殊类",AJ125,G125="李尔项目",AJ125)</f>
        <v>458</v>
      </c>
      <c r="AL125" s="62">
        <f t="shared" si="26"/>
        <v>458</v>
      </c>
      <c r="AM125" s="62"/>
      <c r="AN125" s="50">
        <f t="shared" si="33"/>
        <v>0</v>
      </c>
      <c r="AO125" s="50"/>
      <c r="AP125" s="74">
        <f t="shared" si="27"/>
        <v>0</v>
      </c>
      <c r="AQ125" s="75">
        <f t="shared" si="28"/>
        <v>0</v>
      </c>
      <c r="AR125" s="76"/>
      <c r="AS125" s="22"/>
      <c r="AT125" s="22"/>
      <c r="AU125" s="76">
        <f t="shared" si="29"/>
        <v>0</v>
      </c>
      <c r="AV125" s="77"/>
      <c r="AW125" s="77">
        <f t="shared" si="34"/>
        <v>0</v>
      </c>
      <c r="AX125" s="50">
        <f t="shared" si="30"/>
        <v>0</v>
      </c>
      <c r="AY125" s="91"/>
      <c r="AZ125" s="93"/>
      <c r="BA125" s="91"/>
      <c r="BB125" s="92" t="s">
        <v>70</v>
      </c>
      <c r="BC125" s="50"/>
      <c r="BD125" s="15" t="s">
        <v>277</v>
      </c>
      <c r="BE125" s="97"/>
      <c r="BF125" s="2"/>
    </row>
    <row r="126" s="1" customFormat="1" ht="36" customHeight="1" spans="1:58">
      <c r="A126" s="15">
        <f t="shared" si="31"/>
        <v>123</v>
      </c>
      <c r="B126" s="16" t="s">
        <v>567</v>
      </c>
      <c r="C126" s="17" t="s">
        <v>568</v>
      </c>
      <c r="D126" s="17" t="s">
        <v>146</v>
      </c>
      <c r="E126" s="18" t="s">
        <v>382</v>
      </c>
      <c r="F126" s="19" t="s">
        <v>110</v>
      </c>
      <c r="G126" s="19" t="s">
        <v>281</v>
      </c>
      <c r="H126" s="20">
        <v>1</v>
      </c>
      <c r="I126" s="38">
        <f>VLOOKUP(B126,[1]Sheet1!$B:$BA,52,0)</f>
        <v>190530.9</v>
      </c>
      <c r="J126" s="38">
        <f>VLOOKUP(B126,[1]Sheet1!$B:$BB,53,0)</f>
        <v>190530.9</v>
      </c>
      <c r="K126" s="39">
        <f>VLOOKUP(B126,[2]Sheet1!$B$5:$BB$697,53,0)</f>
        <v>6182.65</v>
      </c>
      <c r="L126" s="39">
        <f>VLOOKUP(B126,[2]Sheet1!$B:$BC,54,0)</f>
        <v>6182.65</v>
      </c>
      <c r="M126" s="39">
        <f>VLOOKUP(B126,[2]Sheet1!$B:$BD,55,0)</f>
        <v>6132.65</v>
      </c>
      <c r="N126" s="39">
        <f>VLOOKUP(B126,[2]Sheet1!$B:$BE,56,0)</f>
        <v>6132.65</v>
      </c>
      <c r="O126" s="39">
        <f>VLOOKUP(B126,[2]Sheet1!$B:$BF,57,0)</f>
        <v>14920.8166666667</v>
      </c>
      <c r="P126" s="39">
        <f>VLOOKUP(B126,[3]Sheet1!$B:$BH,59,0)</f>
        <v>11003.15</v>
      </c>
      <c r="Q126" s="39">
        <f>VLOOKUP(B126,[4]Sheet1!$B$5:$BJ$707,61,0)</f>
        <v>9857.83333333333</v>
      </c>
      <c r="R126" s="39">
        <f>VLOOKUP(B126,[5]Sheet1!$B$5:$BO$716,65,0)</f>
        <v>14108.4166666667</v>
      </c>
      <c r="S126" s="39">
        <f>VLOOKUP(B126,[1]Sheet1!$B:$BO,66,0)</f>
        <v>14108.4166666667</v>
      </c>
      <c r="T126" s="49">
        <f t="shared" si="32"/>
        <v>88629.2333333334</v>
      </c>
      <c r="U126" s="50">
        <f>VLOOKUP(B126,[6]Sheet2!$A:$V,21,0)</f>
        <v>30000</v>
      </c>
      <c r="V126" s="50">
        <v>30000</v>
      </c>
      <c r="W126" s="50"/>
      <c r="X126" s="50"/>
      <c r="Y126" s="50"/>
      <c r="Z126" s="50">
        <f>VLOOKUP(B126,'[8]7.4付款计划'!$C$4:$AI$185,33,0)</f>
        <v>0</v>
      </c>
      <c r="AA126" s="50">
        <f>VLOOKUP(B126,'[8]7.9付款计划'!$C$9:$AB$196,26,0)</f>
        <v>0</v>
      </c>
      <c r="AB126" s="50"/>
      <c r="AC126" s="50"/>
      <c r="AD126" s="50"/>
      <c r="AE126" s="50"/>
      <c r="AF126" s="50"/>
      <c r="AG126" s="50"/>
      <c r="AH126" s="50">
        <f t="shared" ref="AH126:AH160" si="43">SUM(U126:AG126)</f>
        <v>60000</v>
      </c>
      <c r="AI126" s="50">
        <f t="shared" ref="AI126:AI160" si="44">T126-AH126</f>
        <v>28629.2333333334</v>
      </c>
      <c r="AJ126" s="50">
        <f t="shared" ref="AJ126:AJ160" si="45">J126-AD126-AE126-AF126-AG126</f>
        <v>190530.9</v>
      </c>
      <c r="AK126" s="62">
        <f t="shared" si="42"/>
        <v>190530.9</v>
      </c>
      <c r="AL126" s="62">
        <f t="shared" ref="AL126:AL138" si="46">IF(AK126&gt;=0,AK126,0)</f>
        <v>190530.9</v>
      </c>
      <c r="AM126" s="62"/>
      <c r="AN126" s="50">
        <f t="shared" si="33"/>
        <v>0</v>
      </c>
      <c r="AO126" s="50"/>
      <c r="AP126" s="74">
        <f t="shared" ref="AP126:AP138" si="47">IF(AL126&lt;=0,"100%",AM126/AL126)</f>
        <v>0</v>
      </c>
      <c r="AQ126" s="75">
        <f t="shared" ref="AQ126:AQ138" si="48">AN126/$AN$1</f>
        <v>0</v>
      </c>
      <c r="AR126" s="76"/>
      <c r="AS126" s="22"/>
      <c r="AT126" s="22"/>
      <c r="AU126" s="76">
        <f t="shared" ref="AU126:AU137" si="49">SUM(AR126:AT126)</f>
        <v>0</v>
      </c>
      <c r="AV126" s="77"/>
      <c r="AW126" s="77">
        <f t="shared" si="34"/>
        <v>0</v>
      </c>
      <c r="AX126" s="50">
        <f t="shared" ref="AX126:AX160" si="50">AN126*(1-AW126)</f>
        <v>0</v>
      </c>
      <c r="AY126" s="91"/>
      <c r="AZ126" s="93"/>
      <c r="BA126" s="91"/>
      <c r="BB126" s="92" t="s">
        <v>70</v>
      </c>
      <c r="BC126" s="50"/>
      <c r="BD126" s="15" t="s">
        <v>277</v>
      </c>
      <c r="BE126" s="97"/>
      <c r="BF126" s="2"/>
    </row>
    <row r="127" s="1" customFormat="1" ht="36" customHeight="1" spans="1:58">
      <c r="A127" s="15">
        <f t="shared" ref="A127:A160" si="51">ROW()-3</f>
        <v>124</v>
      </c>
      <c r="B127" s="16" t="s">
        <v>569</v>
      </c>
      <c r="C127" s="17" t="s">
        <v>570</v>
      </c>
      <c r="D127" s="17" t="s">
        <v>146</v>
      </c>
      <c r="E127" s="18" t="s">
        <v>67</v>
      </c>
      <c r="F127" s="19" t="s">
        <v>110</v>
      </c>
      <c r="G127" s="19" t="s">
        <v>281</v>
      </c>
      <c r="H127" s="20">
        <v>1</v>
      </c>
      <c r="I127" s="38">
        <f>VLOOKUP(B127,[1]Sheet1!$B:$BA,52,0)</f>
        <v>44064.5</v>
      </c>
      <c r="J127" s="38">
        <f>VLOOKUP(B127,[1]Sheet1!$B:$BB,53,0)</f>
        <v>44064.5</v>
      </c>
      <c r="K127" s="39">
        <f>VLOOKUP(B127,[2]Sheet1!$B$5:$BB$697,53,0)</f>
        <v>3027.66666666667</v>
      </c>
      <c r="L127" s="39">
        <f>VLOOKUP(B127,[2]Sheet1!$B:$BC,54,0)</f>
        <v>3027.66666666667</v>
      </c>
      <c r="M127" s="39">
        <f>VLOOKUP(B127,[2]Sheet1!$B:$BD,55,0)</f>
        <v>3027.66666666667</v>
      </c>
      <c r="N127" s="39">
        <f>VLOOKUP(B127,[2]Sheet1!$B:$BE,56,0)</f>
        <v>3027.66666666667</v>
      </c>
      <c r="O127" s="39">
        <f>VLOOKUP(B127,[2]Sheet1!$B:$BF,57,0)</f>
        <v>3027.66666666667</v>
      </c>
      <c r="P127" s="39">
        <f>VLOOKUP(B127,[3]Sheet1!$B:$BH,59,0)</f>
        <v>3027.66666666667</v>
      </c>
      <c r="Q127" s="39">
        <f>VLOOKUP(B127,[4]Sheet1!$B$5:$BJ$707,61,0)</f>
        <v>0</v>
      </c>
      <c r="R127" s="39">
        <f>VLOOKUP(B127,[5]Sheet1!$B$5:$BO$716,65,0)</f>
        <v>0</v>
      </c>
      <c r="S127" s="39">
        <f>VLOOKUP(B127,[1]Sheet1!$B:$BO,66,0)</f>
        <v>0</v>
      </c>
      <c r="T127" s="49">
        <f t="shared" ref="T127:T138" si="52">SUM(K127:S127)*H127</f>
        <v>18166</v>
      </c>
      <c r="U127" s="50">
        <f>VLOOKUP(B127,[6]Sheet2!$A:$V,21,0)</f>
        <v>0</v>
      </c>
      <c r="V127" s="50"/>
      <c r="W127" s="50"/>
      <c r="X127" s="50"/>
      <c r="Y127" s="50"/>
      <c r="Z127" s="50">
        <f>VLOOKUP(B127,'[8]7.4付款计划'!$C$4:$AI$185,33,0)</f>
        <v>0</v>
      </c>
      <c r="AA127" s="50">
        <f>VLOOKUP(B127,'[8]7.9付款计划'!$C$9:$AB$196,26,0)</f>
        <v>0</v>
      </c>
      <c r="AB127" s="50"/>
      <c r="AC127" s="50"/>
      <c r="AD127" s="50"/>
      <c r="AE127" s="50"/>
      <c r="AF127" s="50"/>
      <c r="AG127" s="50"/>
      <c r="AH127" s="50">
        <f t="shared" si="43"/>
        <v>0</v>
      </c>
      <c r="AI127" s="50">
        <f t="shared" si="44"/>
        <v>18166</v>
      </c>
      <c r="AJ127" s="50">
        <f t="shared" si="45"/>
        <v>44064.5</v>
      </c>
      <c r="AK127" s="62">
        <f t="shared" si="42"/>
        <v>44064.5</v>
      </c>
      <c r="AL127" s="62">
        <f t="shared" si="46"/>
        <v>44064.5</v>
      </c>
      <c r="AM127" s="62"/>
      <c r="AN127" s="50">
        <f t="shared" ref="AN127:AN160" si="53">AM127</f>
        <v>0</v>
      </c>
      <c r="AO127" s="50"/>
      <c r="AP127" s="74">
        <f t="shared" si="47"/>
        <v>0</v>
      </c>
      <c r="AQ127" s="75">
        <f t="shared" si="48"/>
        <v>0</v>
      </c>
      <c r="AR127" s="76"/>
      <c r="AS127" s="22"/>
      <c r="AT127" s="22"/>
      <c r="AU127" s="76">
        <f t="shared" si="49"/>
        <v>0</v>
      </c>
      <c r="AV127" s="77"/>
      <c r="AW127" s="77">
        <f t="shared" si="34"/>
        <v>0</v>
      </c>
      <c r="AX127" s="50">
        <f t="shared" si="50"/>
        <v>0</v>
      </c>
      <c r="AY127" s="91"/>
      <c r="AZ127" s="93"/>
      <c r="BA127" s="91"/>
      <c r="BB127" s="92" t="s">
        <v>70</v>
      </c>
      <c r="BC127" s="50"/>
      <c r="BD127" s="15" t="s">
        <v>277</v>
      </c>
      <c r="BE127" s="97"/>
      <c r="BF127" s="2"/>
    </row>
    <row r="128" s="1" customFormat="1" ht="36" customHeight="1" spans="1:58">
      <c r="A128" s="15">
        <f t="shared" si="51"/>
        <v>125</v>
      </c>
      <c r="B128" s="16" t="s">
        <v>571</v>
      </c>
      <c r="C128" s="17" t="s">
        <v>572</v>
      </c>
      <c r="D128" s="17" t="s">
        <v>146</v>
      </c>
      <c r="E128" s="18" t="s">
        <v>67</v>
      </c>
      <c r="F128" s="19" t="s">
        <v>68</v>
      </c>
      <c r="G128" s="19" t="s">
        <v>281</v>
      </c>
      <c r="H128" s="20">
        <v>1</v>
      </c>
      <c r="I128" s="38">
        <f>VLOOKUP(B128,[1]Sheet1!$B:$BA,52,0)</f>
        <v>0</v>
      </c>
      <c r="J128" s="38">
        <f>VLOOKUP(B128,[1]Sheet1!$B:$BB,53,0)</f>
        <v>0</v>
      </c>
      <c r="K128" s="39">
        <f>VLOOKUP(B128,[2]Sheet1!$B$5:$BB$697,53,0)</f>
        <v>1500</v>
      </c>
      <c r="L128" s="39">
        <f>VLOOKUP(B128,[2]Sheet1!$B:$BC,54,0)</f>
        <v>1500</v>
      </c>
      <c r="M128" s="39">
        <f>VLOOKUP(B128,[2]Sheet1!$B:$BD,55,0)</f>
        <v>1500</v>
      </c>
      <c r="N128" s="39">
        <f>VLOOKUP(B128,[2]Sheet1!$B:$BE,56,0)</f>
        <v>1500</v>
      </c>
      <c r="O128" s="39">
        <f>VLOOKUP(B128,[2]Sheet1!$B:$BF,57,0)</f>
        <v>1500</v>
      </c>
      <c r="P128" s="39">
        <f>VLOOKUP(B128,[3]Sheet1!$B:$BH,59,0)</f>
        <v>1500</v>
      </c>
      <c r="Q128" s="39">
        <f>VLOOKUP(B128,[4]Sheet1!$B$5:$BJ$707,61,0)</f>
        <v>0</v>
      </c>
      <c r="R128" s="39">
        <f>VLOOKUP(B128,[5]Sheet1!$B$5:$BO$716,65,0)</f>
        <v>0</v>
      </c>
      <c r="S128" s="39">
        <f>VLOOKUP(B128,[1]Sheet1!$B:$BO,66,0)</f>
        <v>0</v>
      </c>
      <c r="T128" s="49">
        <f t="shared" si="52"/>
        <v>9000</v>
      </c>
      <c r="U128" s="50">
        <f>VLOOKUP(B128,[6]Sheet2!$A:$V,21,0)</f>
        <v>0</v>
      </c>
      <c r="V128" s="50"/>
      <c r="W128" s="50"/>
      <c r="X128" s="50"/>
      <c r="Y128" s="50"/>
      <c r="Z128" s="50">
        <f>VLOOKUP(B128,'[8]7.4付款计划'!$C$4:$AI$185,33,0)</f>
        <v>9000</v>
      </c>
      <c r="AA128" s="50">
        <f>VLOOKUP(B128,'[8]7.9付款计划'!$C$9:$AB$196,26,0)</f>
        <v>0</v>
      </c>
      <c r="AB128" s="50"/>
      <c r="AC128" s="50"/>
      <c r="AD128" s="50"/>
      <c r="AE128" s="50"/>
      <c r="AF128" s="50"/>
      <c r="AG128" s="50"/>
      <c r="AH128" s="50">
        <f t="shared" si="43"/>
        <v>9000</v>
      </c>
      <c r="AI128" s="50">
        <f t="shared" si="44"/>
        <v>0</v>
      </c>
      <c r="AJ128" s="50">
        <f t="shared" si="45"/>
        <v>0</v>
      </c>
      <c r="AK128" s="62">
        <f t="shared" si="42"/>
        <v>0</v>
      </c>
      <c r="AL128" s="62">
        <f t="shared" si="46"/>
        <v>0</v>
      </c>
      <c r="AM128" s="62"/>
      <c r="AN128" s="50">
        <f t="shared" si="53"/>
        <v>0</v>
      </c>
      <c r="AO128" s="50"/>
      <c r="AP128" s="74" t="str">
        <f t="shared" si="47"/>
        <v>100%</v>
      </c>
      <c r="AQ128" s="75">
        <f t="shared" si="48"/>
        <v>0</v>
      </c>
      <c r="AR128" s="76"/>
      <c r="AS128" s="22"/>
      <c r="AT128" s="22"/>
      <c r="AU128" s="76">
        <f t="shared" si="49"/>
        <v>0</v>
      </c>
      <c r="AV128" s="77"/>
      <c r="AW128" s="77">
        <f t="shared" si="34"/>
        <v>0</v>
      </c>
      <c r="AX128" s="50">
        <f t="shared" si="50"/>
        <v>0</v>
      </c>
      <c r="AY128" s="91"/>
      <c r="AZ128" s="93"/>
      <c r="BA128" s="91"/>
      <c r="BB128" s="94" t="s">
        <v>70</v>
      </c>
      <c r="BC128" s="50"/>
      <c r="BD128" s="19" t="s">
        <v>277</v>
      </c>
      <c r="BE128" s="97"/>
      <c r="BF128" s="2"/>
    </row>
    <row r="129" s="1" customFormat="1" ht="36" customHeight="1" spans="1:58">
      <c r="A129" s="15">
        <f t="shared" si="51"/>
        <v>126</v>
      </c>
      <c r="B129" s="16" t="s">
        <v>573</v>
      </c>
      <c r="C129" s="17" t="s">
        <v>574</v>
      </c>
      <c r="D129" s="17" t="s">
        <v>146</v>
      </c>
      <c r="E129" s="18" t="s">
        <v>67</v>
      </c>
      <c r="F129" s="19" t="s">
        <v>110</v>
      </c>
      <c r="G129" s="19" t="s">
        <v>281</v>
      </c>
      <c r="H129" s="20">
        <v>0.8</v>
      </c>
      <c r="I129" s="38">
        <f>VLOOKUP(B129,[1]Sheet1!$B:$BA,52,0)</f>
        <v>16908.5</v>
      </c>
      <c r="J129" s="38">
        <f>VLOOKUP(B129,[1]Sheet1!$B:$BB,53,0)</f>
        <v>16908.5</v>
      </c>
      <c r="K129" s="39">
        <f>VLOOKUP(B129,[2]Sheet1!$B$5:$BB$697,53,0)</f>
        <v>0</v>
      </c>
      <c r="L129" s="39">
        <f>VLOOKUP(B129,[2]Sheet1!$B:$BC,54,0)</f>
        <v>0</v>
      </c>
      <c r="M129" s="39">
        <f>VLOOKUP(B129,[2]Sheet1!$B:$BD,55,0)</f>
        <v>0</v>
      </c>
      <c r="N129" s="39">
        <f>VLOOKUP(B129,[2]Sheet1!$B:$BE,56,0)</f>
        <v>0</v>
      </c>
      <c r="O129" s="39">
        <f>VLOOKUP(B129,[2]Sheet1!$B:$BF,57,0)</f>
        <v>0</v>
      </c>
      <c r="P129" s="39">
        <f>VLOOKUP(B129,[3]Sheet1!$B:$BH,59,0)</f>
        <v>2818.08333333333</v>
      </c>
      <c r="Q129" s="39">
        <f>VLOOKUP(B129,[4]Sheet1!$B$5:$BJ$707,61,0)</f>
        <v>2818.08333333333</v>
      </c>
      <c r="R129" s="39">
        <f>VLOOKUP(B129,[5]Sheet1!$B$5:$BO$716,65,0)</f>
        <v>2818.08333333333</v>
      </c>
      <c r="S129" s="39">
        <f>VLOOKUP(B129,[1]Sheet1!$B:$BO,66,0)</f>
        <v>2818.08333333333</v>
      </c>
      <c r="T129" s="49">
        <f t="shared" si="52"/>
        <v>9017.86666666666</v>
      </c>
      <c r="U129" s="50">
        <f>VLOOKUP(B129,[6]Sheet2!$A:$V,21,0)</f>
        <v>0</v>
      </c>
      <c r="V129" s="50"/>
      <c r="W129" s="50"/>
      <c r="X129" s="50"/>
      <c r="Y129" s="50"/>
      <c r="Z129" s="50"/>
      <c r="AA129" s="50">
        <f>VLOOKUP(B129,'[8]7.9付款计划'!$C$9:$AB$196,26,0)</f>
        <v>0</v>
      </c>
      <c r="AB129" s="50"/>
      <c r="AC129" s="50"/>
      <c r="AD129" s="50"/>
      <c r="AE129" s="50"/>
      <c r="AF129" s="50"/>
      <c r="AG129" s="50"/>
      <c r="AH129" s="50">
        <f t="shared" si="43"/>
        <v>0</v>
      </c>
      <c r="AI129" s="50">
        <f t="shared" si="44"/>
        <v>9017.86666666666</v>
      </c>
      <c r="AJ129" s="50">
        <f t="shared" si="45"/>
        <v>16908.5</v>
      </c>
      <c r="AK129" s="62">
        <f t="shared" si="42"/>
        <v>16908.5</v>
      </c>
      <c r="AL129" s="62">
        <f t="shared" si="46"/>
        <v>16908.5</v>
      </c>
      <c r="AM129" s="62"/>
      <c r="AN129" s="50">
        <f t="shared" si="53"/>
        <v>0</v>
      </c>
      <c r="AO129" s="50"/>
      <c r="AP129" s="74">
        <f t="shared" si="47"/>
        <v>0</v>
      </c>
      <c r="AQ129" s="75">
        <f t="shared" si="48"/>
        <v>0</v>
      </c>
      <c r="AR129" s="76"/>
      <c r="AS129" s="22"/>
      <c r="AT129" s="22"/>
      <c r="AU129" s="76">
        <f t="shared" si="49"/>
        <v>0</v>
      </c>
      <c r="AV129" s="77"/>
      <c r="AW129" s="77">
        <f t="shared" si="34"/>
        <v>0</v>
      </c>
      <c r="AX129" s="50">
        <f t="shared" si="50"/>
        <v>0</v>
      </c>
      <c r="AY129" s="91"/>
      <c r="AZ129" s="93"/>
      <c r="BA129" s="91"/>
      <c r="BB129" s="92" t="s">
        <v>70</v>
      </c>
      <c r="BC129" s="50"/>
      <c r="BD129" s="15" t="s">
        <v>277</v>
      </c>
      <c r="BE129" s="97"/>
      <c r="BF129" s="2"/>
    </row>
    <row r="130" s="1" customFormat="1" ht="36" customHeight="1" spans="1:58">
      <c r="A130" s="15">
        <f t="shared" si="51"/>
        <v>127</v>
      </c>
      <c r="B130" s="16" t="s">
        <v>575</v>
      </c>
      <c r="C130" s="17" t="s">
        <v>576</v>
      </c>
      <c r="D130" s="17" t="s">
        <v>66</v>
      </c>
      <c r="E130" s="18" t="s">
        <v>67</v>
      </c>
      <c r="F130" s="19" t="s">
        <v>68</v>
      </c>
      <c r="G130" s="19" t="s">
        <v>278</v>
      </c>
      <c r="H130" s="20">
        <v>1</v>
      </c>
      <c r="I130" s="38">
        <f>VLOOKUP(B130,[1]Sheet1!$B:$BA,52,0)</f>
        <v>131505</v>
      </c>
      <c r="J130" s="38">
        <f>VLOOKUP(B130,[1]Sheet1!$B:$BB,53,0)</f>
        <v>131505</v>
      </c>
      <c r="K130" s="39">
        <f>VLOOKUP(B130,[2]Sheet1!$B$5:$BB$697,53,0)</f>
        <v>0</v>
      </c>
      <c r="L130" s="39">
        <f>VLOOKUP(B130,[2]Sheet1!$B:$BC,54,0)</f>
        <v>0</v>
      </c>
      <c r="M130" s="39">
        <f>VLOOKUP(B130,[2]Sheet1!$B:$BD,55,0)</f>
        <v>0</v>
      </c>
      <c r="N130" s="39">
        <f>VLOOKUP(B130,[2]Sheet1!$B:$BE,56,0)</f>
        <v>0</v>
      </c>
      <c r="O130" s="39">
        <f>VLOOKUP(B130,[2]Sheet1!$B:$BF,57,0)</f>
        <v>0</v>
      </c>
      <c r="P130" s="39">
        <f>VLOOKUP(B130,[3]Sheet1!$B:$BH,59,0)</f>
        <v>0</v>
      </c>
      <c r="Q130" s="39">
        <f>VLOOKUP(B130,[4]Sheet1!$B$5:$BJ$707,61,0)</f>
        <v>0</v>
      </c>
      <c r="R130" s="39">
        <f>VLOOKUP(B130,[5]Sheet1!$B$5:$BO$716,65,0)</f>
        <v>10004.1666666667</v>
      </c>
      <c r="S130" s="39">
        <f>VLOOKUP(B130,[1]Sheet1!$B:$BO,66,0)</f>
        <v>21917.5</v>
      </c>
      <c r="T130" s="49">
        <f t="shared" si="52"/>
        <v>31921.6666666667</v>
      </c>
      <c r="U130" s="50">
        <f>VLOOKUP(B130,[6]Sheet2!$A:$V,21,0)</f>
        <v>20000</v>
      </c>
      <c r="V130" s="50"/>
      <c r="W130" s="50">
        <v>21200</v>
      </c>
      <c r="X130" s="50"/>
      <c r="Y130" s="50"/>
      <c r="Z130" s="50"/>
      <c r="AA130" s="50">
        <f>VLOOKUP(B130,'[8]7.9付款计划'!$C$9:$AB$196,26,0)</f>
        <v>0</v>
      </c>
      <c r="AB130" s="50"/>
      <c r="AC130" s="50"/>
      <c r="AD130" s="50"/>
      <c r="AE130" s="50"/>
      <c r="AF130" s="50"/>
      <c r="AG130" s="50"/>
      <c r="AH130" s="50">
        <f t="shared" si="43"/>
        <v>41200</v>
      </c>
      <c r="AI130" s="50">
        <f t="shared" si="44"/>
        <v>-9278.3333333333</v>
      </c>
      <c r="AJ130" s="50">
        <f t="shared" si="45"/>
        <v>131505</v>
      </c>
      <c r="AK130" s="62">
        <f t="shared" si="42"/>
        <v>131505</v>
      </c>
      <c r="AL130" s="62">
        <f t="shared" si="46"/>
        <v>131505</v>
      </c>
      <c r="AM130" s="101">
        <v>20000</v>
      </c>
      <c r="AN130" s="50">
        <f t="shared" si="53"/>
        <v>20000</v>
      </c>
      <c r="AO130" s="50"/>
      <c r="AP130" s="74">
        <f t="shared" si="47"/>
        <v>0.152085472035284</v>
      </c>
      <c r="AQ130" s="75">
        <f t="shared" si="48"/>
        <v>0.00140851636628261</v>
      </c>
      <c r="AR130" s="76"/>
      <c r="AS130" s="22"/>
      <c r="AT130" s="22"/>
      <c r="AU130" s="76">
        <f t="shared" si="49"/>
        <v>0</v>
      </c>
      <c r="AV130" s="77"/>
      <c r="AW130" s="77">
        <f t="shared" si="34"/>
        <v>0</v>
      </c>
      <c r="AX130" s="50">
        <f t="shared" si="50"/>
        <v>20000</v>
      </c>
      <c r="AY130" s="91"/>
      <c r="AZ130" s="93">
        <v>3</v>
      </c>
      <c r="BA130" s="91">
        <f t="shared" ref="BA130:BA137" si="54">AY130-AZ130</f>
        <v>-3</v>
      </c>
      <c r="BB130" s="92" t="s">
        <v>70</v>
      </c>
      <c r="BC130" s="50"/>
      <c r="BD130" s="15" t="s">
        <v>212</v>
      </c>
      <c r="BE130" s="97"/>
      <c r="BF130" s="2"/>
    </row>
    <row r="131" s="1" customFormat="1" ht="36" customHeight="1" spans="1:58">
      <c r="A131" s="15">
        <f t="shared" si="51"/>
        <v>128</v>
      </c>
      <c r="B131" s="16" t="s">
        <v>577</v>
      </c>
      <c r="C131" s="17" t="s">
        <v>578</v>
      </c>
      <c r="D131" s="17" t="s">
        <v>146</v>
      </c>
      <c r="E131" s="18" t="s">
        <v>67</v>
      </c>
      <c r="F131" s="19" t="s">
        <v>110</v>
      </c>
      <c r="G131" s="19" t="s">
        <v>278</v>
      </c>
      <c r="H131" s="20">
        <v>1</v>
      </c>
      <c r="I131" s="38">
        <f>VLOOKUP(B131,[1]Sheet1!$B:$BA,52,0)</f>
        <v>97692</v>
      </c>
      <c r="J131" s="38">
        <f>VLOOKUP(B131,[1]Sheet1!$B:$BB,53,0)</f>
        <v>97692</v>
      </c>
      <c r="K131" s="39">
        <f>VLOOKUP(B131,[2]Sheet1!$B$5:$BB$697,53,0)</f>
        <v>0</v>
      </c>
      <c r="L131" s="39">
        <f>VLOOKUP(B131,[2]Sheet1!$B:$BC,54,0)</f>
        <v>0</v>
      </c>
      <c r="M131" s="39">
        <f>VLOOKUP(B131,[2]Sheet1!$B:$BD,55,0)</f>
        <v>0</v>
      </c>
      <c r="N131" s="39">
        <f>VLOOKUP(B131,[2]Sheet1!$B:$BE,56,0)</f>
        <v>0</v>
      </c>
      <c r="O131" s="39">
        <f>VLOOKUP(B131,[2]Sheet1!$B:$BF,57,0)</f>
        <v>0</v>
      </c>
      <c r="P131" s="39">
        <f>VLOOKUP(B131,[3]Sheet1!$B:$BH,59,0)</f>
        <v>0</v>
      </c>
      <c r="Q131" s="39">
        <f>VLOOKUP(B131,[4]Sheet1!$B$5:$BJ$707,61,0)</f>
        <v>0</v>
      </c>
      <c r="R131" s="39">
        <f>VLOOKUP(B131,[5]Sheet1!$B$5:$BO$716,65,0)</f>
        <v>2583.33333333333</v>
      </c>
      <c r="S131" s="39">
        <f>VLOOKUP(B131,[1]Sheet1!$B:$BO,66,0)</f>
        <v>2583.33333333333</v>
      </c>
      <c r="T131" s="49">
        <f t="shared" si="52"/>
        <v>5166.66666666666</v>
      </c>
      <c r="U131" s="50">
        <f>VLOOKUP(B131,[6]Sheet2!$A:$V,21,0)</f>
        <v>0</v>
      </c>
      <c r="V131" s="50"/>
      <c r="W131" s="50"/>
      <c r="X131" s="50"/>
      <c r="Y131" s="50"/>
      <c r="Z131" s="50"/>
      <c r="AA131" s="50">
        <f>VLOOKUP(B131,'[8]7.9付款计划'!$C$9:$AB$196,26,0)</f>
        <v>0</v>
      </c>
      <c r="AB131" s="50"/>
      <c r="AC131" s="50"/>
      <c r="AD131" s="50"/>
      <c r="AE131" s="50"/>
      <c r="AF131" s="50"/>
      <c r="AG131" s="50"/>
      <c r="AH131" s="50">
        <f t="shared" si="43"/>
        <v>0</v>
      </c>
      <c r="AI131" s="50">
        <f t="shared" si="44"/>
        <v>5166.66666666666</v>
      </c>
      <c r="AJ131" s="50">
        <f t="shared" si="45"/>
        <v>97692</v>
      </c>
      <c r="AK131" s="62">
        <f t="shared" si="42"/>
        <v>97692</v>
      </c>
      <c r="AL131" s="62">
        <f t="shared" si="46"/>
        <v>97692</v>
      </c>
      <c r="AM131" s="62"/>
      <c r="AN131" s="50">
        <f t="shared" si="53"/>
        <v>0</v>
      </c>
      <c r="AO131" s="50"/>
      <c r="AP131" s="74">
        <f t="shared" si="47"/>
        <v>0</v>
      </c>
      <c r="AQ131" s="75">
        <f t="shared" si="48"/>
        <v>0</v>
      </c>
      <c r="AR131" s="76"/>
      <c r="AS131" s="22"/>
      <c r="AT131" s="22"/>
      <c r="AU131" s="76">
        <f t="shared" si="49"/>
        <v>0</v>
      </c>
      <c r="AV131" s="77"/>
      <c r="AW131" s="77">
        <f t="shared" si="34"/>
        <v>0</v>
      </c>
      <c r="AX131" s="50">
        <f t="shared" si="50"/>
        <v>0</v>
      </c>
      <c r="AY131" s="91"/>
      <c r="AZ131" s="93">
        <v>3</v>
      </c>
      <c r="BA131" s="91">
        <f t="shared" si="54"/>
        <v>-3</v>
      </c>
      <c r="BB131" s="92" t="s">
        <v>70</v>
      </c>
      <c r="BC131" s="50"/>
      <c r="BD131" s="15" t="s">
        <v>212</v>
      </c>
      <c r="BE131" s="97" t="s">
        <v>579</v>
      </c>
      <c r="BF131" s="2"/>
    </row>
    <row r="132" s="1" customFormat="1" ht="36" customHeight="1" spans="1:58">
      <c r="A132" s="15">
        <f t="shared" si="51"/>
        <v>129</v>
      </c>
      <c r="B132" s="16" t="s">
        <v>580</v>
      </c>
      <c r="C132" s="17" t="s">
        <v>581</v>
      </c>
      <c r="D132" s="17" t="s">
        <v>146</v>
      </c>
      <c r="E132" s="18" t="s">
        <v>67</v>
      </c>
      <c r="F132" s="19" t="s">
        <v>110</v>
      </c>
      <c r="G132" s="19" t="s">
        <v>278</v>
      </c>
      <c r="H132" s="20">
        <v>1</v>
      </c>
      <c r="I132" s="38">
        <f>VLOOKUP(B132,[1]Sheet1!$B:$BA,52,0)</f>
        <v>13740</v>
      </c>
      <c r="J132" s="38">
        <f>VLOOKUP(B132,[1]Sheet1!$B:$BB,53,0)</f>
        <v>13740</v>
      </c>
      <c r="K132" s="39">
        <f>VLOOKUP(B132,[2]Sheet1!$B$5:$BB$697,53,0)</f>
        <v>2290</v>
      </c>
      <c r="L132" s="39">
        <f>VLOOKUP(B132,[2]Sheet1!$B:$BC,54,0)</f>
        <v>2290</v>
      </c>
      <c r="M132" s="39">
        <f>VLOOKUP(B132,[2]Sheet1!$B:$BD,55,0)</f>
        <v>2290</v>
      </c>
      <c r="N132" s="39">
        <f>VLOOKUP(B132,[2]Sheet1!$B:$BE,56,0)</f>
        <v>0</v>
      </c>
      <c r="O132" s="39">
        <f>VLOOKUP(B132,[2]Sheet1!$B:$BF,57,0)</f>
        <v>0</v>
      </c>
      <c r="P132" s="39">
        <f>VLOOKUP(B132,[3]Sheet1!$B:$BH,59,0)</f>
        <v>0</v>
      </c>
      <c r="Q132" s="39">
        <f>VLOOKUP(B132,[4]Sheet1!$B$5:$BJ$707,61,0)</f>
        <v>0</v>
      </c>
      <c r="R132" s="39">
        <f>VLOOKUP(B132,[5]Sheet1!$B$5:$BO$716,65,0)</f>
        <v>0</v>
      </c>
      <c r="S132" s="39">
        <f>VLOOKUP(B132,[1]Sheet1!$B:$BO,66,0)</f>
        <v>0</v>
      </c>
      <c r="T132" s="49">
        <f t="shared" si="52"/>
        <v>6870</v>
      </c>
      <c r="U132" s="50"/>
      <c r="V132" s="50"/>
      <c r="W132" s="50"/>
      <c r="X132" s="50"/>
      <c r="Y132" s="50"/>
      <c r="Z132" s="50"/>
      <c r="AA132" s="50">
        <f>VLOOKUP(B132,'[8]7.9付款计划'!$C$9:$AB$196,26,0)</f>
        <v>0</v>
      </c>
      <c r="AB132" s="50"/>
      <c r="AC132" s="50"/>
      <c r="AD132" s="50"/>
      <c r="AE132" s="50"/>
      <c r="AF132" s="50"/>
      <c r="AG132" s="50"/>
      <c r="AH132" s="50">
        <f t="shared" si="43"/>
        <v>0</v>
      </c>
      <c r="AI132" s="50">
        <f t="shared" si="44"/>
        <v>6870</v>
      </c>
      <c r="AJ132" s="50">
        <f t="shared" si="45"/>
        <v>13740</v>
      </c>
      <c r="AK132" s="62">
        <f t="shared" si="42"/>
        <v>13740</v>
      </c>
      <c r="AL132" s="62">
        <f t="shared" si="46"/>
        <v>13740</v>
      </c>
      <c r="AM132" s="62"/>
      <c r="AN132" s="50">
        <f t="shared" si="53"/>
        <v>0</v>
      </c>
      <c r="AO132" s="50"/>
      <c r="AP132" s="74">
        <f t="shared" si="47"/>
        <v>0</v>
      </c>
      <c r="AQ132" s="75">
        <f t="shared" si="48"/>
        <v>0</v>
      </c>
      <c r="AR132" s="76"/>
      <c r="AS132" s="22"/>
      <c r="AT132" s="22"/>
      <c r="AU132" s="76">
        <f t="shared" si="49"/>
        <v>0</v>
      </c>
      <c r="AV132" s="77"/>
      <c r="AW132" s="77">
        <f t="shared" ref="AW132:AW137" si="55">IF(AN132=0,0,AU132/AN132+AV132)</f>
        <v>0</v>
      </c>
      <c r="AX132" s="50">
        <f t="shared" si="50"/>
        <v>0</v>
      </c>
      <c r="AY132" s="91"/>
      <c r="AZ132" s="93">
        <v>3</v>
      </c>
      <c r="BA132" s="91">
        <f t="shared" si="54"/>
        <v>-3</v>
      </c>
      <c r="BB132" s="92" t="s">
        <v>70</v>
      </c>
      <c r="BC132" s="50"/>
      <c r="BD132" s="15" t="s">
        <v>212</v>
      </c>
      <c r="BE132" s="97"/>
      <c r="BF132" s="2"/>
    </row>
    <row r="133" s="1" customFormat="1" ht="36" customHeight="1" spans="1:58">
      <c r="A133" s="15">
        <f t="shared" si="51"/>
        <v>130</v>
      </c>
      <c r="B133" s="16" t="s">
        <v>582</v>
      </c>
      <c r="C133" s="17" t="s">
        <v>583</v>
      </c>
      <c r="D133" s="17" t="s">
        <v>66</v>
      </c>
      <c r="E133" s="18" t="s">
        <v>67</v>
      </c>
      <c r="F133" s="19" t="s">
        <v>110</v>
      </c>
      <c r="G133" s="19" t="s">
        <v>278</v>
      </c>
      <c r="H133" s="20">
        <v>1</v>
      </c>
      <c r="I133" s="38">
        <f>VLOOKUP(B133,[1]Sheet1!$B:$BA,52,0)</f>
        <v>30700</v>
      </c>
      <c r="J133" s="38">
        <f>VLOOKUP(B133,[1]Sheet1!$B:$BB,53,0)</f>
        <v>30700</v>
      </c>
      <c r="K133" s="39">
        <f>VLOOKUP(B133,[2]Sheet1!$B$5:$BB$697,53,0)</f>
        <v>0</v>
      </c>
      <c r="L133" s="39">
        <f>VLOOKUP(B133,[2]Sheet1!$B:$BC,54,0)</f>
        <v>0</v>
      </c>
      <c r="M133" s="39">
        <f>VLOOKUP(B133,[2]Sheet1!$B:$BD,55,0)</f>
        <v>0</v>
      </c>
      <c r="N133" s="39">
        <f>VLOOKUP(B133,[2]Sheet1!$B:$BE,56,0)</f>
        <v>0</v>
      </c>
      <c r="O133" s="39">
        <f>VLOOKUP(B133,[2]Sheet1!$B:$BF,57,0)</f>
        <v>0</v>
      </c>
      <c r="P133" s="39">
        <f>VLOOKUP(B133,[3]Sheet1!$B:$BH,59,0)</f>
        <v>0</v>
      </c>
      <c r="Q133" s="39">
        <f>VLOOKUP(B133,[4]Sheet1!$B$5:$BJ$707,61,0)</f>
        <v>0</v>
      </c>
      <c r="R133" s="39">
        <f>VLOOKUP(B133,[5]Sheet1!$B$5:$BO$716,65,0)</f>
        <v>0</v>
      </c>
      <c r="S133" s="39">
        <f>VLOOKUP(B133,[1]Sheet1!$B:$BO,66,0)</f>
        <v>2383.33333333333</v>
      </c>
      <c r="T133" s="49">
        <f t="shared" si="52"/>
        <v>2383.33333333333</v>
      </c>
      <c r="U133" s="50"/>
      <c r="V133" s="50"/>
      <c r="W133" s="50"/>
      <c r="X133" s="50"/>
      <c r="Y133" s="50"/>
      <c r="Z133" s="50"/>
      <c r="AA133" s="50">
        <f>VLOOKUP(B133,'[8]7.9付款计划'!$C$9:$AB$196,26,0)</f>
        <v>0</v>
      </c>
      <c r="AB133" s="50"/>
      <c r="AC133" s="50"/>
      <c r="AD133" s="50"/>
      <c r="AE133" s="50"/>
      <c r="AF133" s="50"/>
      <c r="AG133" s="50"/>
      <c r="AH133" s="50">
        <f t="shared" si="43"/>
        <v>0</v>
      </c>
      <c r="AI133" s="50">
        <f t="shared" si="44"/>
        <v>2383.33333333333</v>
      </c>
      <c r="AJ133" s="50">
        <f t="shared" si="45"/>
        <v>30700</v>
      </c>
      <c r="AK133" s="62">
        <f t="shared" si="42"/>
        <v>30700</v>
      </c>
      <c r="AL133" s="62">
        <f t="shared" si="46"/>
        <v>30700</v>
      </c>
      <c r="AM133" s="62"/>
      <c r="AN133" s="50">
        <f t="shared" si="53"/>
        <v>0</v>
      </c>
      <c r="AO133" s="50"/>
      <c r="AP133" s="74">
        <f t="shared" si="47"/>
        <v>0</v>
      </c>
      <c r="AQ133" s="75">
        <f t="shared" si="48"/>
        <v>0</v>
      </c>
      <c r="AR133" s="76"/>
      <c r="AS133" s="22"/>
      <c r="AT133" s="22"/>
      <c r="AU133" s="76">
        <f t="shared" si="49"/>
        <v>0</v>
      </c>
      <c r="AV133" s="77"/>
      <c r="AW133" s="77">
        <f t="shared" si="55"/>
        <v>0</v>
      </c>
      <c r="AX133" s="50">
        <f t="shared" si="50"/>
        <v>0</v>
      </c>
      <c r="AY133" s="91"/>
      <c r="AZ133" s="93">
        <v>3</v>
      </c>
      <c r="BA133" s="91">
        <f t="shared" si="54"/>
        <v>-3</v>
      </c>
      <c r="BB133" s="92" t="s">
        <v>70</v>
      </c>
      <c r="BC133" s="50"/>
      <c r="BD133" s="15" t="s">
        <v>212</v>
      </c>
      <c r="BE133" s="97"/>
      <c r="BF133" s="2"/>
    </row>
    <row r="134" s="1" customFormat="1" ht="36" customHeight="1" spans="1:58">
      <c r="A134" s="15">
        <f t="shared" si="51"/>
        <v>131</v>
      </c>
      <c r="B134" s="16" t="s">
        <v>584</v>
      </c>
      <c r="C134" s="17" t="s">
        <v>585</v>
      </c>
      <c r="D134" s="17" t="s">
        <v>146</v>
      </c>
      <c r="E134" s="18" t="s">
        <v>67</v>
      </c>
      <c r="F134" s="19" t="s">
        <v>110</v>
      </c>
      <c r="G134" s="19" t="s">
        <v>278</v>
      </c>
      <c r="H134" s="20">
        <v>1</v>
      </c>
      <c r="I134" s="38">
        <f>VLOOKUP(B134,[1]Sheet1!$B:$BA,52,0)</f>
        <v>82560</v>
      </c>
      <c r="J134" s="38">
        <f>VLOOKUP(B134,[1]Sheet1!$B:$BB,53,0)</f>
        <v>82560</v>
      </c>
      <c r="K134" s="39">
        <f>VLOOKUP(B134,[2]Sheet1!$B$5:$BB$697,53,0)</f>
        <v>0</v>
      </c>
      <c r="L134" s="39">
        <f>VLOOKUP(B134,[2]Sheet1!$B:$BC,54,0)</f>
        <v>13760</v>
      </c>
      <c r="M134" s="39">
        <f>VLOOKUP(B134,[2]Sheet1!$B:$BD,55,0)</f>
        <v>13760</v>
      </c>
      <c r="N134" s="39">
        <f>VLOOKUP(B134,[2]Sheet1!$B:$BE,56,0)</f>
        <v>13760</v>
      </c>
      <c r="O134" s="39">
        <f>VLOOKUP(B134,[2]Sheet1!$B:$BF,57,0)</f>
        <v>13760</v>
      </c>
      <c r="P134" s="39">
        <f>VLOOKUP(B134,[3]Sheet1!$B:$BH,59,0)</f>
        <v>13760</v>
      </c>
      <c r="Q134" s="39">
        <f>VLOOKUP(B134,[4]Sheet1!$B$5:$BJ$707,61,0)</f>
        <v>13760</v>
      </c>
      <c r="R134" s="39">
        <f>VLOOKUP(B134,[5]Sheet1!$B$5:$BO$716,65,0)</f>
        <v>0</v>
      </c>
      <c r="S134" s="39">
        <f>VLOOKUP(B134,[1]Sheet1!$B:$BO,66,0)</f>
        <v>0</v>
      </c>
      <c r="T134" s="49">
        <f t="shared" si="52"/>
        <v>82560</v>
      </c>
      <c r="U134" s="50">
        <f>VLOOKUP(B134,[6]Sheet2!$A:$V,21,0)</f>
        <v>0</v>
      </c>
      <c r="V134" s="50"/>
      <c r="W134" s="50"/>
      <c r="X134" s="50"/>
      <c r="Y134" s="50"/>
      <c r="Z134" s="50"/>
      <c r="AA134" s="50">
        <f>VLOOKUP(B134,'[8]7.9付款计划'!$C$9:$AB$196,26,0)</f>
        <v>0</v>
      </c>
      <c r="AB134" s="50"/>
      <c r="AC134" s="50"/>
      <c r="AD134" s="50"/>
      <c r="AE134" s="50"/>
      <c r="AF134" s="50"/>
      <c r="AG134" s="50"/>
      <c r="AH134" s="50">
        <f t="shared" si="43"/>
        <v>0</v>
      </c>
      <c r="AI134" s="50">
        <f t="shared" si="44"/>
        <v>82560</v>
      </c>
      <c r="AJ134" s="50">
        <f t="shared" si="45"/>
        <v>82560</v>
      </c>
      <c r="AK134" s="62">
        <f t="shared" si="42"/>
        <v>82560</v>
      </c>
      <c r="AL134" s="62">
        <f t="shared" si="46"/>
        <v>82560</v>
      </c>
      <c r="AM134" s="62"/>
      <c r="AN134" s="50">
        <f t="shared" si="53"/>
        <v>0</v>
      </c>
      <c r="AO134" s="50"/>
      <c r="AP134" s="74">
        <f t="shared" si="47"/>
        <v>0</v>
      </c>
      <c r="AQ134" s="75">
        <f t="shared" si="48"/>
        <v>0</v>
      </c>
      <c r="AR134" s="76"/>
      <c r="AS134" s="22"/>
      <c r="AT134" s="22"/>
      <c r="AU134" s="76">
        <f t="shared" si="49"/>
        <v>0</v>
      </c>
      <c r="AV134" s="77"/>
      <c r="AW134" s="77">
        <f t="shared" si="55"/>
        <v>0</v>
      </c>
      <c r="AX134" s="50">
        <f t="shared" si="50"/>
        <v>0</v>
      </c>
      <c r="AY134" s="91"/>
      <c r="AZ134" s="93">
        <v>3</v>
      </c>
      <c r="BA134" s="91">
        <f t="shared" si="54"/>
        <v>-3</v>
      </c>
      <c r="BB134" s="92" t="s">
        <v>70</v>
      </c>
      <c r="BC134" s="50"/>
      <c r="BD134" s="15" t="s">
        <v>212</v>
      </c>
      <c r="BE134" s="97"/>
      <c r="BF134" s="2"/>
    </row>
    <row r="135" s="1" customFormat="1" ht="36" customHeight="1" spans="1:58">
      <c r="A135" s="15">
        <f t="shared" si="51"/>
        <v>132</v>
      </c>
      <c r="B135" s="16" t="s">
        <v>586</v>
      </c>
      <c r="C135" s="17" t="s">
        <v>587</v>
      </c>
      <c r="D135" s="17" t="s">
        <v>256</v>
      </c>
      <c r="E135" s="18" t="s">
        <v>67</v>
      </c>
      <c r="F135" s="19" t="s">
        <v>110</v>
      </c>
      <c r="G135" s="19" t="s">
        <v>278</v>
      </c>
      <c r="H135" s="20">
        <v>1</v>
      </c>
      <c r="I135" s="38">
        <f>VLOOKUP(B135,[1]Sheet1!$B:$BA,52,0)</f>
        <v>144300</v>
      </c>
      <c r="J135" s="38">
        <f>VLOOKUP(B135,[1]Sheet1!$B:$BB,53,0)</f>
        <v>144300</v>
      </c>
      <c r="K135" s="39">
        <f>VLOOKUP(B135,[2]Sheet1!$B$5:$BB$697,53,0)</f>
        <v>0</v>
      </c>
      <c r="L135" s="39">
        <f>VLOOKUP(B135,[2]Sheet1!$B:$BC,54,0)</f>
        <v>0</v>
      </c>
      <c r="M135" s="39">
        <f>VLOOKUP(B135,[2]Sheet1!$B:$BD,55,0)</f>
        <v>23450</v>
      </c>
      <c r="N135" s="39">
        <f>VLOOKUP(B135,[2]Sheet1!$B:$BE,56,0)</f>
        <v>23450</v>
      </c>
      <c r="O135" s="39">
        <f>VLOOKUP(B135,[2]Sheet1!$B:$BF,57,0)</f>
        <v>23450</v>
      </c>
      <c r="P135" s="39">
        <f>VLOOKUP(B135,[3]Sheet1!$B:$BH,59,0)</f>
        <v>23450</v>
      </c>
      <c r="Q135" s="39">
        <f>VLOOKUP(B135,[4]Sheet1!$B$5:$BJ$707,61,0)</f>
        <v>23450</v>
      </c>
      <c r="R135" s="39">
        <f>VLOOKUP(B135,[5]Sheet1!$B$5:$BO$716,65,0)</f>
        <v>21650</v>
      </c>
      <c r="S135" s="39">
        <f>VLOOKUP(B135,[1]Sheet1!$B:$BO,66,0)</f>
        <v>24050</v>
      </c>
      <c r="T135" s="49">
        <f t="shared" si="52"/>
        <v>162950</v>
      </c>
      <c r="U135" s="50"/>
      <c r="V135" s="50"/>
      <c r="W135" s="50"/>
      <c r="X135" s="50"/>
      <c r="Y135" s="50"/>
      <c r="Z135" s="50"/>
      <c r="AA135" s="50">
        <f>VLOOKUP(B135,'[8]7.9付款计划'!$C$9:$AB$196,26,0)</f>
        <v>0</v>
      </c>
      <c r="AB135" s="50"/>
      <c r="AC135" s="50"/>
      <c r="AD135" s="50"/>
      <c r="AE135" s="50"/>
      <c r="AF135" s="50">
        <v>20000</v>
      </c>
      <c r="AG135" s="50"/>
      <c r="AH135" s="50">
        <f t="shared" si="43"/>
        <v>20000</v>
      </c>
      <c r="AI135" s="50">
        <f t="shared" si="44"/>
        <v>142950</v>
      </c>
      <c r="AJ135" s="50">
        <f t="shared" si="45"/>
        <v>124300</v>
      </c>
      <c r="AK135" s="62">
        <f t="shared" si="42"/>
        <v>124300</v>
      </c>
      <c r="AL135" s="62">
        <f t="shared" si="46"/>
        <v>124300</v>
      </c>
      <c r="AM135" s="62"/>
      <c r="AN135" s="50">
        <f t="shared" si="53"/>
        <v>0</v>
      </c>
      <c r="AO135" s="50"/>
      <c r="AP135" s="74">
        <f t="shared" si="47"/>
        <v>0</v>
      </c>
      <c r="AQ135" s="75">
        <f t="shared" si="48"/>
        <v>0</v>
      </c>
      <c r="AR135" s="76"/>
      <c r="AS135" s="22"/>
      <c r="AT135" s="22"/>
      <c r="AU135" s="76">
        <f t="shared" si="49"/>
        <v>0</v>
      </c>
      <c r="AV135" s="77"/>
      <c r="AW135" s="77">
        <f t="shared" si="55"/>
        <v>0</v>
      </c>
      <c r="AX135" s="50">
        <f t="shared" si="50"/>
        <v>0</v>
      </c>
      <c r="AY135" s="91"/>
      <c r="AZ135" s="93">
        <v>3</v>
      </c>
      <c r="BA135" s="91">
        <f t="shared" si="54"/>
        <v>-3</v>
      </c>
      <c r="BB135" s="92" t="s">
        <v>70</v>
      </c>
      <c r="BC135" s="50"/>
      <c r="BD135" s="15" t="s">
        <v>212</v>
      </c>
      <c r="BE135" s="97"/>
      <c r="BF135" s="2"/>
    </row>
    <row r="136" s="1" customFormat="1" ht="36" customHeight="1" spans="1:58">
      <c r="A136" s="15">
        <f t="shared" si="51"/>
        <v>133</v>
      </c>
      <c r="B136" s="16" t="s">
        <v>588</v>
      </c>
      <c r="C136" s="17" t="s">
        <v>589</v>
      </c>
      <c r="D136" s="17" t="s">
        <v>146</v>
      </c>
      <c r="E136" s="18" t="s">
        <v>67</v>
      </c>
      <c r="F136" s="19" t="s">
        <v>590</v>
      </c>
      <c r="G136" s="19" t="s">
        <v>278</v>
      </c>
      <c r="H136" s="20">
        <v>1</v>
      </c>
      <c r="I136" s="38">
        <f>VLOOKUP(B136,[1]Sheet1!$B:$BA,52,0)</f>
        <v>0</v>
      </c>
      <c r="J136" s="38">
        <f>VLOOKUP(B136,[1]Sheet1!$B:$BB,53,0)</f>
        <v>0</v>
      </c>
      <c r="K136" s="39">
        <f>VLOOKUP(B136,[2]Sheet1!$B$5:$BB$697,53,0)</f>
        <v>0</v>
      </c>
      <c r="L136" s="39">
        <f>VLOOKUP(B136,[2]Sheet1!$B:$BC,54,0)</f>
        <v>0</v>
      </c>
      <c r="M136" s="39">
        <f>VLOOKUP(B136,[2]Sheet1!$B:$BD,55,0)</f>
        <v>0</v>
      </c>
      <c r="N136" s="39">
        <f>VLOOKUP(B136,[2]Sheet1!$B:$BE,56,0)</f>
        <v>0</v>
      </c>
      <c r="O136" s="39">
        <f>VLOOKUP(B136,[2]Sheet1!$B:$BF,57,0)</f>
        <v>0</v>
      </c>
      <c r="P136" s="39">
        <f>VLOOKUP(B136,[3]Sheet1!$B:$BH,59,0)</f>
        <v>0</v>
      </c>
      <c r="Q136" s="39">
        <f>VLOOKUP(B136,[4]Sheet1!$B$5:$BJ$707,61,0)</f>
        <v>0</v>
      </c>
      <c r="R136" s="39">
        <f>VLOOKUP(B136,[5]Sheet1!$B$5:$BO$716,65,0)</f>
        <v>0</v>
      </c>
      <c r="S136" s="39">
        <f>VLOOKUP(B136,[1]Sheet1!$B:$BO,66,0)</f>
        <v>0</v>
      </c>
      <c r="T136" s="49">
        <f t="shared" si="52"/>
        <v>0</v>
      </c>
      <c r="U136" s="50">
        <f>VLOOKUP(B136,[6]Sheet2!$A:$V,21,0)</f>
        <v>0</v>
      </c>
      <c r="V136" s="50"/>
      <c r="W136" s="50"/>
      <c r="X136" s="50"/>
      <c r="Y136" s="50"/>
      <c r="Z136" s="50"/>
      <c r="AA136" s="50">
        <f>VLOOKUP(B136,'[8]7.9付款计划'!$C$9:$AB$196,26,0)</f>
        <v>0</v>
      </c>
      <c r="AB136" s="50"/>
      <c r="AC136" s="50"/>
      <c r="AD136" s="50"/>
      <c r="AE136" s="50"/>
      <c r="AF136" s="50"/>
      <c r="AG136" s="50"/>
      <c r="AH136" s="50">
        <f t="shared" si="43"/>
        <v>0</v>
      </c>
      <c r="AI136" s="50">
        <f t="shared" si="44"/>
        <v>0</v>
      </c>
      <c r="AJ136" s="50">
        <f t="shared" si="45"/>
        <v>0</v>
      </c>
      <c r="AK136" s="62">
        <f t="shared" si="42"/>
        <v>0</v>
      </c>
      <c r="AL136" s="62">
        <f t="shared" si="46"/>
        <v>0</v>
      </c>
      <c r="AM136" s="62"/>
      <c r="AN136" s="50">
        <f t="shared" si="53"/>
        <v>0</v>
      </c>
      <c r="AO136" s="50"/>
      <c r="AP136" s="74" t="str">
        <f t="shared" si="47"/>
        <v>100%</v>
      </c>
      <c r="AQ136" s="75">
        <f t="shared" si="48"/>
        <v>0</v>
      </c>
      <c r="AR136" s="76"/>
      <c r="AS136" s="22"/>
      <c r="AT136" s="22"/>
      <c r="AU136" s="76">
        <f t="shared" si="49"/>
        <v>0</v>
      </c>
      <c r="AV136" s="77"/>
      <c r="AW136" s="77">
        <f t="shared" si="55"/>
        <v>0</v>
      </c>
      <c r="AX136" s="50">
        <f t="shared" si="50"/>
        <v>0</v>
      </c>
      <c r="AY136" s="91"/>
      <c r="AZ136" s="93">
        <v>3</v>
      </c>
      <c r="BA136" s="91">
        <f t="shared" si="54"/>
        <v>-3</v>
      </c>
      <c r="BB136" s="92" t="s">
        <v>70</v>
      </c>
      <c r="BC136" s="50"/>
      <c r="BD136" s="15" t="s">
        <v>212</v>
      </c>
      <c r="BE136" s="97"/>
      <c r="BF136" s="2"/>
    </row>
    <row r="137" s="1" customFormat="1" ht="36" customHeight="1" spans="1:58">
      <c r="A137" s="15">
        <f t="shared" si="51"/>
        <v>134</v>
      </c>
      <c r="B137" s="16" t="s">
        <v>591</v>
      </c>
      <c r="C137" s="17" t="s">
        <v>592</v>
      </c>
      <c r="D137" s="17" t="s">
        <v>208</v>
      </c>
      <c r="E137" s="18" t="s">
        <v>67</v>
      </c>
      <c r="F137" s="19" t="s">
        <v>110</v>
      </c>
      <c r="G137" s="19" t="s">
        <v>79</v>
      </c>
      <c r="H137" s="20">
        <v>1</v>
      </c>
      <c r="I137" s="38">
        <f>VLOOKUP(B137,[1]Sheet1!$B:$BA,52,0)</f>
        <v>9591.68</v>
      </c>
      <c r="J137" s="38">
        <f>VLOOKUP(B137,[1]Sheet1!$B:$BB,53,0)</f>
        <v>9591.68</v>
      </c>
      <c r="K137" s="39">
        <f>VLOOKUP(B137,[2]Sheet1!$B$5:$BB$697,53,0)</f>
        <v>658.726666666667</v>
      </c>
      <c r="L137" s="39">
        <f>VLOOKUP(B137,[2]Sheet1!$B:$BC,54,0)</f>
        <v>658.726666666667</v>
      </c>
      <c r="M137" s="39">
        <f>VLOOKUP(B137,[2]Sheet1!$B:$BD,55,0)</f>
        <v>658.726666666667</v>
      </c>
      <c r="N137" s="39">
        <f>VLOOKUP(B137,[2]Sheet1!$B:$BE,56,0)</f>
        <v>658.726666666667</v>
      </c>
      <c r="O137" s="39">
        <f>VLOOKUP(B137,[2]Sheet1!$B:$BF,57,0)</f>
        <v>1083.96166666667</v>
      </c>
      <c r="P137" s="39">
        <f>VLOOKUP(B137,[3]Sheet1!$B:$BH,59,0)</f>
        <v>1083.96166666667</v>
      </c>
      <c r="Q137" s="39">
        <f>VLOOKUP(B137,[4]Sheet1!$B$5:$BJ$707,61,0)</f>
        <v>1083.96166666667</v>
      </c>
      <c r="R137" s="39">
        <f>VLOOKUP(B137,[5]Sheet1!$B$5:$BO$716,65,0)</f>
        <v>1083.96166666667</v>
      </c>
      <c r="S137" s="39">
        <f>VLOOKUP(B137,[1]Sheet1!$B:$BO,66,0)</f>
        <v>1083.96166666667</v>
      </c>
      <c r="T137" s="49">
        <f t="shared" si="52"/>
        <v>8054.71500000001</v>
      </c>
      <c r="U137" s="50">
        <f>VLOOKUP(B137,[6]Sheet2!$A:$V,21,0)</f>
        <v>10000</v>
      </c>
      <c r="V137" s="50"/>
      <c r="W137" s="50"/>
      <c r="X137" s="50"/>
      <c r="Y137" s="50"/>
      <c r="Z137" s="50"/>
      <c r="AA137" s="50">
        <f>VLOOKUP(B137,'[8]7.9付款计划'!$C$9:$AB$196,26,0)</f>
        <v>0</v>
      </c>
      <c r="AB137" s="50"/>
      <c r="AC137" s="50"/>
      <c r="AD137" s="50"/>
      <c r="AE137" s="50">
        <v>9591.68</v>
      </c>
      <c r="AF137" s="50"/>
      <c r="AG137" s="50"/>
      <c r="AH137" s="50">
        <f t="shared" si="43"/>
        <v>19591.68</v>
      </c>
      <c r="AI137" s="50">
        <f t="shared" si="44"/>
        <v>-11536.965</v>
      </c>
      <c r="AJ137" s="50">
        <f t="shared" si="45"/>
        <v>0</v>
      </c>
      <c r="AK137" s="62">
        <f t="shared" si="42"/>
        <v>-11536.965</v>
      </c>
      <c r="AL137" s="62">
        <f t="shared" si="46"/>
        <v>0</v>
      </c>
      <c r="AM137" s="62"/>
      <c r="AN137" s="50">
        <f t="shared" si="53"/>
        <v>0</v>
      </c>
      <c r="AO137" s="50"/>
      <c r="AP137" s="74" t="str">
        <f t="shared" si="47"/>
        <v>100%</v>
      </c>
      <c r="AQ137" s="75">
        <f t="shared" si="48"/>
        <v>0</v>
      </c>
      <c r="AR137" s="76"/>
      <c r="AS137" s="22"/>
      <c r="AT137" s="22"/>
      <c r="AU137" s="76">
        <f t="shared" si="49"/>
        <v>0</v>
      </c>
      <c r="AV137" s="77"/>
      <c r="AW137" s="77">
        <f t="shared" si="55"/>
        <v>0</v>
      </c>
      <c r="AX137" s="50">
        <f t="shared" si="50"/>
        <v>0</v>
      </c>
      <c r="AY137" s="91">
        <v>45524</v>
      </c>
      <c r="AZ137" s="93">
        <v>3</v>
      </c>
      <c r="BA137" s="91">
        <f t="shared" si="54"/>
        <v>45521</v>
      </c>
      <c r="BB137" s="92" t="s">
        <v>70</v>
      </c>
      <c r="BC137" s="50"/>
      <c r="BD137" s="15" t="s">
        <v>95</v>
      </c>
      <c r="BE137" s="97"/>
      <c r="BF137" s="2"/>
    </row>
    <row r="138" ht="36" customHeight="1" spans="1:57">
      <c r="A138" s="15">
        <f t="shared" si="51"/>
        <v>135</v>
      </c>
      <c r="B138" s="16" t="s">
        <v>593</v>
      </c>
      <c r="C138" s="17" t="s">
        <v>594</v>
      </c>
      <c r="D138" s="17" t="s">
        <v>208</v>
      </c>
      <c r="E138" s="18" t="s">
        <v>67</v>
      </c>
      <c r="F138" s="19" t="s">
        <v>110</v>
      </c>
      <c r="G138" s="19" t="s">
        <v>79</v>
      </c>
      <c r="H138" s="20">
        <v>1</v>
      </c>
      <c r="I138" s="38">
        <f>VLOOKUP(B138,[1]Sheet1!$B:$BA,52,0)</f>
        <v>27880</v>
      </c>
      <c r="J138" s="38">
        <f>VLOOKUP(B138,[1]Sheet1!$B:$BB,53,0)</f>
        <v>27880</v>
      </c>
      <c r="K138" s="39">
        <f>VLOOKUP(B138,[2]Sheet1!$B$5:$BB$697,53,0)</f>
        <v>1213.33333333333</v>
      </c>
      <c r="L138" s="39">
        <f>VLOOKUP(B138,[2]Sheet1!$B:$BC,54,0)</f>
        <v>4113.33333333333</v>
      </c>
      <c r="M138" s="39">
        <f>VLOOKUP(B138,[2]Sheet1!$B:$BD,55,0)</f>
        <v>4113.33333333333</v>
      </c>
      <c r="N138" s="39">
        <f>VLOOKUP(B138,[2]Sheet1!$B:$BE,56,0)</f>
        <v>6766.66666666667</v>
      </c>
      <c r="O138" s="39">
        <f>VLOOKUP(B138,[2]Sheet1!$B:$BF,57,0)</f>
        <v>6766.66666666667</v>
      </c>
      <c r="P138" s="39">
        <f>VLOOKUP(B138,[3]Sheet1!$B:$BH,59,0)</f>
        <v>6766.66666666667</v>
      </c>
      <c r="Q138" s="39">
        <f>VLOOKUP(B138,[4]Sheet1!$B$5:$BJ$707,61,0)</f>
        <v>6766.66666666667</v>
      </c>
      <c r="R138" s="39">
        <f>VLOOKUP(B138,[5]Sheet1!$B$5:$BO$716,65,0)</f>
        <v>3866.66666666667</v>
      </c>
      <c r="S138" s="39">
        <f>VLOOKUP(B138,[1]Sheet1!$B:$BO,66,0)</f>
        <v>3866.66666666667</v>
      </c>
      <c r="T138" s="49">
        <f t="shared" si="52"/>
        <v>44240</v>
      </c>
      <c r="U138" s="50">
        <f>VLOOKUP(B138,[6]Sheet2!$A:$V,21,0)</f>
        <v>40000</v>
      </c>
      <c r="V138" s="50"/>
      <c r="W138" s="50"/>
      <c r="X138" s="50"/>
      <c r="Y138" s="50"/>
      <c r="Z138" s="50"/>
      <c r="AA138" s="50">
        <f>VLOOKUP(B138,'[8]7.9付款计划'!$C$9:$AB$196,26,0)</f>
        <v>20000</v>
      </c>
      <c r="AB138" s="50"/>
      <c r="AC138" s="50"/>
      <c r="AD138" s="50"/>
      <c r="AE138" s="50"/>
      <c r="AF138" s="50"/>
      <c r="AG138" s="50"/>
      <c r="AH138" s="50">
        <f t="shared" si="43"/>
        <v>60000</v>
      </c>
      <c r="AI138" s="50">
        <f t="shared" si="44"/>
        <v>-15760</v>
      </c>
      <c r="AJ138" s="50">
        <f t="shared" si="45"/>
        <v>27880</v>
      </c>
      <c r="AK138" s="62">
        <f t="shared" si="42"/>
        <v>-15760</v>
      </c>
      <c r="AL138" s="62">
        <f t="shared" si="46"/>
        <v>0</v>
      </c>
      <c r="AM138" s="62"/>
      <c r="AN138" s="50">
        <f t="shared" si="53"/>
        <v>0</v>
      </c>
      <c r="AO138" s="50"/>
      <c r="AP138" s="74" t="str">
        <f t="shared" si="47"/>
        <v>100%</v>
      </c>
      <c r="AQ138" s="75">
        <f t="shared" si="48"/>
        <v>0</v>
      </c>
      <c r="AR138" s="76"/>
      <c r="AS138" s="22"/>
      <c r="AT138" s="22"/>
      <c r="AU138" s="76"/>
      <c r="AV138" s="77"/>
      <c r="AW138" s="77">
        <v>0</v>
      </c>
      <c r="AX138" s="50">
        <f t="shared" si="50"/>
        <v>0</v>
      </c>
      <c r="AY138" s="91"/>
      <c r="AZ138" s="93"/>
      <c r="BA138" s="91"/>
      <c r="BB138" s="92" t="s">
        <v>70</v>
      </c>
      <c r="BC138" s="50"/>
      <c r="BD138" s="15" t="s">
        <v>277</v>
      </c>
      <c r="BE138" s="97"/>
    </row>
    <row r="139" s="1" customFormat="1" ht="36" customHeight="1" spans="1:58">
      <c r="A139" s="15">
        <f t="shared" si="51"/>
        <v>136</v>
      </c>
      <c r="B139" s="23" t="s">
        <v>595</v>
      </c>
      <c r="C139" s="17" t="s">
        <v>596</v>
      </c>
      <c r="D139" s="17" t="s">
        <v>66</v>
      </c>
      <c r="E139" s="106" t="s">
        <v>75</v>
      </c>
      <c r="F139" s="19" t="s">
        <v>590</v>
      </c>
      <c r="G139" s="106" t="s">
        <v>257</v>
      </c>
      <c r="H139" s="20">
        <v>1</v>
      </c>
      <c r="I139" s="38"/>
      <c r="J139" s="38"/>
      <c r="K139" s="39"/>
      <c r="L139" s="39"/>
      <c r="M139" s="39"/>
      <c r="N139" s="39"/>
      <c r="O139" s="39"/>
      <c r="P139" s="39"/>
      <c r="Q139" s="39"/>
      <c r="R139" s="39"/>
      <c r="S139" s="39" t="e">
        <f>VLOOKUP(B139,[1]Sheet1!$B:$BO,66,0)</f>
        <v>#N/A</v>
      </c>
      <c r="T139" s="39"/>
      <c r="U139" s="39"/>
      <c r="V139" s="39"/>
      <c r="W139" s="23"/>
      <c r="X139" s="23"/>
      <c r="Y139" s="23"/>
      <c r="Z139" s="23"/>
      <c r="AA139" s="23"/>
      <c r="AB139" s="50"/>
      <c r="AC139" s="23"/>
      <c r="AD139" s="23"/>
      <c r="AE139" s="50"/>
      <c r="AF139" s="50"/>
      <c r="AG139" s="50"/>
      <c r="AH139" s="50">
        <f t="shared" si="43"/>
        <v>0</v>
      </c>
      <c r="AI139" s="50">
        <f t="shared" si="44"/>
        <v>0</v>
      </c>
      <c r="AJ139" s="50">
        <f t="shared" si="45"/>
        <v>0</v>
      </c>
      <c r="AK139" s="62"/>
      <c r="AL139" s="92"/>
      <c r="AM139" s="62"/>
      <c r="AN139" s="50">
        <f t="shared" si="53"/>
        <v>0</v>
      </c>
      <c r="AO139" s="50"/>
      <c r="AP139" s="110">
        <v>1</v>
      </c>
      <c r="AQ139" s="75">
        <f>AN139/$AN$1</f>
        <v>0</v>
      </c>
      <c r="AR139" s="106"/>
      <c r="AS139" s="106"/>
      <c r="AT139" s="106"/>
      <c r="AU139" s="106"/>
      <c r="AV139" s="111"/>
      <c r="AW139" s="77">
        <f>IF(AN139=0,0,AU139/AN139+AV139)</f>
        <v>0</v>
      </c>
      <c r="AX139" s="50">
        <f t="shared" si="50"/>
        <v>0</v>
      </c>
      <c r="AY139" s="91">
        <v>45536</v>
      </c>
      <c r="AZ139" s="106">
        <v>2</v>
      </c>
      <c r="BA139" s="91">
        <f>AY139-AZ139</f>
        <v>45534</v>
      </c>
      <c r="BB139" s="92" t="s">
        <v>70</v>
      </c>
      <c r="BC139" s="50"/>
      <c r="BD139" s="15" t="s">
        <v>81</v>
      </c>
      <c r="BE139" s="23"/>
      <c r="BF139" s="70" t="s">
        <v>90</v>
      </c>
    </row>
    <row r="140" ht="36" customHeight="1" spans="1:57">
      <c r="A140" s="15">
        <f t="shared" si="51"/>
        <v>137</v>
      </c>
      <c r="B140" s="16" t="s">
        <v>597</v>
      </c>
      <c r="C140" s="17" t="s">
        <v>598</v>
      </c>
      <c r="D140" s="17" t="s">
        <v>66</v>
      </c>
      <c r="E140" s="18" t="s">
        <v>67</v>
      </c>
      <c r="F140" s="18" t="s">
        <v>68</v>
      </c>
      <c r="G140" s="19" t="s">
        <v>85</v>
      </c>
      <c r="H140" s="20">
        <v>0.8</v>
      </c>
      <c r="I140" s="38">
        <f>VLOOKUP(B140,[1]Sheet1!$B:$BA,52,0)</f>
        <v>6105.39</v>
      </c>
      <c r="J140" s="38">
        <f>VLOOKUP(B140,[1]Sheet1!$B:$BB,53,0)</f>
        <v>0</v>
      </c>
      <c r="K140" s="39">
        <f>VLOOKUP(B140,[2]Sheet1!$B$5:$BB$697,53,0)</f>
        <v>16077.51</v>
      </c>
      <c r="L140" s="39">
        <f>VLOOKUP(B140,[2]Sheet1!$B:$BC,54,0)</f>
        <v>16077.51</v>
      </c>
      <c r="M140" s="39">
        <f>VLOOKUP(B140,[2]Sheet1!$B:$BD,55,0)</f>
        <v>60017.9366666667</v>
      </c>
      <c r="N140" s="39">
        <f>VLOOKUP(B140,[2]Sheet1!$B:$BE,56,0)</f>
        <v>262655.563333333</v>
      </c>
      <c r="O140" s="39">
        <f>VLOOKUP(B140,[2]Sheet1!$B:$BF,57,0)</f>
        <v>412186.203333333</v>
      </c>
      <c r="P140" s="39">
        <f>VLOOKUP(B140,[3]Sheet1!$B:$BH,59,0)</f>
        <v>515215.083333333</v>
      </c>
      <c r="Q140" s="39">
        <f>VLOOKUP(B140,[4]Sheet1!$B$5:$BJ$707,61,0)</f>
        <v>351508.256666667</v>
      </c>
      <c r="R140" s="39">
        <f>VLOOKUP(B140,[5]Sheet1!$B$5:$BO$716,65,0)</f>
        <v>350490.691666667</v>
      </c>
      <c r="S140" s="39">
        <f>VLOOKUP(B140,[1]Sheet1!$B:$BO,66,0)</f>
        <v>1017.565</v>
      </c>
      <c r="T140" s="49">
        <f>SUM(K140:S140)*H140</f>
        <v>1588197.056</v>
      </c>
      <c r="U140" s="50">
        <f>VLOOKUP(B140,[6]Sheet2!$A:$V,21,0)</f>
        <v>0</v>
      </c>
      <c r="V140" s="50"/>
      <c r="W140" s="50"/>
      <c r="X140" s="50">
        <f>VLOOKUP(B140,'[7]5.30 (2)'!$C$4:$V$115,20,0)</f>
        <v>180000</v>
      </c>
      <c r="Y140" s="50"/>
      <c r="Z140" s="50">
        <v>6105.39</v>
      </c>
      <c r="AA140" s="50">
        <f>VLOOKUP(B140,'[8]7.9付款计划'!$C$9:$AB$196,26,0)</f>
        <v>0</v>
      </c>
      <c r="AB140" s="50"/>
      <c r="AC140" s="50"/>
      <c r="AD140" s="50">
        <v>302595.92</v>
      </c>
      <c r="AE140" s="50"/>
      <c r="AF140" s="50"/>
      <c r="AG140" s="50"/>
      <c r="AH140" s="50">
        <f t="shared" si="43"/>
        <v>488701.31</v>
      </c>
      <c r="AI140" s="50">
        <f t="shared" si="44"/>
        <v>1099495.746</v>
      </c>
      <c r="AJ140" s="50">
        <f t="shared" si="45"/>
        <v>-302595.92</v>
      </c>
      <c r="AK140" s="62">
        <f>_xlfn.IFS(G140="原材料",AJ140,G140="涉诉",AJ140,G140="临采",AJ140,G140="零部件",AI140,G140="销售",AI140,G140="固定资产",AJ140,G140="特殊类",AJ140,G140="李尔项目",AJ140)</f>
        <v>-302595.92</v>
      </c>
      <c r="AL140" s="62">
        <f>IF(AK140&gt;=0,AK140,0)</f>
        <v>0</v>
      </c>
      <c r="AM140" s="109">
        <v>645225.48</v>
      </c>
      <c r="AN140" s="50">
        <f t="shared" si="53"/>
        <v>645225.48</v>
      </c>
      <c r="AO140" s="50"/>
      <c r="AP140" s="74" t="str">
        <f>IF(AL140&lt;=0,"100%",AM140/AL140)</f>
        <v>100%</v>
      </c>
      <c r="AQ140" s="75">
        <f>AN140/$AN$1</f>
        <v>0.0454405324261276</v>
      </c>
      <c r="AR140" s="76"/>
      <c r="AS140" s="76"/>
      <c r="AT140" s="76"/>
      <c r="AU140" s="76">
        <f>SUM(AR140:AT140)</f>
        <v>0</v>
      </c>
      <c r="AV140" s="77">
        <v>0</v>
      </c>
      <c r="AW140" s="77">
        <f>IF(AN140=0,0,AU140/AN140+AV140)</f>
        <v>0</v>
      </c>
      <c r="AX140" s="50">
        <f t="shared" si="50"/>
        <v>645225.48</v>
      </c>
      <c r="AY140" s="91">
        <v>45590</v>
      </c>
      <c r="AZ140" s="15">
        <v>7</v>
      </c>
      <c r="BA140" s="91">
        <f>AY140-AZ140</f>
        <v>45583</v>
      </c>
      <c r="BB140" s="92" t="s">
        <v>93</v>
      </c>
      <c r="BC140" s="50" t="s">
        <v>599</v>
      </c>
      <c r="BD140" s="15" t="s">
        <v>95</v>
      </c>
      <c r="BE140" s="97" t="s">
        <v>600</v>
      </c>
    </row>
    <row r="141" s="1" customFormat="1" ht="36" customHeight="1" spans="1:58">
      <c r="A141" s="15">
        <f t="shared" si="51"/>
        <v>138</v>
      </c>
      <c r="B141" s="16" t="s">
        <v>77</v>
      </c>
      <c r="C141" s="25" t="s">
        <v>78</v>
      </c>
      <c r="D141" s="17" t="s">
        <v>66</v>
      </c>
      <c r="E141" s="18" t="s">
        <v>75</v>
      </c>
      <c r="F141" s="19" t="s">
        <v>68</v>
      </c>
      <c r="G141" s="19" t="s">
        <v>79</v>
      </c>
      <c r="H141" s="20">
        <v>0.8</v>
      </c>
      <c r="I141" s="38">
        <f>VLOOKUP(B141,[1]Sheet1!$B:$BA,52,0)</f>
        <v>1258787.48</v>
      </c>
      <c r="J141" s="38">
        <f>VLOOKUP(B141,[1]Sheet1!$B:$BB,53,0)</f>
        <v>1082788.24</v>
      </c>
      <c r="K141" s="39">
        <f>VLOOKUP(B141,[2]Sheet1!$B$5:$BB$697,53,0)</f>
        <v>0</v>
      </c>
      <c r="L141" s="39">
        <f>VLOOKUP(B141,[2]Sheet1!$B:$BC,54,0)</f>
        <v>117061.861666667</v>
      </c>
      <c r="M141" s="39">
        <f>VLOOKUP(B141,[2]Sheet1!$B:$BD,55,0)</f>
        <v>143859.336666667</v>
      </c>
      <c r="N141" s="39">
        <f>VLOOKUP(B141,[2]Sheet1!$B:$BE,56,0)</f>
        <v>152833.051666667</v>
      </c>
      <c r="O141" s="39">
        <f>VLOOKUP(B141,[2]Sheet1!$B:$BF,57,0)</f>
        <v>178167.183333333</v>
      </c>
      <c r="P141" s="39">
        <f>VLOOKUP(B141,[3]Sheet1!$B:$BH,59,0)</f>
        <v>194275.626666667</v>
      </c>
      <c r="Q141" s="39">
        <f>VLOOKUP(B141,[4]Sheet1!$B$5:$BJ$707,61,0)</f>
        <v>205464.706666667</v>
      </c>
      <c r="R141" s="39">
        <f>VLOOKUP(B141,[5]Sheet1!$B$5:$BO$716,65,0)</f>
        <v>105709.575</v>
      </c>
      <c r="S141" s="39">
        <f>VLOOKUP(B141,[1]Sheet1!$B:$BO,66,0)</f>
        <v>90938.5766666667</v>
      </c>
      <c r="T141" s="49">
        <f t="shared" ref="T141:T158" si="56">SUM(K141:S141)*H141</f>
        <v>950647.934666668</v>
      </c>
      <c r="U141" s="50">
        <f>VLOOKUP(B141,[6]Sheet2!$A:$V,21,0)</f>
        <v>100000</v>
      </c>
      <c r="V141" s="50"/>
      <c r="W141" s="50"/>
      <c r="X141" s="50">
        <f>VLOOKUP(B141,'[7]5.30 (2)'!$C$4:$V$115,20,0)</f>
        <v>120000</v>
      </c>
      <c r="Y141" s="50"/>
      <c r="Z141" s="50">
        <f>VLOOKUP(B141,'[8]7.4付款计划'!$C$4:$AI$185,33,0)</f>
        <v>100000</v>
      </c>
      <c r="AA141" s="50">
        <f>VLOOKUP(B141,'[8]7.9付款计划'!$C$9:$AB$196,26,0)</f>
        <v>0</v>
      </c>
      <c r="AB141" s="50">
        <v>50000</v>
      </c>
      <c r="AC141" s="50"/>
      <c r="AD141" s="50"/>
      <c r="AE141" s="50"/>
      <c r="AF141" s="50">
        <v>80000</v>
      </c>
      <c r="AG141" s="50"/>
      <c r="AH141" s="50">
        <f t="shared" si="43"/>
        <v>450000</v>
      </c>
      <c r="AI141" s="50">
        <f t="shared" si="44"/>
        <v>500647.934666668</v>
      </c>
      <c r="AJ141" s="50">
        <f t="shared" si="45"/>
        <v>1002788.24</v>
      </c>
      <c r="AK141" s="62">
        <f t="shared" ref="AK141:AK158" si="57">_xlfn.IFS(G141="原材料",AJ141,G141="涉诉",AJ141,G141="临采",AJ141,G141="零部件",AI141,G141="销售",AI141,G141="固定资产",AJ141,G141="特殊类",AJ141,G141="李尔项目",AJ141)</f>
        <v>500647.934666668</v>
      </c>
      <c r="AL141" s="62">
        <f t="shared" ref="AL141:AL158" si="58">IF(AK141&gt;=0,AK141,0)</f>
        <v>500647.934666668</v>
      </c>
      <c r="AM141" s="62">
        <v>150000</v>
      </c>
      <c r="AN141" s="50">
        <f t="shared" si="53"/>
        <v>150000</v>
      </c>
      <c r="AO141" s="50"/>
      <c r="AP141" s="74">
        <f t="shared" ref="AP141:AP160" si="59">IF(AL141&lt;=0,"100%",AM141/AL141)</f>
        <v>0.299611742331206</v>
      </c>
      <c r="AQ141" s="75">
        <f t="shared" ref="AQ141:AQ159" si="60">AN141/$AN$1</f>
        <v>0.0105638727471196</v>
      </c>
      <c r="AR141" s="76"/>
      <c r="AS141" s="76"/>
      <c r="AT141" s="76"/>
      <c r="AU141" s="76">
        <f t="shared" ref="AU141:AU158" si="61">SUM(AR141:AT141)</f>
        <v>0</v>
      </c>
      <c r="AV141" s="77">
        <v>0.03</v>
      </c>
      <c r="AW141" s="77">
        <f t="shared" ref="AW141:AW158" si="62">IF(AN141=0,0,AU141/AN141+AV141)</f>
        <v>0.03</v>
      </c>
      <c r="AX141" s="113">
        <f t="shared" si="50"/>
        <v>145500</v>
      </c>
      <c r="AY141" s="91">
        <v>45532</v>
      </c>
      <c r="AZ141" s="15">
        <v>4</v>
      </c>
      <c r="BA141" s="91">
        <v>45510</v>
      </c>
      <c r="BB141" s="94" t="s">
        <v>70</v>
      </c>
      <c r="BC141" s="50" t="s">
        <v>80</v>
      </c>
      <c r="BD141" s="19" t="s">
        <v>81</v>
      </c>
      <c r="BE141" s="97" t="s">
        <v>601</v>
      </c>
      <c r="BF141" s="2"/>
    </row>
    <row r="142" s="1" customFormat="1" ht="36" customHeight="1" spans="1:58">
      <c r="A142" s="15">
        <f t="shared" si="51"/>
        <v>139</v>
      </c>
      <c r="B142" s="16" t="s">
        <v>97</v>
      </c>
      <c r="C142" s="26" t="s">
        <v>98</v>
      </c>
      <c r="D142" s="17" t="s">
        <v>66</v>
      </c>
      <c r="E142" s="18" t="s">
        <v>75</v>
      </c>
      <c r="F142" s="19" t="s">
        <v>68</v>
      </c>
      <c r="G142" s="19" t="s">
        <v>85</v>
      </c>
      <c r="H142" s="20">
        <v>0.8</v>
      </c>
      <c r="I142" s="38">
        <f>VLOOKUP(B142,[1]Sheet1!$B:$BA,52,0)</f>
        <v>2265329.35</v>
      </c>
      <c r="J142" s="38">
        <f>VLOOKUP(B142,[1]Sheet1!$B:$BB,53,0)</f>
        <v>2265329.35</v>
      </c>
      <c r="K142" s="39">
        <f>VLOOKUP(B142,[2]Sheet1!$B$5:$BB$697,53,0)</f>
        <v>80357.6116666667</v>
      </c>
      <c r="L142" s="39">
        <f>VLOOKUP(B142,[2]Sheet1!$B:$BC,54,0)</f>
        <v>161275.135</v>
      </c>
      <c r="M142" s="39">
        <f>VLOOKUP(B142,[2]Sheet1!$B:$BD,55,0)</f>
        <v>311373.621666667</v>
      </c>
      <c r="N142" s="39">
        <f>VLOOKUP(B142,[2]Sheet1!$B:$BE,56,0)</f>
        <v>359926.311666667</v>
      </c>
      <c r="O142" s="39">
        <f>VLOOKUP(B142,[2]Sheet1!$B:$BF,57,0)</f>
        <v>474865.698333333</v>
      </c>
      <c r="P142" s="39">
        <f>VLOOKUP(B142,[3]Sheet1!$B:$BH,59,0)</f>
        <v>539040.8</v>
      </c>
      <c r="Q142" s="39">
        <f>VLOOKUP(B142,[4]Sheet1!$B$5:$BJ$707,61,0)</f>
        <v>538863.946666667</v>
      </c>
      <c r="R142" s="39">
        <f>VLOOKUP(B142,[5]Sheet1!$B$5:$BO$716,65,0)</f>
        <v>457946.423333333</v>
      </c>
      <c r="S142" s="39">
        <f>VLOOKUP(B142,[1]Sheet1!$B:$BO,66,0)</f>
        <v>307847.936666667</v>
      </c>
      <c r="T142" s="49">
        <f t="shared" si="56"/>
        <v>2585197.988</v>
      </c>
      <c r="U142" s="50">
        <f>VLOOKUP(B142,[6]Sheet2!$A:$V,21,0)</f>
        <v>440000</v>
      </c>
      <c r="V142" s="50"/>
      <c r="W142" s="50">
        <v>300000</v>
      </c>
      <c r="X142" s="50">
        <f>VLOOKUP(B142,'[7]5.30 (2)'!$C$4:$V$115,20,0)</f>
        <v>150000</v>
      </c>
      <c r="Y142" s="50">
        <v>400000</v>
      </c>
      <c r="Z142" s="50">
        <v>100000</v>
      </c>
      <c r="AA142" s="50">
        <f>VLOOKUP(B142,'[8]7.9付款计划'!$C$9:$AB$196,26,0)</f>
        <v>0</v>
      </c>
      <c r="AB142" s="50"/>
      <c r="AC142" s="50">
        <v>100000</v>
      </c>
      <c r="AD142" s="50"/>
      <c r="AE142" s="50"/>
      <c r="AF142" s="50"/>
      <c r="AG142" s="50"/>
      <c r="AH142" s="50">
        <f t="shared" si="43"/>
        <v>1490000</v>
      </c>
      <c r="AI142" s="50">
        <f t="shared" si="44"/>
        <v>1095197.988</v>
      </c>
      <c r="AJ142" s="50">
        <f t="shared" si="45"/>
        <v>2265329.35</v>
      </c>
      <c r="AK142" s="62">
        <f t="shared" si="57"/>
        <v>2265329.35</v>
      </c>
      <c r="AL142" s="62">
        <f t="shared" si="58"/>
        <v>2265329.35</v>
      </c>
      <c r="AM142" s="101">
        <v>250000</v>
      </c>
      <c r="AN142" s="50">
        <f t="shared" si="53"/>
        <v>250000</v>
      </c>
      <c r="AO142" s="50"/>
      <c r="AP142" s="74">
        <f t="shared" si="59"/>
        <v>0.110359228780574</v>
      </c>
      <c r="AQ142" s="75">
        <f t="shared" si="60"/>
        <v>0.0176064545785326</v>
      </c>
      <c r="AR142" s="76"/>
      <c r="AS142" s="76"/>
      <c r="AT142" s="76"/>
      <c r="AU142" s="76">
        <f t="shared" si="61"/>
        <v>0</v>
      </c>
      <c r="AV142" s="77">
        <v>0</v>
      </c>
      <c r="AW142" s="77">
        <f t="shared" si="62"/>
        <v>0</v>
      </c>
      <c r="AX142" s="50">
        <f t="shared" si="50"/>
        <v>250000</v>
      </c>
      <c r="AY142" s="91">
        <v>45580</v>
      </c>
      <c r="AZ142" s="93">
        <v>2</v>
      </c>
      <c r="BA142" s="95">
        <f>AY142-AZ142</f>
        <v>45578</v>
      </c>
      <c r="BB142" s="92" t="s">
        <v>99</v>
      </c>
      <c r="BC142" s="50" t="s">
        <v>100</v>
      </c>
      <c r="BD142" s="15" t="s">
        <v>81</v>
      </c>
      <c r="BE142" s="97" t="s">
        <v>602</v>
      </c>
      <c r="BF142" s="70" t="s">
        <v>90</v>
      </c>
    </row>
    <row r="143" s="1" customFormat="1" ht="36" customHeight="1" spans="1:58">
      <c r="A143" s="15">
        <f t="shared" si="51"/>
        <v>140</v>
      </c>
      <c r="B143" s="16" t="s">
        <v>102</v>
      </c>
      <c r="C143" s="26" t="s">
        <v>103</v>
      </c>
      <c r="D143" s="17" t="s">
        <v>66</v>
      </c>
      <c r="E143" s="18" t="s">
        <v>67</v>
      </c>
      <c r="F143" s="19" t="s">
        <v>68</v>
      </c>
      <c r="G143" s="19" t="s">
        <v>85</v>
      </c>
      <c r="H143" s="20">
        <v>0.8</v>
      </c>
      <c r="I143" s="38">
        <f>VLOOKUP(B143,[1]Sheet1!$B:$BA,52,0)</f>
        <v>3120939.37</v>
      </c>
      <c r="J143" s="38">
        <f>VLOOKUP(B143,[1]Sheet1!$B:$BB,53,0)</f>
        <v>3054523.94</v>
      </c>
      <c r="K143" s="39">
        <f>VLOOKUP(B143,[2]Sheet1!$B$5:$BB$697,53,0)</f>
        <v>266546.001666667</v>
      </c>
      <c r="L143" s="39">
        <f>VLOOKUP(B143,[2]Sheet1!$B:$BC,54,0)</f>
        <v>258337.755</v>
      </c>
      <c r="M143" s="39">
        <f>VLOOKUP(B143,[2]Sheet1!$B:$BD,55,0)</f>
        <v>284602.828333333</v>
      </c>
      <c r="N143" s="39">
        <f>VLOOKUP(B143,[2]Sheet1!$B:$BE,56,0)</f>
        <v>265834.566666667</v>
      </c>
      <c r="O143" s="39">
        <f>VLOOKUP(B143,[2]Sheet1!$B:$BF,57,0)</f>
        <v>230325.216666667</v>
      </c>
      <c r="P143" s="39">
        <f>VLOOKUP(B143,[3]Sheet1!$B:$BH,59,0)</f>
        <v>256069.686666667</v>
      </c>
      <c r="Q143" s="39">
        <f>VLOOKUP(B143,[4]Sheet1!$B$5:$BJ$707,61,0)</f>
        <v>200322.616666667</v>
      </c>
      <c r="R143" s="39">
        <f>VLOOKUP(B143,[5]Sheet1!$B$5:$BO$716,65,0)</f>
        <v>182072.213333333</v>
      </c>
      <c r="S143" s="39">
        <f>VLOOKUP(B143,[1]Sheet1!$B:$BO,66,0)</f>
        <v>104198.428333333</v>
      </c>
      <c r="T143" s="49">
        <f t="shared" si="56"/>
        <v>1638647.45066667</v>
      </c>
      <c r="U143" s="50">
        <f>VLOOKUP(B143,[6]Sheet2!$A:$V,21,0)</f>
        <v>384000</v>
      </c>
      <c r="V143" s="50">
        <v>84000</v>
      </c>
      <c r="W143" s="50"/>
      <c r="X143" s="50">
        <f>VLOOKUP(B143,'[7]5.30 (2)'!$C$4:$V$115,20,0)</f>
        <v>100000</v>
      </c>
      <c r="Y143" s="50"/>
      <c r="Z143" s="50">
        <f>VLOOKUP(B143,'[8]7.4付款计划'!$C$4:$AI$185,33,0)</f>
        <v>100000</v>
      </c>
      <c r="AA143" s="50">
        <f>VLOOKUP(B143,'[8]7.9付款计划'!$C$9:$AB$196,26,0)</f>
        <v>50000</v>
      </c>
      <c r="AB143" s="50">
        <v>50000</v>
      </c>
      <c r="AC143" s="50"/>
      <c r="AD143" s="50"/>
      <c r="AE143" s="50"/>
      <c r="AF143" s="50">
        <v>50000</v>
      </c>
      <c r="AG143" s="50"/>
      <c r="AH143" s="50">
        <f t="shared" si="43"/>
        <v>818000</v>
      </c>
      <c r="AI143" s="50">
        <f t="shared" si="44"/>
        <v>820647.450666668</v>
      </c>
      <c r="AJ143" s="50">
        <f t="shared" si="45"/>
        <v>3004523.94</v>
      </c>
      <c r="AK143" s="62">
        <f t="shared" si="57"/>
        <v>3004523.94</v>
      </c>
      <c r="AL143" s="62">
        <f t="shared" si="58"/>
        <v>3004523.94</v>
      </c>
      <c r="AM143" s="62">
        <v>340000</v>
      </c>
      <c r="AN143" s="50">
        <f t="shared" si="53"/>
        <v>340000</v>
      </c>
      <c r="AO143" s="50">
        <v>100000</v>
      </c>
      <c r="AP143" s="74">
        <f t="shared" si="59"/>
        <v>0.113162686265698</v>
      </c>
      <c r="AQ143" s="75">
        <f t="shared" si="60"/>
        <v>0.0239447782268044</v>
      </c>
      <c r="AR143" s="76"/>
      <c r="AS143" s="76" t="s">
        <v>104</v>
      </c>
      <c r="AT143" s="76"/>
      <c r="AU143" s="76">
        <f t="shared" si="61"/>
        <v>0</v>
      </c>
      <c r="AV143" s="77">
        <v>0.02</v>
      </c>
      <c r="AW143" s="77">
        <f t="shared" si="62"/>
        <v>0.02</v>
      </c>
      <c r="AX143" s="113">
        <f t="shared" si="50"/>
        <v>333200</v>
      </c>
      <c r="AY143" s="91">
        <v>45532</v>
      </c>
      <c r="AZ143" s="15">
        <v>7</v>
      </c>
      <c r="BA143" s="91">
        <f>AY143-AZ143</f>
        <v>45525</v>
      </c>
      <c r="BB143" s="94" t="s">
        <v>105</v>
      </c>
      <c r="BC143" s="50" t="s">
        <v>106</v>
      </c>
      <c r="BD143" s="19" t="s">
        <v>81</v>
      </c>
      <c r="BE143" s="97" t="s">
        <v>603</v>
      </c>
      <c r="BF143" s="2"/>
    </row>
    <row r="144" s="1" customFormat="1" ht="36" customHeight="1" spans="1:58">
      <c r="A144" s="15">
        <f t="shared" si="51"/>
        <v>141</v>
      </c>
      <c r="B144" s="16" t="s">
        <v>108</v>
      </c>
      <c r="C144" s="26" t="s">
        <v>109</v>
      </c>
      <c r="D144" s="17" t="s">
        <v>66</v>
      </c>
      <c r="E144" s="18" t="s">
        <v>67</v>
      </c>
      <c r="F144" s="19" t="s">
        <v>110</v>
      </c>
      <c r="G144" s="19" t="s">
        <v>85</v>
      </c>
      <c r="H144" s="20">
        <v>0.8</v>
      </c>
      <c r="I144" s="38">
        <f>VLOOKUP(B144,[1]Sheet1!$B:$BA,52,0)</f>
        <v>6265966.6</v>
      </c>
      <c r="J144" s="38">
        <f>VLOOKUP(B144,[1]Sheet1!$B:$BB,53,0)</f>
        <v>5491230.26</v>
      </c>
      <c r="K144" s="39">
        <f>VLOOKUP(B144,[2]Sheet1!$B$5:$BB$697,53,0)</f>
        <v>533556.818333333</v>
      </c>
      <c r="L144" s="39">
        <f>VLOOKUP(B144,[2]Sheet1!$B:$BC,54,0)</f>
        <v>533556.818333333</v>
      </c>
      <c r="M144" s="39">
        <f>VLOOKUP(B144,[2]Sheet1!$B:$BD,55,0)</f>
        <v>506558.998333333</v>
      </c>
      <c r="N144" s="39">
        <f>VLOOKUP(B144,[2]Sheet1!$B:$BE,56,0)</f>
        <v>830514.285</v>
      </c>
      <c r="O144" s="39">
        <f>VLOOKUP(B144,[2]Sheet1!$B:$BF,57,0)</f>
        <v>952490.505</v>
      </c>
      <c r="P144" s="39">
        <f>VLOOKUP(B144,[3]Sheet1!$B:$BH,59,0)</f>
        <v>643245.005</v>
      </c>
      <c r="Q144" s="39">
        <f>VLOOKUP(B144,[4]Sheet1!$B$5:$BJ$707,61,0)</f>
        <v>567170.92</v>
      </c>
      <c r="R144" s="39">
        <f>VLOOKUP(B144,[5]Sheet1!$B$5:$BO$716,65,0)</f>
        <v>615371.863333333</v>
      </c>
      <c r="S144" s="39">
        <f>VLOOKUP(B144,[1]Sheet1!$B:$BO,66,0)</f>
        <v>645770.948333333</v>
      </c>
      <c r="T144" s="49">
        <f t="shared" si="56"/>
        <v>4662588.92933333</v>
      </c>
      <c r="U144" s="50">
        <f>VLOOKUP(B144,[6]Sheet2!$A:$V,21,0)</f>
        <v>600000</v>
      </c>
      <c r="V144" s="50"/>
      <c r="W144" s="50"/>
      <c r="X144" s="50">
        <f>VLOOKUP(B144,'[7]5.30 (2)'!$C$4:$V$115,20,0)</f>
        <v>500000</v>
      </c>
      <c r="Y144" s="50"/>
      <c r="Z144" s="50">
        <f>VLOOKUP(B144,'[8]7.4付款计划'!$C$4:$AI$185,33,0)</f>
        <v>30000</v>
      </c>
      <c r="AA144" s="50">
        <f>VLOOKUP(B144,'[8]7.9付款计划'!$C$9:$AB$196,26,0)</f>
        <v>0</v>
      </c>
      <c r="AB144" s="50">
        <v>280000</v>
      </c>
      <c r="AC144" s="50"/>
      <c r="AD144" s="50"/>
      <c r="AE144" s="50"/>
      <c r="AF144" s="50">
        <v>70000</v>
      </c>
      <c r="AG144" s="50"/>
      <c r="AH144" s="50">
        <f t="shared" si="43"/>
        <v>1480000</v>
      </c>
      <c r="AI144" s="50">
        <f t="shared" si="44"/>
        <v>3182588.92933333</v>
      </c>
      <c r="AJ144" s="50">
        <f t="shared" si="45"/>
        <v>5421230.26</v>
      </c>
      <c r="AK144" s="62">
        <f t="shared" si="57"/>
        <v>5421230.26</v>
      </c>
      <c r="AL144" s="62">
        <f t="shared" si="58"/>
        <v>5421230.26</v>
      </c>
      <c r="AM144" s="101">
        <v>200000</v>
      </c>
      <c r="AN144" s="50">
        <f t="shared" si="53"/>
        <v>200000</v>
      </c>
      <c r="AO144" s="50"/>
      <c r="AP144" s="74">
        <f t="shared" si="59"/>
        <v>0.0368919950653415</v>
      </c>
      <c r="AQ144" s="75">
        <f t="shared" si="60"/>
        <v>0.0140851636628261</v>
      </c>
      <c r="AR144" s="76"/>
      <c r="AS144" s="76"/>
      <c r="AT144" s="76"/>
      <c r="AU144" s="76">
        <f t="shared" si="61"/>
        <v>0</v>
      </c>
      <c r="AV144" s="77">
        <v>0</v>
      </c>
      <c r="AW144" s="77">
        <f t="shared" si="62"/>
        <v>0</v>
      </c>
      <c r="AX144" s="50">
        <f t="shared" si="50"/>
        <v>200000</v>
      </c>
      <c r="AY144" s="91">
        <v>45580</v>
      </c>
      <c r="AZ144" s="15">
        <v>3</v>
      </c>
      <c r="BA144" s="91">
        <f>AY144-AZ144</f>
        <v>45577</v>
      </c>
      <c r="BB144" s="94" t="s">
        <v>99</v>
      </c>
      <c r="BC144" s="50" t="s">
        <v>111</v>
      </c>
      <c r="BD144" s="19" t="s">
        <v>88</v>
      </c>
      <c r="BE144" s="97" t="s">
        <v>604</v>
      </c>
      <c r="BF144" s="2"/>
    </row>
    <row r="145" s="1" customFormat="1" ht="36" customHeight="1" spans="1:58">
      <c r="A145" s="15">
        <f t="shared" si="51"/>
        <v>142</v>
      </c>
      <c r="B145" s="16" t="s">
        <v>117</v>
      </c>
      <c r="C145" s="26" t="s">
        <v>118</v>
      </c>
      <c r="D145" s="17" t="s">
        <v>66</v>
      </c>
      <c r="E145" s="18" t="s">
        <v>67</v>
      </c>
      <c r="F145" s="19" t="s">
        <v>68</v>
      </c>
      <c r="G145" s="19" t="s">
        <v>79</v>
      </c>
      <c r="H145" s="20">
        <v>1</v>
      </c>
      <c r="I145" s="38">
        <f>VLOOKUP(B145,[1]Sheet1!$B:$BA,52,0)</f>
        <v>1437846.63</v>
      </c>
      <c r="J145" s="38">
        <f>VLOOKUP(B145,[1]Sheet1!$B:$BB,53,0)</f>
        <v>1303145.31</v>
      </c>
      <c r="K145" s="39">
        <f>VLOOKUP(B145,[2]Sheet1!$B$5:$BB$697,53,0)</f>
        <v>58624.1433333333</v>
      </c>
      <c r="L145" s="39">
        <f>VLOOKUP(B145,[2]Sheet1!$B:$BC,54,0)</f>
        <v>65658.0316666667</v>
      </c>
      <c r="M145" s="39">
        <f>VLOOKUP(B145,[2]Sheet1!$B:$BD,55,0)</f>
        <v>76727.1133333333</v>
      </c>
      <c r="N145" s="39">
        <f>VLOOKUP(B145,[2]Sheet1!$B:$BE,56,0)</f>
        <v>97566.8633333333</v>
      </c>
      <c r="O145" s="39">
        <f>VLOOKUP(B145,[2]Sheet1!$B:$BF,57,0)</f>
        <v>123439.506666667</v>
      </c>
      <c r="P145" s="39">
        <f>VLOOKUP(B145,[3]Sheet1!$B:$BH,59,0)</f>
        <v>128782.945</v>
      </c>
      <c r="Q145" s="39">
        <f>VLOOKUP(B145,[4]Sheet1!$B$5:$BJ$707,61,0)</f>
        <v>130591.526666667</v>
      </c>
      <c r="R145" s="39">
        <f>VLOOKUP(B145,[5]Sheet1!$B$5:$BO$716,65,0)</f>
        <v>123101.506666667</v>
      </c>
      <c r="S145" s="39">
        <f>VLOOKUP(B145,[1]Sheet1!$B:$BO,66,0)</f>
        <v>113879.566666667</v>
      </c>
      <c r="T145" s="49">
        <f t="shared" si="56"/>
        <v>918371.203333334</v>
      </c>
      <c r="U145" s="50">
        <f>VLOOKUP(B145,[6]Sheet2!$A:$V,21,0)</f>
        <v>290000</v>
      </c>
      <c r="V145" s="50"/>
      <c r="W145" s="50"/>
      <c r="X145" s="50">
        <f>VLOOKUP(B145,'[7]5.30 (2)'!$C$4:$V$115,20,0)</f>
        <v>100000</v>
      </c>
      <c r="Y145" s="50">
        <v>80000</v>
      </c>
      <c r="Z145" s="50">
        <f>VLOOKUP(B145,'[8]7.4付款计划'!$C$4:$AI$185,33,0)</f>
        <v>0</v>
      </c>
      <c r="AA145" s="50">
        <f>VLOOKUP(B145,'[8]7.9付款计划'!$C$9:$AB$196,26,0)</f>
        <v>0</v>
      </c>
      <c r="AB145" s="50"/>
      <c r="AC145" s="50">
        <v>100000</v>
      </c>
      <c r="AD145" s="50">
        <v>100000</v>
      </c>
      <c r="AE145" s="50"/>
      <c r="AF145" s="50"/>
      <c r="AG145" s="50"/>
      <c r="AH145" s="50">
        <f t="shared" si="43"/>
        <v>670000</v>
      </c>
      <c r="AI145" s="50">
        <f t="shared" si="44"/>
        <v>248371.203333334</v>
      </c>
      <c r="AJ145" s="50">
        <f t="shared" si="45"/>
        <v>1203145.31</v>
      </c>
      <c r="AK145" s="62">
        <f t="shared" si="57"/>
        <v>248371.203333334</v>
      </c>
      <c r="AL145" s="62">
        <f t="shared" si="58"/>
        <v>248371.203333334</v>
      </c>
      <c r="AM145" s="101">
        <v>150000</v>
      </c>
      <c r="AN145" s="50">
        <f t="shared" si="53"/>
        <v>150000</v>
      </c>
      <c r="AO145" s="50"/>
      <c r="AP145" s="74">
        <f t="shared" si="59"/>
        <v>0.603934747615197</v>
      </c>
      <c r="AQ145" s="75">
        <f t="shared" si="60"/>
        <v>0.0105638727471196</v>
      </c>
      <c r="AR145" s="76"/>
      <c r="AS145" s="76"/>
      <c r="AT145" s="76"/>
      <c r="AU145" s="76">
        <f t="shared" si="61"/>
        <v>0</v>
      </c>
      <c r="AV145" s="77">
        <v>0.03</v>
      </c>
      <c r="AW145" s="77">
        <f t="shared" si="62"/>
        <v>0.03</v>
      </c>
      <c r="AX145" s="50">
        <f t="shared" si="50"/>
        <v>145500</v>
      </c>
      <c r="AY145" s="91">
        <v>45580</v>
      </c>
      <c r="AZ145" s="15">
        <v>7</v>
      </c>
      <c r="BA145" s="91">
        <f>AY145-AZ145</f>
        <v>45573</v>
      </c>
      <c r="BB145" s="92" t="s">
        <v>70</v>
      </c>
      <c r="BC145" s="50" t="s">
        <v>119</v>
      </c>
      <c r="BD145" s="15" t="s">
        <v>95</v>
      </c>
      <c r="BE145" s="97" t="s">
        <v>605</v>
      </c>
      <c r="BF145" s="2"/>
    </row>
    <row r="146" s="1" customFormat="1" ht="36" customHeight="1" spans="1:58">
      <c r="A146" s="15">
        <f t="shared" si="51"/>
        <v>143</v>
      </c>
      <c r="B146" s="16" t="s">
        <v>121</v>
      </c>
      <c r="C146" s="26" t="s">
        <v>122</v>
      </c>
      <c r="D146" s="17" t="s">
        <v>66</v>
      </c>
      <c r="E146" s="18" t="s">
        <v>67</v>
      </c>
      <c r="F146" s="19" t="s">
        <v>68</v>
      </c>
      <c r="G146" s="19" t="s">
        <v>85</v>
      </c>
      <c r="H146" s="20">
        <v>0.8</v>
      </c>
      <c r="I146" s="38">
        <f>VLOOKUP(B146,[1]Sheet1!$B:$BA,52,0)</f>
        <v>2280526.36</v>
      </c>
      <c r="J146" s="38">
        <f>VLOOKUP(B146,[1]Sheet1!$B:$BB,53,0)</f>
        <v>2280526.36</v>
      </c>
      <c r="K146" s="39">
        <f>VLOOKUP(B146,[2]Sheet1!$B$5:$BB$697,53,0)</f>
        <v>56637.0383333333</v>
      </c>
      <c r="L146" s="39">
        <f>VLOOKUP(B146,[2]Sheet1!$B:$BC,54,0)</f>
        <v>56637.0383333333</v>
      </c>
      <c r="M146" s="39">
        <f>VLOOKUP(B146,[2]Sheet1!$B:$BD,55,0)</f>
        <v>56637.0383333333</v>
      </c>
      <c r="N146" s="39">
        <f>VLOOKUP(B146,[2]Sheet1!$B:$BE,56,0)</f>
        <v>203003.721666667</v>
      </c>
      <c r="O146" s="39">
        <f>VLOOKUP(B146,[2]Sheet1!$B:$BF,57,0)</f>
        <v>291213.055</v>
      </c>
      <c r="P146" s="39">
        <f>VLOOKUP(B146,[3]Sheet1!$B:$BH,59,0)</f>
        <v>403895.901666667</v>
      </c>
      <c r="Q146" s="39">
        <f>VLOOKUP(B146,[4]Sheet1!$B$5:$BJ$707,61,0)</f>
        <v>373450.688333333</v>
      </c>
      <c r="R146" s="39">
        <f>VLOOKUP(B146,[5]Sheet1!$B$5:$BO$716,65,0)</f>
        <v>373450.688333333</v>
      </c>
      <c r="S146" s="39">
        <f>VLOOKUP(B146,[1]Sheet1!$B:$BO,66,0)</f>
        <v>373450.688333333</v>
      </c>
      <c r="T146" s="49">
        <f t="shared" si="56"/>
        <v>1750700.68666667</v>
      </c>
      <c r="U146" s="50">
        <f>VLOOKUP(B146,[6]Sheet2!$A:$V,21,0)</f>
        <v>150000</v>
      </c>
      <c r="V146" s="50"/>
      <c r="W146" s="50"/>
      <c r="X146" s="50">
        <f>VLOOKUP(B146,'[7]5.30 (2)'!$C$4:$V$115,20,0)</f>
        <v>100000</v>
      </c>
      <c r="Y146" s="50"/>
      <c r="Z146" s="50">
        <f>VLOOKUP(B146,'[8]7.4付款计划'!$C$4:$AI$185,33,0)</f>
        <v>0</v>
      </c>
      <c r="AA146" s="50">
        <f>VLOOKUP(B146,'[8]7.9付款计划'!$C$9:$AB$196,26,0)</f>
        <v>0</v>
      </c>
      <c r="AB146" s="50">
        <v>200000</v>
      </c>
      <c r="AC146" s="50"/>
      <c r="AD146" s="50"/>
      <c r="AE146" s="50"/>
      <c r="AF146" s="50"/>
      <c r="AG146" s="50"/>
      <c r="AH146" s="50">
        <f t="shared" si="43"/>
        <v>450000</v>
      </c>
      <c r="AI146" s="50">
        <f t="shared" si="44"/>
        <v>1300700.68666667</v>
      </c>
      <c r="AJ146" s="50">
        <f t="shared" si="45"/>
        <v>2280526.36</v>
      </c>
      <c r="AK146" s="62">
        <f t="shared" si="57"/>
        <v>2280526.36</v>
      </c>
      <c r="AL146" s="62">
        <f t="shared" si="58"/>
        <v>2280526.36</v>
      </c>
      <c r="AM146" s="101">
        <v>300000</v>
      </c>
      <c r="AN146" s="50">
        <f t="shared" si="53"/>
        <v>300000</v>
      </c>
      <c r="AO146" s="50"/>
      <c r="AP146" s="74">
        <f t="shared" si="59"/>
        <v>0.131548578109836</v>
      </c>
      <c r="AQ146" s="75">
        <f t="shared" si="60"/>
        <v>0.0211277454942391</v>
      </c>
      <c r="AR146" s="76"/>
      <c r="AS146" s="76"/>
      <c r="AT146" s="76"/>
      <c r="AU146" s="76">
        <f t="shared" si="61"/>
        <v>0</v>
      </c>
      <c r="AV146" s="77">
        <v>0</v>
      </c>
      <c r="AW146" s="77">
        <f t="shared" si="62"/>
        <v>0</v>
      </c>
      <c r="AX146" s="50">
        <f t="shared" si="50"/>
        <v>300000</v>
      </c>
      <c r="AY146" s="91">
        <v>45580</v>
      </c>
      <c r="AZ146" s="15">
        <v>7</v>
      </c>
      <c r="BA146" s="91">
        <f>AY146-AZ146</f>
        <v>45573</v>
      </c>
      <c r="BB146" s="92" t="s">
        <v>70</v>
      </c>
      <c r="BC146" s="50" t="s">
        <v>123</v>
      </c>
      <c r="BD146" s="15" t="s">
        <v>88</v>
      </c>
      <c r="BE146" s="97" t="s">
        <v>606</v>
      </c>
      <c r="BF146" s="2"/>
    </row>
    <row r="147" ht="36" customHeight="1" spans="1:59">
      <c r="A147" s="15">
        <f t="shared" si="51"/>
        <v>144</v>
      </c>
      <c r="B147" s="16" t="s">
        <v>144</v>
      </c>
      <c r="C147" s="26" t="s">
        <v>145</v>
      </c>
      <c r="D147" s="17" t="s">
        <v>146</v>
      </c>
      <c r="E147" s="18" t="s">
        <v>75</v>
      </c>
      <c r="F147" s="18" t="s">
        <v>68</v>
      </c>
      <c r="G147" s="19" t="s">
        <v>69</v>
      </c>
      <c r="H147" s="20">
        <v>1</v>
      </c>
      <c r="I147" s="38">
        <f>VLOOKUP(B147,[1]Sheet1!$B:$BA,52,0)</f>
        <v>1077112.5</v>
      </c>
      <c r="J147" s="38">
        <f>VLOOKUP(B147,[1]Sheet1!$B:$BB,53,0)</f>
        <v>528312.5</v>
      </c>
      <c r="K147" s="39"/>
      <c r="L147" s="39"/>
      <c r="M147" s="39"/>
      <c r="N147" s="39"/>
      <c r="O147" s="39"/>
      <c r="P147" s="39"/>
      <c r="Q147" s="39">
        <f>VLOOKUP(B147,[4]Sheet1!$B$5:$BJ$707,61,0)</f>
        <v>88052.0833333333</v>
      </c>
      <c r="R147" s="39">
        <f>VLOOKUP(B147,[5]Sheet1!$B$5:$BO$716,65,0)</f>
        <v>179518.75</v>
      </c>
      <c r="S147" s="39">
        <f>VLOOKUP(B147,[1]Sheet1!$B:$BO,66,0)</f>
        <v>179518.75</v>
      </c>
      <c r="T147" s="49">
        <f t="shared" si="56"/>
        <v>447089.583333333</v>
      </c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>
        <f t="shared" si="43"/>
        <v>0</v>
      </c>
      <c r="AI147" s="50">
        <f t="shared" si="44"/>
        <v>447089.583333333</v>
      </c>
      <c r="AJ147" s="50">
        <f t="shared" si="45"/>
        <v>528312.5</v>
      </c>
      <c r="AK147" s="62">
        <f t="shared" si="57"/>
        <v>528312.5</v>
      </c>
      <c r="AL147" s="62">
        <f t="shared" si="58"/>
        <v>528312.5</v>
      </c>
      <c r="AM147" s="62">
        <f>AL147-200000</f>
        <v>328312.5</v>
      </c>
      <c r="AN147" s="50">
        <f t="shared" si="53"/>
        <v>328312.5</v>
      </c>
      <c r="AO147" s="50"/>
      <c r="AP147" s="74">
        <f t="shared" si="59"/>
        <v>0.621436176505383</v>
      </c>
      <c r="AQ147" s="75">
        <f t="shared" si="60"/>
        <v>0.023121676475258</v>
      </c>
      <c r="AR147" s="76"/>
      <c r="AS147" s="22"/>
      <c r="AT147" s="22"/>
      <c r="AU147" s="76">
        <f t="shared" si="61"/>
        <v>0</v>
      </c>
      <c r="AV147" s="77">
        <v>0</v>
      </c>
      <c r="AW147" s="77">
        <f t="shared" si="62"/>
        <v>0</v>
      </c>
      <c r="AX147" s="113">
        <f t="shared" si="50"/>
        <v>328312.5</v>
      </c>
      <c r="AY147" s="91"/>
      <c r="AZ147" s="15">
        <v>7</v>
      </c>
      <c r="BA147" s="91"/>
      <c r="BB147" s="92" t="s">
        <v>99</v>
      </c>
      <c r="BC147" s="50" t="s">
        <v>147</v>
      </c>
      <c r="BD147" s="15" t="s">
        <v>72</v>
      </c>
      <c r="BE147" s="97" t="s">
        <v>607</v>
      </c>
      <c r="BG147" s="1" t="s">
        <v>149</v>
      </c>
    </row>
    <row r="148" s="1" customFormat="1" ht="36" customHeight="1" spans="1:58">
      <c r="A148" s="15">
        <f t="shared" si="51"/>
        <v>145</v>
      </c>
      <c r="B148" s="16" t="s">
        <v>166</v>
      </c>
      <c r="C148" s="26" t="s">
        <v>167</v>
      </c>
      <c r="D148" s="17" t="s">
        <v>66</v>
      </c>
      <c r="E148" s="18" t="s">
        <v>168</v>
      </c>
      <c r="F148" s="19" t="s">
        <v>135</v>
      </c>
      <c r="G148" s="19" t="s">
        <v>79</v>
      </c>
      <c r="H148" s="20">
        <v>0.8</v>
      </c>
      <c r="I148" s="38">
        <f>VLOOKUP(B148,[1]Sheet1!$B:$BA,52,0)</f>
        <v>3365571.33</v>
      </c>
      <c r="J148" s="38">
        <f>VLOOKUP(B148,[1]Sheet1!$B:$BB,53,0)</f>
        <v>2974801.56</v>
      </c>
      <c r="K148" s="39">
        <f>VLOOKUP(B148,[2]Sheet1!$B$5:$BB$697,53,0)</f>
        <v>303036.335</v>
      </c>
      <c r="L148" s="39">
        <f>VLOOKUP(B148,[2]Sheet1!$B:$BC,54,0)</f>
        <v>354508.646666667</v>
      </c>
      <c r="M148" s="39">
        <f>VLOOKUP(B148,[2]Sheet1!$B:$BD,55,0)</f>
        <v>365058.698333333</v>
      </c>
      <c r="N148" s="39">
        <f>VLOOKUP(B148,[2]Sheet1!$B:$BE,56,0)</f>
        <v>343004.313333333</v>
      </c>
      <c r="O148" s="39">
        <f>VLOOKUP(B148,[2]Sheet1!$B:$BF,57,0)</f>
        <v>345202.093333333</v>
      </c>
      <c r="P148" s="39">
        <f>VLOOKUP(B148,[3]Sheet1!$B:$BH,59,0)</f>
        <v>311621.345</v>
      </c>
      <c r="Q148" s="39">
        <f>VLOOKUP(B148,[4]Sheet1!$B$5:$BJ$707,61,0)</f>
        <v>293804.958333333</v>
      </c>
      <c r="R148" s="39">
        <f>VLOOKUP(B148,[5]Sheet1!$B$5:$BO$716,65,0)</f>
        <v>276912.915</v>
      </c>
      <c r="S148" s="39">
        <f>VLOOKUP(B148,[1]Sheet1!$B:$BO,66,0)</f>
        <v>239741.936666667</v>
      </c>
      <c r="T148" s="49">
        <f t="shared" si="56"/>
        <v>2266312.99333333</v>
      </c>
      <c r="U148" s="50">
        <f>VLOOKUP(B148,[6]Sheet2!$A:$V,21,0)</f>
        <v>600000</v>
      </c>
      <c r="V148" s="50"/>
      <c r="W148" s="50"/>
      <c r="X148" s="50">
        <f>VLOOKUP(B148,'[7]5.30 (2)'!$C$4:$V$115,20,0)</f>
        <v>300000</v>
      </c>
      <c r="Y148" s="50">
        <v>50000</v>
      </c>
      <c r="Z148" s="50">
        <f>VLOOKUP(B148,'[8]7.4付款计划'!$C$4:$AI$185,33,0)</f>
        <v>80000</v>
      </c>
      <c r="AA148" s="50">
        <f>VLOOKUP(B148,'[8]7.9付款计划'!$C$9:$AB$196,26,0)</f>
        <v>0</v>
      </c>
      <c r="AB148" s="50">
        <v>200000</v>
      </c>
      <c r="AC148" s="50"/>
      <c r="AD148" s="50"/>
      <c r="AE148" s="50"/>
      <c r="AF148" s="50"/>
      <c r="AG148" s="50"/>
      <c r="AH148" s="50">
        <f t="shared" si="43"/>
        <v>1230000</v>
      </c>
      <c r="AI148" s="50">
        <f t="shared" si="44"/>
        <v>1036312.99333333</v>
      </c>
      <c r="AJ148" s="50">
        <f t="shared" si="45"/>
        <v>2974801.56</v>
      </c>
      <c r="AK148" s="62">
        <f t="shared" si="57"/>
        <v>1036312.99333333</v>
      </c>
      <c r="AL148" s="62">
        <f t="shared" si="58"/>
        <v>1036312.99333333</v>
      </c>
      <c r="AM148" s="101">
        <v>420000</v>
      </c>
      <c r="AN148" s="50">
        <f t="shared" si="53"/>
        <v>420000</v>
      </c>
      <c r="AO148" s="50"/>
      <c r="AP148" s="74">
        <f t="shared" si="59"/>
        <v>0.405282962485163</v>
      </c>
      <c r="AQ148" s="75">
        <f t="shared" si="60"/>
        <v>0.0295788436919348</v>
      </c>
      <c r="AR148" s="76"/>
      <c r="AS148" s="76"/>
      <c r="AT148" s="76"/>
      <c r="AU148" s="76">
        <f t="shared" si="61"/>
        <v>0</v>
      </c>
      <c r="AV148" s="77">
        <v>0.03</v>
      </c>
      <c r="AW148" s="77">
        <f t="shared" si="62"/>
        <v>0.03</v>
      </c>
      <c r="AX148" s="50">
        <f t="shared" si="50"/>
        <v>407400</v>
      </c>
      <c r="AY148" s="91">
        <v>45575</v>
      </c>
      <c r="AZ148" s="15">
        <v>3</v>
      </c>
      <c r="BA148" s="91">
        <f t="shared" ref="BA148:BA158" si="63">AY148-AZ148</f>
        <v>45572</v>
      </c>
      <c r="BB148" s="94" t="s">
        <v>99</v>
      </c>
      <c r="BC148" s="50" t="s">
        <v>169</v>
      </c>
      <c r="BD148" s="19" t="s">
        <v>137</v>
      </c>
      <c r="BE148" s="97" t="s">
        <v>608</v>
      </c>
      <c r="BF148" s="70" t="s">
        <v>90</v>
      </c>
    </row>
    <row r="149" s="1" customFormat="1" ht="36" customHeight="1" spans="1:58">
      <c r="A149" s="15">
        <f t="shared" si="51"/>
        <v>146</v>
      </c>
      <c r="B149" s="16" t="s">
        <v>171</v>
      </c>
      <c r="C149" s="26" t="s">
        <v>172</v>
      </c>
      <c r="D149" s="17" t="s">
        <v>66</v>
      </c>
      <c r="E149" s="18" t="s">
        <v>75</v>
      </c>
      <c r="F149" s="19" t="s">
        <v>68</v>
      </c>
      <c r="G149" s="19" t="s">
        <v>79</v>
      </c>
      <c r="H149" s="20">
        <v>0.8</v>
      </c>
      <c r="I149" s="38">
        <f>VLOOKUP(B149,[1]Sheet1!$B:$BA,52,0)</f>
        <v>686441.1</v>
      </c>
      <c r="J149" s="38">
        <f>VLOOKUP(B149,[1]Sheet1!$B:$BB,53,0)</f>
        <v>686441.1</v>
      </c>
      <c r="K149" s="39">
        <f>VLOOKUP(B149,[2]Sheet1!$B$5:$BB$697,53,0)</f>
        <v>84091.6</v>
      </c>
      <c r="L149" s="39">
        <f>VLOOKUP(B149,[2]Sheet1!$B:$BC,54,0)</f>
        <v>61718.65</v>
      </c>
      <c r="M149" s="39">
        <f>VLOOKUP(B149,[2]Sheet1!$B:$BD,55,0)</f>
        <v>68297.36</v>
      </c>
      <c r="N149" s="39">
        <f>VLOOKUP(B149,[2]Sheet1!$B:$BE,56,0)</f>
        <v>48947.36</v>
      </c>
      <c r="O149" s="39">
        <f>VLOOKUP(B149,[2]Sheet1!$B:$BF,57,0)</f>
        <v>57162.5933333333</v>
      </c>
      <c r="P149" s="39">
        <f>VLOOKUP(B149,[3]Sheet1!$B:$BH,59,0)</f>
        <v>33066.765</v>
      </c>
      <c r="Q149" s="39">
        <f>VLOOKUP(B149,[4]Sheet1!$B$5:$BJ$707,61,0)</f>
        <v>14793.9433333333</v>
      </c>
      <c r="R149" s="39">
        <f>VLOOKUP(B149,[5]Sheet1!$B$5:$BO$716,65,0)</f>
        <v>14793.9433333333</v>
      </c>
      <c r="S149" s="39">
        <f>VLOOKUP(B149,[1]Sheet1!$B:$BO,66,0)</f>
        <v>8215.23333333333</v>
      </c>
      <c r="T149" s="49">
        <f t="shared" si="56"/>
        <v>312869.958666667</v>
      </c>
      <c r="U149" s="50">
        <f>VLOOKUP(B149,[6]Sheet2!$A:$V,21,0)</f>
        <v>0</v>
      </c>
      <c r="V149" s="50"/>
      <c r="W149" s="50"/>
      <c r="X149" s="50"/>
      <c r="Y149" s="50"/>
      <c r="Z149" s="50">
        <f>VLOOKUP(B149,'[8]7.4付款计划'!$C$4:$AI$185,33,0)</f>
        <v>10000</v>
      </c>
      <c r="AA149" s="50">
        <f>VLOOKUP(B149,'[8]7.9付款计划'!$C$9:$AB$196,26,0)</f>
        <v>0</v>
      </c>
      <c r="AB149" s="50"/>
      <c r="AC149" s="50"/>
      <c r="AD149" s="50"/>
      <c r="AE149" s="50"/>
      <c r="AF149" s="50">
        <v>20000</v>
      </c>
      <c r="AG149" s="50"/>
      <c r="AH149" s="50">
        <f t="shared" si="43"/>
        <v>30000</v>
      </c>
      <c r="AI149" s="50">
        <f t="shared" si="44"/>
        <v>282869.958666667</v>
      </c>
      <c r="AJ149" s="50">
        <f t="shared" si="45"/>
        <v>666441.1</v>
      </c>
      <c r="AK149" s="62">
        <f t="shared" si="57"/>
        <v>282869.958666667</v>
      </c>
      <c r="AL149" s="62">
        <f t="shared" si="58"/>
        <v>282869.958666667</v>
      </c>
      <c r="AM149" s="101">
        <v>50000</v>
      </c>
      <c r="AN149" s="50">
        <f t="shared" si="53"/>
        <v>50000</v>
      </c>
      <c r="AO149" s="50"/>
      <c r="AP149" s="74">
        <f t="shared" si="59"/>
        <v>0.176759668066837</v>
      </c>
      <c r="AQ149" s="75">
        <f t="shared" si="60"/>
        <v>0.00352129091570652</v>
      </c>
      <c r="AR149" s="76"/>
      <c r="AS149" s="76"/>
      <c r="AT149" s="76"/>
      <c r="AU149" s="76">
        <f t="shared" si="61"/>
        <v>0</v>
      </c>
      <c r="AV149" s="77">
        <v>0</v>
      </c>
      <c r="AW149" s="77">
        <f t="shared" si="62"/>
        <v>0</v>
      </c>
      <c r="AX149" s="50">
        <f t="shared" si="50"/>
        <v>50000</v>
      </c>
      <c r="AY149" s="91">
        <v>45575</v>
      </c>
      <c r="AZ149" s="93">
        <v>3</v>
      </c>
      <c r="BA149" s="95">
        <f t="shared" si="63"/>
        <v>45572</v>
      </c>
      <c r="BB149" s="94" t="s">
        <v>70</v>
      </c>
      <c r="BC149" s="50" t="s">
        <v>173</v>
      </c>
      <c r="BD149" s="19" t="s">
        <v>81</v>
      </c>
      <c r="BE149" s="97" t="s">
        <v>609</v>
      </c>
      <c r="BF149" s="2"/>
    </row>
    <row r="150" s="1" customFormat="1" ht="36" customHeight="1" spans="1:58">
      <c r="A150" s="15">
        <f t="shared" si="51"/>
        <v>147</v>
      </c>
      <c r="B150" s="16" t="s">
        <v>182</v>
      </c>
      <c r="C150" s="26" t="s">
        <v>183</v>
      </c>
      <c r="D150" s="17" t="s">
        <v>66</v>
      </c>
      <c r="E150" s="18" t="s">
        <v>67</v>
      </c>
      <c r="F150" s="19" t="s">
        <v>135</v>
      </c>
      <c r="G150" s="19" t="s">
        <v>85</v>
      </c>
      <c r="H150" s="20">
        <v>0.8</v>
      </c>
      <c r="I150" s="38">
        <f>VLOOKUP(B150,[1]Sheet1!$B:$BA,52,0)</f>
        <v>1682146.96</v>
      </c>
      <c r="J150" s="38">
        <f>VLOOKUP(B150,[1]Sheet1!$B:$BB,53,0)</f>
        <v>1624732.16</v>
      </c>
      <c r="K150" s="39">
        <f>VLOOKUP(B150,[2]Sheet1!$B$5:$BB$697,53,0)</f>
        <v>142738.243333333</v>
      </c>
      <c r="L150" s="39">
        <f>VLOOKUP(B150,[2]Sheet1!$B:$BC,54,0)</f>
        <v>142738.243333333</v>
      </c>
      <c r="M150" s="39">
        <f>VLOOKUP(B150,[2]Sheet1!$B:$BD,55,0)</f>
        <v>200711.773333333</v>
      </c>
      <c r="N150" s="39">
        <f>VLOOKUP(B150,[2]Sheet1!$B:$BE,56,0)</f>
        <v>213350.696666667</v>
      </c>
      <c r="O150" s="39">
        <f>VLOOKUP(B150,[2]Sheet1!$B:$BF,57,0)</f>
        <v>209691.406666667</v>
      </c>
      <c r="P150" s="39">
        <f>VLOOKUP(B150,[3]Sheet1!$B:$BH,59,0)</f>
        <v>193968.695</v>
      </c>
      <c r="Q150" s="39">
        <f>VLOOKUP(B150,[4]Sheet1!$B$5:$BJ$707,61,0)</f>
        <v>178050.45</v>
      </c>
      <c r="R150" s="39">
        <f>VLOOKUP(B150,[5]Sheet1!$B$5:$BO$716,65,0)</f>
        <v>187619.583333333</v>
      </c>
      <c r="S150" s="39">
        <f>VLOOKUP(B150,[1]Sheet1!$B:$BO,66,0)</f>
        <v>108825.55</v>
      </c>
      <c r="T150" s="49">
        <f t="shared" si="56"/>
        <v>1262155.71333333</v>
      </c>
      <c r="U150" s="50">
        <f>VLOOKUP(B150,[6]Sheet2!$A:$V,21,0)</f>
        <v>180000</v>
      </c>
      <c r="V150" s="50"/>
      <c r="W150" s="50"/>
      <c r="X150" s="50">
        <f>VLOOKUP(B150,'[7]5.30 (2)'!$C$4:$V$115,20,0)</f>
        <v>300000</v>
      </c>
      <c r="Y150" s="50"/>
      <c r="Z150" s="50">
        <f>VLOOKUP(B150,'[8]7.4付款计划'!$C$4:$AI$185,33,0)</f>
        <v>0</v>
      </c>
      <c r="AA150" s="50">
        <f>VLOOKUP(B150,'[8]7.9付款计划'!$C$9:$AB$196,26,0)</f>
        <v>0</v>
      </c>
      <c r="AB150" s="50"/>
      <c r="AC150" s="50"/>
      <c r="AD150" s="50"/>
      <c r="AE150" s="50"/>
      <c r="AF150" s="50"/>
      <c r="AG150" s="50"/>
      <c r="AH150" s="50">
        <f t="shared" si="43"/>
        <v>480000</v>
      </c>
      <c r="AI150" s="50">
        <f t="shared" si="44"/>
        <v>782155.713333333</v>
      </c>
      <c r="AJ150" s="50">
        <f t="shared" si="45"/>
        <v>1624732.16</v>
      </c>
      <c r="AK150" s="62">
        <f t="shared" si="57"/>
        <v>1624732.16</v>
      </c>
      <c r="AL150" s="62">
        <f t="shared" si="58"/>
        <v>1624732.16</v>
      </c>
      <c r="AM150" s="62">
        <v>50000</v>
      </c>
      <c r="AN150" s="50">
        <f t="shared" si="53"/>
        <v>50000</v>
      </c>
      <c r="AO150" s="50"/>
      <c r="AP150" s="74">
        <f t="shared" si="59"/>
        <v>0.0307743031319082</v>
      </c>
      <c r="AQ150" s="75">
        <f t="shared" si="60"/>
        <v>0.00352129091570652</v>
      </c>
      <c r="AR150" s="76"/>
      <c r="AS150" s="76"/>
      <c r="AT150" s="76"/>
      <c r="AU150" s="76">
        <f t="shared" si="61"/>
        <v>0</v>
      </c>
      <c r="AV150" s="77">
        <v>0.03</v>
      </c>
      <c r="AW150" s="77">
        <f t="shared" si="62"/>
        <v>0.03</v>
      </c>
      <c r="AX150" s="113">
        <f t="shared" si="50"/>
        <v>48500</v>
      </c>
      <c r="AY150" s="91" t="s">
        <v>184</v>
      </c>
      <c r="AZ150" s="93">
        <v>3</v>
      </c>
      <c r="BA150" s="95" t="e">
        <f t="shared" si="63"/>
        <v>#VALUE!</v>
      </c>
      <c r="BB150" s="92" t="s">
        <v>70</v>
      </c>
      <c r="BC150" s="50" t="s">
        <v>185</v>
      </c>
      <c r="BD150" s="15" t="s">
        <v>95</v>
      </c>
      <c r="BE150" s="97" t="s">
        <v>610</v>
      </c>
      <c r="BF150" s="2"/>
    </row>
    <row r="151" s="1" customFormat="1" ht="33" customHeight="1" spans="1:58">
      <c r="A151" s="15">
        <f t="shared" si="51"/>
        <v>148</v>
      </c>
      <c r="B151" s="16" t="s">
        <v>187</v>
      </c>
      <c r="C151" s="26" t="s">
        <v>188</v>
      </c>
      <c r="D151" s="17" t="s">
        <v>66</v>
      </c>
      <c r="E151" s="18" t="s">
        <v>67</v>
      </c>
      <c r="F151" s="19" t="s">
        <v>68</v>
      </c>
      <c r="G151" s="19" t="s">
        <v>79</v>
      </c>
      <c r="H151" s="20">
        <v>0.8</v>
      </c>
      <c r="I151" s="38">
        <f>VLOOKUP(B151,[1]Sheet1!$B:$BA,52,0)</f>
        <v>4021691.77</v>
      </c>
      <c r="J151" s="38">
        <f>VLOOKUP(B151,[1]Sheet1!$B:$BB,53,0)</f>
        <v>3267280.28</v>
      </c>
      <c r="K151" s="39">
        <f>VLOOKUP(B151,[2]Sheet1!$B$5:$BB$697,53,0)</f>
        <v>348465.831666667</v>
      </c>
      <c r="L151" s="39">
        <f>VLOOKUP(B151,[2]Sheet1!$B:$BC,54,0)</f>
        <v>348465.831666667</v>
      </c>
      <c r="M151" s="39">
        <f>VLOOKUP(B151,[2]Sheet1!$B:$BD,55,0)</f>
        <v>478813.155</v>
      </c>
      <c r="N151" s="39">
        <f>VLOOKUP(B151,[2]Sheet1!$B:$BE,56,0)</f>
        <v>474255.873333333</v>
      </c>
      <c r="O151" s="39">
        <f>VLOOKUP(B151,[2]Sheet1!$B:$BF,57,0)</f>
        <v>445457.973333333</v>
      </c>
      <c r="P151" s="39">
        <f>VLOOKUP(B151,[3]Sheet1!$B:$BH,59,0)</f>
        <v>434665.605</v>
      </c>
      <c r="Q151" s="39">
        <f>VLOOKUP(B151,[4]Sheet1!$B$5:$BJ$707,61,0)</f>
        <v>326080.881666667</v>
      </c>
      <c r="R151" s="39">
        <f>VLOOKUP(B151,[5]Sheet1!$B$5:$BO$716,65,0)</f>
        <v>326080.881666667</v>
      </c>
      <c r="S151" s="39">
        <f>VLOOKUP(B151,[1]Sheet1!$B:$BO,66,0)</f>
        <v>321468.806666667</v>
      </c>
      <c r="T151" s="49">
        <f t="shared" si="56"/>
        <v>2803003.872</v>
      </c>
      <c r="U151" s="50">
        <f>VLOOKUP(B151,[6]Sheet2!$A:$V,21,0)</f>
        <v>350000</v>
      </c>
      <c r="V151" s="50"/>
      <c r="W151" s="50"/>
      <c r="X151" s="50">
        <v>200000</v>
      </c>
      <c r="Y151" s="50"/>
      <c r="Z151" s="50">
        <f>VLOOKUP(B151,'[8]7.4付款计划'!$C$4:$AI$185,33,0)</f>
        <v>100000</v>
      </c>
      <c r="AA151" s="50">
        <f>VLOOKUP(B151,'[8]7.9付款计划'!$C$9:$AB$196,26,0)</f>
        <v>0</v>
      </c>
      <c r="AB151" s="50">
        <v>200000</v>
      </c>
      <c r="AC151" s="50"/>
      <c r="AD151" s="50"/>
      <c r="AE151" s="50"/>
      <c r="AF151" s="50"/>
      <c r="AG151" s="50"/>
      <c r="AH151" s="50">
        <f t="shared" si="43"/>
        <v>850000</v>
      </c>
      <c r="AI151" s="50">
        <f t="shared" si="44"/>
        <v>1953003.872</v>
      </c>
      <c r="AJ151" s="50">
        <f t="shared" si="45"/>
        <v>3267280.28</v>
      </c>
      <c r="AK151" s="62">
        <f t="shared" si="57"/>
        <v>1953003.872</v>
      </c>
      <c r="AL151" s="62">
        <f t="shared" si="58"/>
        <v>1953003.872</v>
      </c>
      <c r="AM151" s="101">
        <v>100000</v>
      </c>
      <c r="AN151" s="50">
        <f t="shared" si="53"/>
        <v>100000</v>
      </c>
      <c r="AO151" s="50"/>
      <c r="AP151" s="74">
        <f t="shared" si="59"/>
        <v>0.0512031754947795</v>
      </c>
      <c r="AQ151" s="75">
        <f t="shared" si="60"/>
        <v>0.00704258183141305</v>
      </c>
      <c r="AR151" s="76"/>
      <c r="AS151" s="76"/>
      <c r="AT151" s="76"/>
      <c r="AU151" s="76">
        <f t="shared" si="61"/>
        <v>0</v>
      </c>
      <c r="AV151" s="77">
        <v>0.02</v>
      </c>
      <c r="AW151" s="77">
        <f t="shared" si="62"/>
        <v>0.02</v>
      </c>
      <c r="AX151" s="50">
        <f t="shared" si="50"/>
        <v>98000</v>
      </c>
      <c r="AY151" s="91">
        <v>45580</v>
      </c>
      <c r="AZ151" s="15">
        <v>4</v>
      </c>
      <c r="BA151" s="95">
        <f t="shared" si="63"/>
        <v>45576</v>
      </c>
      <c r="BB151" s="94" t="s">
        <v>70</v>
      </c>
      <c r="BC151" s="50" t="s">
        <v>189</v>
      </c>
      <c r="BD151" s="15" t="s">
        <v>81</v>
      </c>
      <c r="BE151" s="97" t="s">
        <v>611</v>
      </c>
      <c r="BF151" s="70" t="s">
        <v>90</v>
      </c>
    </row>
    <row r="152" s="1" customFormat="1" ht="36" customHeight="1" spans="1:58">
      <c r="A152" s="15">
        <f t="shared" si="51"/>
        <v>149</v>
      </c>
      <c r="B152" s="16" t="s">
        <v>198</v>
      </c>
      <c r="C152" s="26" t="s">
        <v>199</v>
      </c>
      <c r="D152" s="17" t="s">
        <v>66</v>
      </c>
      <c r="E152" s="18" t="s">
        <v>67</v>
      </c>
      <c r="F152" s="19" t="s">
        <v>110</v>
      </c>
      <c r="G152" s="19" t="s">
        <v>85</v>
      </c>
      <c r="H152" s="20">
        <v>0.8</v>
      </c>
      <c r="I152" s="38">
        <f>VLOOKUP(B152,[1]Sheet1!$B:$BA,52,0)</f>
        <v>998094.34</v>
      </c>
      <c r="J152" s="38">
        <f>VLOOKUP(B152,[1]Sheet1!$B:$BB,53,0)</f>
        <v>982840.44</v>
      </c>
      <c r="K152" s="39">
        <f>VLOOKUP(B152,[2]Sheet1!$B$5:$BB$697,53,0)</f>
        <v>53095.0166666667</v>
      </c>
      <c r="L152" s="39">
        <f>VLOOKUP(B152,[2]Sheet1!$B:$BC,54,0)</f>
        <v>70733.2166666667</v>
      </c>
      <c r="M152" s="39">
        <f>VLOOKUP(B152,[2]Sheet1!$B:$BD,55,0)</f>
        <v>92694.56</v>
      </c>
      <c r="N152" s="39">
        <f>VLOOKUP(B152,[2]Sheet1!$B:$BE,56,0)</f>
        <v>110718.42</v>
      </c>
      <c r="O152" s="39">
        <f>VLOOKUP(B152,[2]Sheet1!$B:$BF,57,0)</f>
        <v>134913.28</v>
      </c>
      <c r="P152" s="39">
        <f>VLOOKUP(B152,[3]Sheet1!$B:$BH,59,0)</f>
        <v>127716.751666667</v>
      </c>
      <c r="Q152" s="39">
        <f>VLOOKUP(B152,[4]Sheet1!$B$5:$BJ$707,61,0)</f>
        <v>112378.39</v>
      </c>
      <c r="R152" s="39">
        <f>VLOOKUP(B152,[5]Sheet1!$B$5:$BO$716,65,0)</f>
        <v>97282.5066666667</v>
      </c>
      <c r="S152" s="39">
        <f>VLOOKUP(B152,[1]Sheet1!$B:$BO,66,0)</f>
        <v>75321.1633333333</v>
      </c>
      <c r="T152" s="49">
        <f t="shared" si="56"/>
        <v>699882.644</v>
      </c>
      <c r="U152" s="50">
        <f>VLOOKUP(B152,[6]Sheet2!$A:$V,21,0)</f>
        <v>300000</v>
      </c>
      <c r="V152" s="50"/>
      <c r="W152" s="50"/>
      <c r="X152" s="50">
        <f>VLOOKUP(B152,'[7]5.30 (2)'!$C$4:$V$115,20,0)</f>
        <v>250000</v>
      </c>
      <c r="Y152" s="50"/>
      <c r="Z152" s="50">
        <f>VLOOKUP(B152,'[8]7.4付款计划'!$C$4:$AI$185,33,0)</f>
        <v>10000</v>
      </c>
      <c r="AA152" s="50">
        <f>VLOOKUP(B152,'[8]7.9付款计划'!$C$9:$AB$196,26,0)</f>
        <v>0</v>
      </c>
      <c r="AB152" s="50"/>
      <c r="AC152" s="50"/>
      <c r="AD152" s="50"/>
      <c r="AE152" s="50"/>
      <c r="AF152" s="50"/>
      <c r="AG152" s="50"/>
      <c r="AH152" s="50">
        <f t="shared" si="43"/>
        <v>560000</v>
      </c>
      <c r="AI152" s="50">
        <f t="shared" si="44"/>
        <v>139882.644</v>
      </c>
      <c r="AJ152" s="50">
        <f t="shared" si="45"/>
        <v>982840.44</v>
      </c>
      <c r="AK152" s="62">
        <f t="shared" si="57"/>
        <v>982840.44</v>
      </c>
      <c r="AL152" s="62">
        <f t="shared" si="58"/>
        <v>982840.44</v>
      </c>
      <c r="AM152" s="62">
        <v>40000</v>
      </c>
      <c r="AN152" s="50">
        <f t="shared" si="53"/>
        <v>40000</v>
      </c>
      <c r="AO152" s="50"/>
      <c r="AP152" s="74">
        <f t="shared" si="59"/>
        <v>0.0406983660542092</v>
      </c>
      <c r="AQ152" s="75">
        <f t="shared" si="60"/>
        <v>0.00281703273256522</v>
      </c>
      <c r="AR152" s="76"/>
      <c r="AS152" s="76"/>
      <c r="AT152" s="76"/>
      <c r="AU152" s="76">
        <f t="shared" si="61"/>
        <v>0</v>
      </c>
      <c r="AV152" s="77">
        <v>0.03</v>
      </c>
      <c r="AW152" s="77">
        <f t="shared" si="62"/>
        <v>0.03</v>
      </c>
      <c r="AX152" s="113">
        <f t="shared" si="50"/>
        <v>38800</v>
      </c>
      <c r="AY152" s="91" t="s">
        <v>184</v>
      </c>
      <c r="AZ152" s="93">
        <v>3</v>
      </c>
      <c r="BA152" s="95" t="e">
        <f t="shared" si="63"/>
        <v>#VALUE!</v>
      </c>
      <c r="BB152" s="94" t="s">
        <v>70</v>
      </c>
      <c r="BC152" s="50" t="s">
        <v>200</v>
      </c>
      <c r="BD152" s="19" t="s">
        <v>88</v>
      </c>
      <c r="BE152" s="97" t="s">
        <v>612</v>
      </c>
      <c r="BF152" s="2"/>
    </row>
    <row r="153" s="1" customFormat="1" ht="36" customHeight="1" spans="1:58">
      <c r="A153" s="15">
        <f t="shared" si="51"/>
        <v>150</v>
      </c>
      <c r="B153" s="16" t="s">
        <v>202</v>
      </c>
      <c r="C153" s="26" t="s">
        <v>203</v>
      </c>
      <c r="D153" s="17" t="s">
        <v>66</v>
      </c>
      <c r="E153" s="18" t="s">
        <v>67</v>
      </c>
      <c r="F153" s="19" t="s">
        <v>68</v>
      </c>
      <c r="G153" s="19" t="s">
        <v>79</v>
      </c>
      <c r="H153" s="20">
        <v>0.8</v>
      </c>
      <c r="I153" s="38">
        <f>VLOOKUP(B153,[1]Sheet1!$B:$BA,52,0)</f>
        <v>3134616.32</v>
      </c>
      <c r="J153" s="38">
        <f>VLOOKUP(B153,[1]Sheet1!$B:$BB,53,0)</f>
        <v>2904508.82</v>
      </c>
      <c r="K153" s="39">
        <f>VLOOKUP(B153,[2]Sheet1!$B$5:$BB$697,53,0)</f>
        <v>130492.666666667</v>
      </c>
      <c r="L153" s="39">
        <f>VLOOKUP(B153,[2]Sheet1!$B:$BC,54,0)</f>
        <v>114783.918333333</v>
      </c>
      <c r="M153" s="39">
        <f>VLOOKUP(B153,[2]Sheet1!$B:$BD,55,0)</f>
        <v>98134.5783333333</v>
      </c>
      <c r="N153" s="39">
        <f>VLOOKUP(B153,[2]Sheet1!$B:$BE,56,0)</f>
        <v>120155.006666667</v>
      </c>
      <c r="O153" s="39">
        <f>VLOOKUP(B153,[2]Sheet1!$B:$BF,57,0)</f>
        <v>151038.305</v>
      </c>
      <c r="P153" s="39">
        <f>VLOOKUP(B153,[3]Sheet1!$B:$BH,59,0)</f>
        <v>158115.975</v>
      </c>
      <c r="Q153" s="39">
        <f>VLOOKUP(B153,[4]Sheet1!$B$5:$BJ$707,61,0)</f>
        <v>154725.411666667</v>
      </c>
      <c r="R153" s="39">
        <f>VLOOKUP(B153,[5]Sheet1!$B$5:$BO$716,65,0)</f>
        <v>146697.09</v>
      </c>
      <c r="S153" s="39">
        <f>VLOOKUP(B153,[1]Sheet1!$B:$BO,66,0)</f>
        <v>157287.588333333</v>
      </c>
      <c r="T153" s="49">
        <f t="shared" si="56"/>
        <v>985144.432000001</v>
      </c>
      <c r="U153" s="50">
        <f>VLOOKUP(B153,[6]Sheet2!$A:$V,21,0)</f>
        <v>440000</v>
      </c>
      <c r="V153" s="50">
        <v>30000</v>
      </c>
      <c r="W153" s="50"/>
      <c r="X153" s="50">
        <f>VLOOKUP(B153,'[7]5.30 (2)'!$C$4:$V$115,20,0)</f>
        <v>70000</v>
      </c>
      <c r="Y153" s="50"/>
      <c r="Z153" s="50">
        <f>VLOOKUP(B153,'[8]7.4付款计划'!$C$4:$AI$185,33,0)</f>
        <v>50000</v>
      </c>
      <c r="AA153" s="50">
        <f>VLOOKUP(B153,'[8]7.9付款计划'!$C$9:$AB$196,26,0)</f>
        <v>0</v>
      </c>
      <c r="AB153" s="50"/>
      <c r="AC153" s="50"/>
      <c r="AD153" s="50"/>
      <c r="AE153" s="50">
        <v>20000</v>
      </c>
      <c r="AF153" s="50">
        <v>70000</v>
      </c>
      <c r="AG153" s="50"/>
      <c r="AH153" s="50">
        <f t="shared" si="43"/>
        <v>680000</v>
      </c>
      <c r="AI153" s="50">
        <f t="shared" si="44"/>
        <v>305144.432000001</v>
      </c>
      <c r="AJ153" s="50">
        <f t="shared" si="45"/>
        <v>2814508.82</v>
      </c>
      <c r="AK153" s="62">
        <f t="shared" si="57"/>
        <v>305144.432000001</v>
      </c>
      <c r="AL153" s="62">
        <f t="shared" si="58"/>
        <v>305144.432000001</v>
      </c>
      <c r="AM153" s="101">
        <v>280000</v>
      </c>
      <c r="AN153" s="50">
        <f t="shared" si="53"/>
        <v>280000</v>
      </c>
      <c r="AO153" s="50"/>
      <c r="AP153" s="74">
        <f t="shared" si="59"/>
        <v>0.91759826048538</v>
      </c>
      <c r="AQ153" s="75">
        <f t="shared" si="60"/>
        <v>0.0197192291279565</v>
      </c>
      <c r="AR153" s="76"/>
      <c r="AS153" s="76"/>
      <c r="AT153" s="76"/>
      <c r="AU153" s="76">
        <f t="shared" si="61"/>
        <v>0</v>
      </c>
      <c r="AV153" s="77">
        <v>0.03</v>
      </c>
      <c r="AW153" s="77">
        <f t="shared" si="62"/>
        <v>0.03</v>
      </c>
      <c r="AX153" s="50">
        <f t="shared" si="50"/>
        <v>271600</v>
      </c>
      <c r="AY153" s="91">
        <v>45575</v>
      </c>
      <c r="AZ153" s="15">
        <v>3</v>
      </c>
      <c r="BA153" s="95">
        <f t="shared" si="63"/>
        <v>45572</v>
      </c>
      <c r="BB153" s="94" t="s">
        <v>70</v>
      </c>
      <c r="BC153" s="50" t="s">
        <v>204</v>
      </c>
      <c r="BD153" s="19" t="s">
        <v>137</v>
      </c>
      <c r="BE153" s="97" t="s">
        <v>613</v>
      </c>
      <c r="BF153" s="2"/>
    </row>
    <row r="154" s="1" customFormat="1" ht="36" customHeight="1" spans="1:58">
      <c r="A154" s="15">
        <f t="shared" si="51"/>
        <v>151</v>
      </c>
      <c r="B154" s="16" t="s">
        <v>227</v>
      </c>
      <c r="C154" s="26" t="s">
        <v>228</v>
      </c>
      <c r="D154" s="17" t="s">
        <v>66</v>
      </c>
      <c r="E154" s="18" t="s">
        <v>67</v>
      </c>
      <c r="F154" s="23" t="s">
        <v>135</v>
      </c>
      <c r="G154" s="19" t="s">
        <v>85</v>
      </c>
      <c r="H154" s="20">
        <v>1</v>
      </c>
      <c r="I154" s="38">
        <f>VLOOKUP(B154,[1]Sheet1!$B:$BA,52,0)</f>
        <v>92912.62</v>
      </c>
      <c r="J154" s="38">
        <f>VLOOKUP(B154,[1]Sheet1!$B:$BB,53,0)</f>
        <v>92912.62</v>
      </c>
      <c r="K154" s="39">
        <f>VLOOKUP(B154,[2]Sheet1!$B$5:$BB$697,53,0)</f>
        <v>0</v>
      </c>
      <c r="L154" s="39">
        <f>VLOOKUP(B154,[2]Sheet1!$B:$BC,54,0)</f>
        <v>0</v>
      </c>
      <c r="M154" s="39">
        <f>VLOOKUP(B154,[2]Sheet1!$B:$BD,55,0)</f>
        <v>0</v>
      </c>
      <c r="N154" s="39">
        <f>VLOOKUP(B154,[2]Sheet1!$B:$BE,56,0)</f>
        <v>0</v>
      </c>
      <c r="O154" s="39">
        <f>VLOOKUP(B154,[2]Sheet1!$B:$BF,57,0)</f>
        <v>524.166666666667</v>
      </c>
      <c r="P154" s="39">
        <f>VLOOKUP(B154,[3]Sheet1!$B:$BH,59,0)</f>
        <v>16009.6033333333</v>
      </c>
      <c r="Q154" s="39">
        <f>VLOOKUP(B154,[4]Sheet1!$B$5:$BJ$707,61,0)</f>
        <v>16009.6033333333</v>
      </c>
      <c r="R154" s="39">
        <f>VLOOKUP(B154,[5]Sheet1!$B$5:$BO$716,65,0)</f>
        <v>15485.4366666667</v>
      </c>
      <c r="S154" s="39">
        <f>VLOOKUP(B154,[1]Sheet1!$B:$BO,66,0)</f>
        <v>15485.4366666667</v>
      </c>
      <c r="T154" s="49">
        <f t="shared" si="56"/>
        <v>63514.2466666666</v>
      </c>
      <c r="U154" s="50"/>
      <c r="V154" s="50"/>
      <c r="W154" s="50"/>
      <c r="X154" s="50"/>
      <c r="Y154" s="50"/>
      <c r="Z154" s="50">
        <f>VLOOKUP(B154,'[8]7.4付款计划'!$C$4:$AI$185,33,0)</f>
        <v>0</v>
      </c>
      <c r="AA154" s="50">
        <f>VLOOKUP(B154,'[8]7.9付款计划'!$C$9:$AB$196,26,0)</f>
        <v>0</v>
      </c>
      <c r="AB154" s="50"/>
      <c r="AC154" s="50"/>
      <c r="AD154" s="50"/>
      <c r="AE154" s="50"/>
      <c r="AF154" s="50">
        <v>40000</v>
      </c>
      <c r="AG154" s="50"/>
      <c r="AH154" s="50">
        <f t="shared" si="43"/>
        <v>40000</v>
      </c>
      <c r="AI154" s="50">
        <f t="shared" si="44"/>
        <v>23514.2466666666</v>
      </c>
      <c r="AJ154" s="50">
        <f t="shared" si="45"/>
        <v>52912.62</v>
      </c>
      <c r="AK154" s="62">
        <f t="shared" si="57"/>
        <v>52912.62</v>
      </c>
      <c r="AL154" s="62">
        <f t="shared" si="58"/>
        <v>52912.62</v>
      </c>
      <c r="AM154" s="101">
        <f>J154-20000</f>
        <v>72912.62</v>
      </c>
      <c r="AN154" s="50">
        <f t="shared" si="53"/>
        <v>72912.62</v>
      </c>
      <c r="AO154" s="50"/>
      <c r="AP154" s="74">
        <f t="shared" si="59"/>
        <v>1.37798166108577</v>
      </c>
      <c r="AQ154" s="75">
        <f t="shared" si="60"/>
        <v>0.00513493092892724</v>
      </c>
      <c r="AR154" s="76"/>
      <c r="AS154" s="76"/>
      <c r="AT154" s="76"/>
      <c r="AU154" s="76">
        <f t="shared" si="61"/>
        <v>0</v>
      </c>
      <c r="AV154" s="77">
        <v>0</v>
      </c>
      <c r="AW154" s="77">
        <f t="shared" si="62"/>
        <v>0</v>
      </c>
      <c r="AX154" s="50">
        <f t="shared" si="50"/>
        <v>72912.62</v>
      </c>
      <c r="AY154" s="91"/>
      <c r="AZ154" s="93">
        <v>3</v>
      </c>
      <c r="BA154" s="95">
        <f t="shared" si="63"/>
        <v>-3</v>
      </c>
      <c r="BB154" s="92" t="s">
        <v>70</v>
      </c>
      <c r="BC154" s="50" t="s">
        <v>229</v>
      </c>
      <c r="BD154" s="15" t="s">
        <v>95</v>
      </c>
      <c r="BE154" s="97" t="s">
        <v>614</v>
      </c>
      <c r="BF154" s="2"/>
    </row>
    <row r="155" s="1" customFormat="1" ht="36" customHeight="1" spans="1:58">
      <c r="A155" s="15">
        <f t="shared" si="51"/>
        <v>152</v>
      </c>
      <c r="B155" s="16" t="s">
        <v>230</v>
      </c>
      <c r="C155" s="26" t="s">
        <v>231</v>
      </c>
      <c r="D155" s="17" t="s">
        <v>66</v>
      </c>
      <c r="E155" s="18" t="s">
        <v>75</v>
      </c>
      <c r="F155" s="19" t="s">
        <v>68</v>
      </c>
      <c r="G155" s="19" t="s">
        <v>85</v>
      </c>
      <c r="H155" s="20">
        <v>0.8</v>
      </c>
      <c r="I155" s="38">
        <f>VLOOKUP(B155,[1]Sheet1!$B:$BA,52,0)</f>
        <v>681006.33</v>
      </c>
      <c r="J155" s="38">
        <f>VLOOKUP(B155,[1]Sheet1!$B:$BB,53,0)</f>
        <v>652501.56</v>
      </c>
      <c r="K155" s="39">
        <f>VLOOKUP(B155,[2]Sheet1!$B$5:$BB$697,53,0)</f>
        <v>2157.02166666667</v>
      </c>
      <c r="L155" s="39">
        <f>VLOOKUP(B155,[2]Sheet1!$B:$BC,54,0)</f>
        <v>36575.7433333333</v>
      </c>
      <c r="M155" s="39">
        <f>VLOOKUP(B155,[2]Sheet1!$B:$BD,55,0)</f>
        <v>88698.8533333333</v>
      </c>
      <c r="N155" s="39">
        <f>VLOOKUP(B155,[2]Sheet1!$B:$BE,56,0)</f>
        <v>122882.453333333</v>
      </c>
      <c r="O155" s="39">
        <f>VLOOKUP(B155,[2]Sheet1!$B:$BF,57,0)</f>
        <v>153750.26</v>
      </c>
      <c r="P155" s="39">
        <f>VLOOKUP(B155,[3]Sheet1!$B:$BH,59,0)</f>
        <v>153750.26</v>
      </c>
      <c r="Q155" s="39">
        <f>VLOOKUP(B155,[4]Sheet1!$B$5:$BJ$707,61,0)</f>
        <v>151593.238333333</v>
      </c>
      <c r="R155" s="39">
        <f>VLOOKUP(B155,[5]Sheet1!$B$5:$BO$716,65,0)</f>
        <v>113501.055</v>
      </c>
      <c r="S155" s="39">
        <f>VLOOKUP(B155,[1]Sheet1!$B:$BO,66,0)</f>
        <v>69802.2016666667</v>
      </c>
      <c r="T155" s="49">
        <f t="shared" si="56"/>
        <v>714168.869333333</v>
      </c>
      <c r="U155" s="50">
        <f>VLOOKUP(B155,[6]Sheet2!$A:$V,21,0)</f>
        <v>200000</v>
      </c>
      <c r="V155" s="50"/>
      <c r="W155" s="50"/>
      <c r="X155" s="50">
        <f>VLOOKUP(B155,'[7]5.30 (2)'!$C$4:$V$115,20,0)</f>
        <v>200000</v>
      </c>
      <c r="Y155" s="50"/>
      <c r="Z155" s="50">
        <f>VLOOKUP(B155,'[8]7.4付款计划'!$C$4:$AI$185,33,0)</f>
        <v>70000</v>
      </c>
      <c r="AA155" s="50">
        <f>VLOOKUP(B155,'[8]7.9付款计划'!$C$9:$AB$196,26,0)</f>
        <v>0</v>
      </c>
      <c r="AB155" s="50"/>
      <c r="AC155" s="50"/>
      <c r="AD155" s="50"/>
      <c r="AE155" s="50"/>
      <c r="AF155" s="50">
        <v>30000</v>
      </c>
      <c r="AG155" s="50"/>
      <c r="AH155" s="50">
        <f t="shared" si="43"/>
        <v>500000</v>
      </c>
      <c r="AI155" s="50">
        <f t="shared" si="44"/>
        <v>214168.869333333</v>
      </c>
      <c r="AJ155" s="50">
        <f t="shared" si="45"/>
        <v>622501.56</v>
      </c>
      <c r="AK155" s="62">
        <f t="shared" si="57"/>
        <v>622501.56</v>
      </c>
      <c r="AL155" s="62">
        <f t="shared" si="58"/>
        <v>622501.56</v>
      </c>
      <c r="AM155" s="62">
        <v>60000</v>
      </c>
      <c r="AN155" s="50">
        <f t="shared" si="53"/>
        <v>60000</v>
      </c>
      <c r="AO155" s="50"/>
      <c r="AP155" s="74">
        <f t="shared" si="59"/>
        <v>0.0963853006247888</v>
      </c>
      <c r="AQ155" s="75">
        <f t="shared" si="60"/>
        <v>0.00422554909884783</v>
      </c>
      <c r="AR155" s="76"/>
      <c r="AS155" s="76"/>
      <c r="AT155" s="76"/>
      <c r="AU155" s="76">
        <f t="shared" si="61"/>
        <v>0</v>
      </c>
      <c r="AV155" s="77">
        <v>0</v>
      </c>
      <c r="AW155" s="77">
        <f t="shared" si="62"/>
        <v>0</v>
      </c>
      <c r="AX155" s="113">
        <f t="shared" si="50"/>
        <v>60000</v>
      </c>
      <c r="AY155" s="91"/>
      <c r="AZ155" s="15">
        <v>7</v>
      </c>
      <c r="BA155" s="91">
        <f t="shared" si="63"/>
        <v>-7</v>
      </c>
      <c r="BB155" s="94" t="s">
        <v>70</v>
      </c>
      <c r="BC155" s="50" t="s">
        <v>232</v>
      </c>
      <c r="BD155" s="19" t="s">
        <v>95</v>
      </c>
      <c r="BE155" s="97" t="s">
        <v>615</v>
      </c>
      <c r="BF155" s="2"/>
    </row>
    <row r="156" s="1" customFormat="1" ht="36" customHeight="1" spans="1:58">
      <c r="A156" s="15">
        <f t="shared" si="51"/>
        <v>153</v>
      </c>
      <c r="B156" s="16" t="s">
        <v>234</v>
      </c>
      <c r="C156" s="26" t="s">
        <v>235</v>
      </c>
      <c r="D156" s="17" t="s">
        <v>66</v>
      </c>
      <c r="E156" s="18" t="s">
        <v>75</v>
      </c>
      <c r="F156" s="19" t="s">
        <v>68</v>
      </c>
      <c r="G156" s="19" t="s">
        <v>79</v>
      </c>
      <c r="H156" s="20">
        <v>0.8</v>
      </c>
      <c r="I156" s="38">
        <f>VLOOKUP(B156,[1]Sheet1!$B:$BA,52,0)</f>
        <v>563701.59</v>
      </c>
      <c r="J156" s="38">
        <f>VLOOKUP(B156,[1]Sheet1!$B:$BB,53,0)</f>
        <v>561396.39</v>
      </c>
      <c r="K156" s="39">
        <f>VLOOKUP(B156,[2]Sheet1!$B$5:$BB$697,53,0)</f>
        <v>40329.4066666667</v>
      </c>
      <c r="L156" s="39">
        <f>VLOOKUP(B156,[2]Sheet1!$B:$BC,54,0)</f>
        <v>71466.425</v>
      </c>
      <c r="M156" s="39">
        <f>VLOOKUP(B156,[2]Sheet1!$B:$BD,55,0)</f>
        <v>80707</v>
      </c>
      <c r="N156" s="39">
        <f>VLOOKUP(B156,[2]Sheet1!$B:$BE,56,0)</f>
        <v>96762.2283333333</v>
      </c>
      <c r="O156" s="39">
        <f>VLOOKUP(B156,[2]Sheet1!$B:$BF,57,0)</f>
        <v>71298.8566666667</v>
      </c>
      <c r="P156" s="39">
        <f>VLOOKUP(B156,[3]Sheet1!$B:$BH,59,0)</f>
        <v>71298.8566666667</v>
      </c>
      <c r="Q156" s="39">
        <f>VLOOKUP(B156,[4]Sheet1!$B$5:$BJ$707,61,0)</f>
        <v>66569.9916666667</v>
      </c>
      <c r="R156" s="39">
        <f>VLOOKUP(B156,[5]Sheet1!$B$5:$BO$716,65,0)</f>
        <v>35817.1733333333</v>
      </c>
      <c r="S156" s="39">
        <f>VLOOKUP(B156,[1]Sheet1!$B:$BO,66,0)</f>
        <v>26576.5983333333</v>
      </c>
      <c r="T156" s="49">
        <f t="shared" si="56"/>
        <v>448661.229333333</v>
      </c>
      <c r="U156" s="50">
        <f>VLOOKUP(B156,[6]Sheet2!$A:$V,21,0)</f>
        <v>0</v>
      </c>
      <c r="V156" s="50"/>
      <c r="W156" s="50"/>
      <c r="X156" s="50">
        <f>VLOOKUP(B156,'[7]5.30 (2)'!$C$4:$V$115,20,0)</f>
        <v>60000</v>
      </c>
      <c r="Y156" s="50"/>
      <c r="Z156" s="50">
        <f>VLOOKUP(B156,'[8]7.4付款计划'!$C$4:$AI$185,33,0)</f>
        <v>20000</v>
      </c>
      <c r="AA156" s="50">
        <f>VLOOKUP(B156,'[8]7.9付款计划'!$C$9:$AB$196,26,0)</f>
        <v>0</v>
      </c>
      <c r="AB156" s="50"/>
      <c r="AC156" s="50"/>
      <c r="AD156" s="50"/>
      <c r="AE156" s="50"/>
      <c r="AF156" s="50">
        <v>30000</v>
      </c>
      <c r="AG156" s="50"/>
      <c r="AH156" s="50">
        <f t="shared" si="43"/>
        <v>110000</v>
      </c>
      <c r="AI156" s="50">
        <f t="shared" si="44"/>
        <v>338661.229333333</v>
      </c>
      <c r="AJ156" s="50">
        <f t="shared" si="45"/>
        <v>531396.39</v>
      </c>
      <c r="AK156" s="62">
        <f t="shared" si="57"/>
        <v>338661.229333333</v>
      </c>
      <c r="AL156" s="62">
        <f t="shared" si="58"/>
        <v>338661.229333333</v>
      </c>
      <c r="AM156" s="101">
        <v>130000</v>
      </c>
      <c r="AN156" s="50">
        <f t="shared" si="53"/>
        <v>130000</v>
      </c>
      <c r="AO156" s="50"/>
      <c r="AP156" s="74">
        <f t="shared" si="59"/>
        <v>0.383864430705309</v>
      </c>
      <c r="AQ156" s="75">
        <f t="shared" si="60"/>
        <v>0.00915535638083696</v>
      </c>
      <c r="AR156" s="76"/>
      <c r="AS156" s="76"/>
      <c r="AT156" s="76"/>
      <c r="AU156" s="76">
        <f t="shared" si="61"/>
        <v>0</v>
      </c>
      <c r="AV156" s="77">
        <v>0</v>
      </c>
      <c r="AW156" s="77">
        <f t="shared" si="62"/>
        <v>0</v>
      </c>
      <c r="AX156" s="50">
        <f t="shared" si="50"/>
        <v>130000</v>
      </c>
      <c r="AY156" s="91"/>
      <c r="AZ156" s="93">
        <v>3</v>
      </c>
      <c r="BA156" s="91">
        <f t="shared" si="63"/>
        <v>-3</v>
      </c>
      <c r="BB156" s="94" t="s">
        <v>70</v>
      </c>
      <c r="BC156" s="50" t="s">
        <v>236</v>
      </c>
      <c r="BD156" s="19" t="s">
        <v>81</v>
      </c>
      <c r="BE156" s="97" t="s">
        <v>616</v>
      </c>
      <c r="BF156" s="2"/>
    </row>
    <row r="157" s="1" customFormat="1" ht="36" customHeight="1" spans="1:58">
      <c r="A157" s="15">
        <f t="shared" si="51"/>
        <v>154</v>
      </c>
      <c r="B157" s="16" t="s">
        <v>252</v>
      </c>
      <c r="C157" s="26" t="s">
        <v>253</v>
      </c>
      <c r="D157" s="17" t="s">
        <v>66</v>
      </c>
      <c r="E157" s="18" t="s">
        <v>75</v>
      </c>
      <c r="F157" s="19" t="s">
        <v>110</v>
      </c>
      <c r="G157" s="19" t="s">
        <v>79</v>
      </c>
      <c r="H157" s="20">
        <v>1</v>
      </c>
      <c r="I157" s="38">
        <f>VLOOKUP(B157,[1]Sheet1!$B:$BA,52,0)</f>
        <v>122012.91</v>
      </c>
      <c r="J157" s="38">
        <f>VLOOKUP(B157,[1]Sheet1!$B:$BB,53,0)</f>
        <v>122012.91</v>
      </c>
      <c r="K157" s="39">
        <f>VLOOKUP(B157,[2]Sheet1!$B$5:$BB$697,53,0)</f>
        <v>2185.89666666667</v>
      </c>
      <c r="L157" s="39">
        <f>VLOOKUP(B157,[2]Sheet1!$B:$BC,54,0)</f>
        <v>2185.89666666667</v>
      </c>
      <c r="M157" s="39">
        <f>VLOOKUP(B157,[2]Sheet1!$B:$BD,55,0)</f>
        <v>2185.89666666667</v>
      </c>
      <c r="N157" s="39">
        <f>VLOOKUP(B157,[2]Sheet1!$B:$BE,56,0)</f>
        <v>20335.485</v>
      </c>
      <c r="O157" s="39">
        <f>VLOOKUP(B157,[2]Sheet1!$B:$BF,57,0)</f>
        <v>20335.485</v>
      </c>
      <c r="P157" s="39">
        <f>VLOOKUP(B157,[3]Sheet1!$B:$BH,59,0)</f>
        <v>18149.5883333333</v>
      </c>
      <c r="Q157" s="39">
        <f>VLOOKUP(B157,[4]Sheet1!$B$5:$BJ$707,61,0)</f>
        <v>18149.5883333333</v>
      </c>
      <c r="R157" s="39">
        <f>VLOOKUP(B157,[5]Sheet1!$B$5:$BO$716,65,0)</f>
        <v>18149.5883333333</v>
      </c>
      <c r="S157" s="39">
        <f>VLOOKUP(B157,[1]Sheet1!$B:$BO,66,0)</f>
        <v>18149.5883333333</v>
      </c>
      <c r="T157" s="49">
        <f t="shared" si="56"/>
        <v>119827.013333333</v>
      </c>
      <c r="U157" s="50">
        <f>VLOOKUP(B157,[6]Sheet2!$A:$V,21,0)</f>
        <v>104448.77</v>
      </c>
      <c r="V157" s="50"/>
      <c r="W157" s="50"/>
      <c r="X157" s="50"/>
      <c r="Y157" s="50"/>
      <c r="Z157" s="50">
        <f>VLOOKUP(B157,'[8]7.4付款计划'!$C$4:$AI$185,33,0)</f>
        <v>0</v>
      </c>
      <c r="AA157" s="50">
        <f>VLOOKUP(B157,'[8]7.9付款计划'!$C$9:$AB$196,26,0)</f>
        <v>0</v>
      </c>
      <c r="AB157" s="50"/>
      <c r="AC157" s="50"/>
      <c r="AD157" s="50"/>
      <c r="AE157" s="50"/>
      <c r="AF157" s="50"/>
      <c r="AG157" s="50"/>
      <c r="AH157" s="50">
        <f t="shared" si="43"/>
        <v>104448.77</v>
      </c>
      <c r="AI157" s="50">
        <f t="shared" si="44"/>
        <v>15378.2433333332</v>
      </c>
      <c r="AJ157" s="50">
        <f t="shared" si="45"/>
        <v>122012.91</v>
      </c>
      <c r="AK157" s="62">
        <f t="shared" si="57"/>
        <v>15378.2433333332</v>
      </c>
      <c r="AL157" s="62">
        <f t="shared" si="58"/>
        <v>15378.2433333332</v>
      </c>
      <c r="AM157" s="101">
        <f>J157-20000</f>
        <v>102012.91</v>
      </c>
      <c r="AN157" s="50">
        <f t="shared" si="53"/>
        <v>102012.91</v>
      </c>
      <c r="AO157" s="50"/>
      <c r="AP157" s="74">
        <f t="shared" si="59"/>
        <v>6.6335866710394</v>
      </c>
      <c r="AQ157" s="75">
        <f t="shared" si="60"/>
        <v>0.00718434266535574</v>
      </c>
      <c r="AR157" s="76"/>
      <c r="AS157" s="76"/>
      <c r="AT157" s="76"/>
      <c r="AU157" s="76">
        <f t="shared" si="61"/>
        <v>0</v>
      </c>
      <c r="AV157" s="77"/>
      <c r="AW157" s="77">
        <f t="shared" si="62"/>
        <v>0</v>
      </c>
      <c r="AX157" s="50">
        <f t="shared" si="50"/>
        <v>102012.91</v>
      </c>
      <c r="AY157" s="91"/>
      <c r="AZ157" s="93">
        <v>3</v>
      </c>
      <c r="BA157" s="91">
        <f t="shared" si="63"/>
        <v>-3</v>
      </c>
      <c r="BB157" s="92" t="s">
        <v>70</v>
      </c>
      <c r="BC157" s="50">
        <v>0</v>
      </c>
      <c r="BD157" s="15" t="s">
        <v>72</v>
      </c>
      <c r="BE157" s="97" t="s">
        <v>617</v>
      </c>
      <c r="BF157" s="2"/>
    </row>
    <row r="158" ht="36" customHeight="1" spans="1:57">
      <c r="A158" s="15">
        <f t="shared" si="51"/>
        <v>155</v>
      </c>
      <c r="B158" s="17" t="s">
        <v>618</v>
      </c>
      <c r="C158" s="26" t="s">
        <v>619</v>
      </c>
      <c r="D158" s="17" t="s">
        <v>66</v>
      </c>
      <c r="E158" s="18" t="s">
        <v>67</v>
      </c>
      <c r="F158" s="18" t="s">
        <v>68</v>
      </c>
      <c r="G158" s="19" t="s">
        <v>69</v>
      </c>
      <c r="H158" s="20">
        <v>1</v>
      </c>
      <c r="I158" s="38">
        <f>VLOOKUP(B158,[1]Sheet1!$B:$BA,52,0)</f>
        <v>0</v>
      </c>
      <c r="J158" s="38">
        <f>VLOOKUP(B158,[1]Sheet1!$B:$BB,53,0)</f>
        <v>0</v>
      </c>
      <c r="K158" s="39"/>
      <c r="L158" s="39"/>
      <c r="M158" s="39"/>
      <c r="N158" s="39"/>
      <c r="O158" s="39"/>
      <c r="P158" s="39"/>
      <c r="Q158" s="39"/>
      <c r="R158" s="39">
        <f>VLOOKUP(B158,[5]Sheet1!$B$5:$BO$716,65,0)</f>
        <v>0</v>
      </c>
      <c r="S158" s="39">
        <f>VLOOKUP(B158,[1]Sheet1!$B:$BO,66,0)</f>
        <v>0</v>
      </c>
      <c r="T158" s="49">
        <f t="shared" si="56"/>
        <v>0</v>
      </c>
      <c r="U158" s="50"/>
      <c r="V158" s="50">
        <v>57800</v>
      </c>
      <c r="W158" s="50"/>
      <c r="X158" s="50"/>
      <c r="Y158" s="50"/>
      <c r="Z158" s="50">
        <f>VLOOKUP(B158,'[8]7.4付款计划'!$C$4:$AI$185,33,0)</f>
        <v>70000</v>
      </c>
      <c r="AA158" s="50">
        <f>VLOOKUP(B158,'[8]7.9付款计划'!$C$9:$AB$196,26,0)</f>
        <v>0</v>
      </c>
      <c r="AB158" s="50">
        <v>69360</v>
      </c>
      <c r="AC158" s="50"/>
      <c r="AD158" s="50"/>
      <c r="AE158" s="50"/>
      <c r="AF158" s="50">
        <v>27500</v>
      </c>
      <c r="AG158" s="50"/>
      <c r="AH158" s="50">
        <f t="shared" si="43"/>
        <v>224660</v>
      </c>
      <c r="AI158" s="50">
        <f t="shared" si="44"/>
        <v>-224660</v>
      </c>
      <c r="AJ158" s="50">
        <f t="shared" si="45"/>
        <v>-27500</v>
      </c>
      <c r="AK158" s="62">
        <f t="shared" si="57"/>
        <v>-27500</v>
      </c>
      <c r="AL158" s="62">
        <f t="shared" si="58"/>
        <v>0</v>
      </c>
      <c r="AM158" s="101">
        <v>38000</v>
      </c>
      <c r="AN158" s="50">
        <f t="shared" si="53"/>
        <v>38000</v>
      </c>
      <c r="AO158" s="50"/>
      <c r="AP158" s="74" t="str">
        <f t="shared" si="59"/>
        <v>100%</v>
      </c>
      <c r="AQ158" s="75">
        <f t="shared" si="60"/>
        <v>0.00267618109593696</v>
      </c>
      <c r="AR158" s="76"/>
      <c r="AS158" s="22"/>
      <c r="AT158" s="22"/>
      <c r="AU158" s="76">
        <f t="shared" si="61"/>
        <v>0</v>
      </c>
      <c r="AV158" s="77"/>
      <c r="AW158" s="77">
        <f t="shared" si="62"/>
        <v>0</v>
      </c>
      <c r="AX158" s="50">
        <f t="shared" si="50"/>
        <v>38000</v>
      </c>
      <c r="AY158" s="91">
        <v>45580</v>
      </c>
      <c r="AZ158" s="93">
        <v>7</v>
      </c>
      <c r="BA158" s="91">
        <f t="shared" si="63"/>
        <v>45573</v>
      </c>
      <c r="BB158" s="94" t="s">
        <v>70</v>
      </c>
      <c r="BC158" s="50" t="s">
        <v>620</v>
      </c>
      <c r="BD158" s="19" t="s">
        <v>72</v>
      </c>
      <c r="BE158" s="97" t="s">
        <v>621</v>
      </c>
    </row>
    <row r="159" ht="36" customHeight="1" spans="1:57">
      <c r="A159" s="15">
        <v>156</v>
      </c>
      <c r="B159" s="17"/>
      <c r="C159" s="26" t="s">
        <v>622</v>
      </c>
      <c r="D159" s="17"/>
      <c r="E159" s="18" t="s">
        <v>75</v>
      </c>
      <c r="F159" s="18" t="s">
        <v>68</v>
      </c>
      <c r="G159" s="19" t="s">
        <v>79</v>
      </c>
      <c r="H159" s="20">
        <v>1</v>
      </c>
      <c r="I159" s="38"/>
      <c r="J159" s="38"/>
      <c r="K159" s="39"/>
      <c r="L159" s="39"/>
      <c r="M159" s="39"/>
      <c r="N159" s="39"/>
      <c r="O159" s="39"/>
      <c r="P159" s="39"/>
      <c r="Q159" s="39"/>
      <c r="R159" s="39"/>
      <c r="S159" s="39"/>
      <c r="T159" s="49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62"/>
      <c r="AL159" s="62"/>
      <c r="AM159" s="101">
        <v>20000</v>
      </c>
      <c r="AN159" s="50">
        <f t="shared" si="53"/>
        <v>20000</v>
      </c>
      <c r="AO159" s="50"/>
      <c r="AP159" s="74" t="str">
        <f t="shared" si="59"/>
        <v>100%</v>
      </c>
      <c r="AQ159" s="75">
        <f t="shared" si="60"/>
        <v>0.00140851636628261</v>
      </c>
      <c r="AR159" s="76"/>
      <c r="AS159" s="22"/>
      <c r="AT159" s="22"/>
      <c r="AU159" s="76"/>
      <c r="AV159" s="77"/>
      <c r="AW159" s="77"/>
      <c r="AX159" s="50"/>
      <c r="AY159" s="91"/>
      <c r="AZ159" s="93"/>
      <c r="BA159" s="91"/>
      <c r="BB159" s="94"/>
      <c r="BC159" s="50"/>
      <c r="BD159" s="19"/>
      <c r="BE159" s="97"/>
    </row>
    <row r="160" ht="37.95" customHeight="1" spans="1:57">
      <c r="A160" s="15">
        <f t="shared" si="51"/>
        <v>157</v>
      </c>
      <c r="B160" s="107"/>
      <c r="C160" s="108" t="s">
        <v>623</v>
      </c>
      <c r="D160" s="108" t="s">
        <v>208</v>
      </c>
      <c r="E160" s="18" t="s">
        <v>134</v>
      </c>
      <c r="F160" s="19" t="s">
        <v>281</v>
      </c>
      <c r="G160" s="19" t="s">
        <v>281</v>
      </c>
      <c r="H160" s="20">
        <v>1</v>
      </c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 t="e">
        <f>VLOOKUP(B160,[1]Sheet1!$B:$BO,66,0)</f>
        <v>#N/A</v>
      </c>
      <c r="T160" s="38"/>
      <c r="U160" s="39"/>
      <c r="V160" s="39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>
        <f t="shared" si="43"/>
        <v>0</v>
      </c>
      <c r="AI160" s="50">
        <f t="shared" si="44"/>
        <v>0</v>
      </c>
      <c r="AJ160" s="50">
        <f t="shared" si="45"/>
        <v>0</v>
      </c>
      <c r="AK160" s="62">
        <f>_xlfn.IFS(G160="原材料",AJ160,G160="涉诉",AJ160,G160="临采",AJ160,G160="零部件",AI160,G160="销售",AI160,G160="固定资产",AJ160,G160="特殊类",AJ160)</f>
        <v>0</v>
      </c>
      <c r="AL160" s="50"/>
      <c r="AM160" s="113">
        <v>500000</v>
      </c>
      <c r="AN160" s="50">
        <f t="shared" si="53"/>
        <v>500000</v>
      </c>
      <c r="AO160" s="50"/>
      <c r="AP160" s="74" t="str">
        <f t="shared" si="59"/>
        <v>100%</v>
      </c>
      <c r="AQ160" s="75">
        <f>AN160/$AN$1</f>
        <v>0.0352129091570652</v>
      </c>
      <c r="AR160" s="112"/>
      <c r="AS160" s="112"/>
      <c r="AT160" s="112"/>
      <c r="AU160" s="76">
        <f>SUM(AR160:AT160)</f>
        <v>0</v>
      </c>
      <c r="AV160" s="77">
        <v>0</v>
      </c>
      <c r="AW160" s="77">
        <f>IF(AN160=0,0,AU160/AN160+AV160)</f>
        <v>0</v>
      </c>
      <c r="AX160" s="50">
        <f t="shared" si="50"/>
        <v>500000</v>
      </c>
      <c r="AY160" s="91">
        <v>45575</v>
      </c>
      <c r="AZ160" s="93">
        <v>3</v>
      </c>
      <c r="BA160" s="91">
        <f>AY160-AZ160</f>
        <v>45572</v>
      </c>
      <c r="BB160" s="92" t="s">
        <v>70</v>
      </c>
      <c r="BC160" s="50"/>
      <c r="BD160" s="19" t="s">
        <v>72</v>
      </c>
      <c r="BE160" s="17" t="s">
        <v>624</v>
      </c>
    </row>
    <row r="161" ht="37.95" customHeight="1" spans="1:58">
      <c r="A161" s="29" t="s">
        <v>264</v>
      </c>
      <c r="B161" s="29" t="s">
        <v>264</v>
      </c>
      <c r="C161" s="29" t="s">
        <v>264</v>
      </c>
      <c r="D161" s="29" t="s">
        <v>264</v>
      </c>
      <c r="E161" s="29" t="s">
        <v>264</v>
      </c>
      <c r="F161" s="29" t="s">
        <v>264</v>
      </c>
      <c r="G161" s="29" t="s">
        <v>264</v>
      </c>
      <c r="H161" s="29" t="s">
        <v>264</v>
      </c>
      <c r="I161" s="29" t="s">
        <v>264</v>
      </c>
      <c r="J161" s="29" t="s">
        <v>264</v>
      </c>
      <c r="K161" s="29" t="s">
        <v>264</v>
      </c>
      <c r="L161" s="29" t="s">
        <v>264</v>
      </c>
      <c r="M161" s="29" t="s">
        <v>264</v>
      </c>
      <c r="N161" s="29" t="s">
        <v>264</v>
      </c>
      <c r="O161" s="29" t="s">
        <v>264</v>
      </c>
      <c r="P161" s="29" t="s">
        <v>264</v>
      </c>
      <c r="Q161" s="29" t="s">
        <v>264</v>
      </c>
      <c r="R161" s="29" t="s">
        <v>264</v>
      </c>
      <c r="S161" s="29" t="s">
        <v>264</v>
      </c>
      <c r="T161" s="29" t="s">
        <v>264</v>
      </c>
      <c r="U161" s="29" t="s">
        <v>264</v>
      </c>
      <c r="V161" s="29" t="s">
        <v>264</v>
      </c>
      <c r="W161" s="29" t="s">
        <v>264</v>
      </c>
      <c r="X161" s="29" t="s">
        <v>264</v>
      </c>
      <c r="Y161" s="29" t="s">
        <v>264</v>
      </c>
      <c r="Z161" s="29" t="s">
        <v>264</v>
      </c>
      <c r="AA161" s="29" t="s">
        <v>264</v>
      </c>
      <c r="AB161" s="29" t="s">
        <v>264</v>
      </c>
      <c r="AC161" s="29" t="s">
        <v>264</v>
      </c>
      <c r="AD161" s="29" t="s">
        <v>264</v>
      </c>
      <c r="AE161" s="29" t="s">
        <v>264</v>
      </c>
      <c r="AF161" s="29" t="s">
        <v>264</v>
      </c>
      <c r="AG161" s="29" t="s">
        <v>264</v>
      </c>
      <c r="AH161" s="29" t="s">
        <v>264</v>
      </c>
      <c r="AI161" s="29" t="s">
        <v>264</v>
      </c>
      <c r="AJ161" s="29" t="s">
        <v>264</v>
      </c>
      <c r="AK161" s="29" t="s">
        <v>264</v>
      </c>
      <c r="AL161" s="29" t="s">
        <v>264</v>
      </c>
      <c r="AM161" s="29" t="s">
        <v>264</v>
      </c>
      <c r="AN161" s="29" t="s">
        <v>264</v>
      </c>
      <c r="AO161" s="29"/>
      <c r="AP161" s="29" t="s">
        <v>264</v>
      </c>
      <c r="AQ161" s="29" t="s">
        <v>264</v>
      </c>
      <c r="AR161" s="29" t="s">
        <v>264</v>
      </c>
      <c r="AS161" s="29" t="s">
        <v>264</v>
      </c>
      <c r="AT161" s="29" t="s">
        <v>264</v>
      </c>
      <c r="AU161" s="29" t="s">
        <v>264</v>
      </c>
      <c r="AV161" s="29" t="s">
        <v>264</v>
      </c>
      <c r="AW161" s="29" t="s">
        <v>264</v>
      </c>
      <c r="AX161" s="29" t="s">
        <v>264</v>
      </c>
      <c r="AY161" s="29" t="s">
        <v>264</v>
      </c>
      <c r="AZ161" s="29" t="s">
        <v>264</v>
      </c>
      <c r="BA161" s="29" t="s">
        <v>264</v>
      </c>
      <c r="BB161" s="29" t="s">
        <v>264</v>
      </c>
      <c r="BC161" s="29" t="s">
        <v>264</v>
      </c>
      <c r="BD161" s="29" t="s">
        <v>264</v>
      </c>
      <c r="BE161" s="29" t="s">
        <v>264</v>
      </c>
      <c r="BF161" s="29" t="s">
        <v>264</v>
      </c>
    </row>
    <row r="162" s="1" customFormat="1" ht="36" customHeight="1" spans="3:55">
      <c r="C162" s="30" t="s">
        <v>240</v>
      </c>
      <c r="D162" s="30"/>
      <c r="E162" s="31"/>
      <c r="F162" s="30"/>
      <c r="G162" s="31"/>
      <c r="H162" s="31"/>
      <c r="I162" s="40"/>
      <c r="J162" s="40"/>
      <c r="K162" s="41"/>
      <c r="L162" s="41"/>
      <c r="M162" s="41"/>
      <c r="N162" s="41"/>
      <c r="O162" s="41"/>
      <c r="P162" s="41"/>
      <c r="Q162" s="41"/>
      <c r="R162" s="41"/>
      <c r="S162" s="39" t="e">
        <f>VLOOKUP(B162,[1]Sheet1!$B:$BO,66,0)</f>
        <v>#N/A</v>
      </c>
      <c r="T162" s="41"/>
      <c r="U162" s="41"/>
      <c r="V162" s="41"/>
      <c r="AB162" s="52"/>
      <c r="AH162" s="64"/>
      <c r="AI162" s="65"/>
      <c r="AJ162" s="65"/>
      <c r="AL162" s="64"/>
      <c r="AM162" s="1" t="s">
        <v>241</v>
      </c>
      <c r="AN162" s="66"/>
      <c r="AO162" s="66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 t="s">
        <v>242</v>
      </c>
    </row>
    <row r="163" ht="13.95" customHeight="1" spans="17:37">
      <c r="Q163" s="41"/>
      <c r="R163" s="41"/>
      <c r="S163" s="39" t="e">
        <f>VLOOKUP(B163,[1]Sheet1!$B:$BO,66,0)</f>
        <v>#N/A</v>
      </c>
      <c r="AB163" s="53"/>
      <c r="AK163" s="2"/>
    </row>
    <row r="164" ht="27.75" customHeight="1" spans="6:50">
      <c r="F164" s="29"/>
      <c r="Q164" s="41"/>
      <c r="R164" s="41"/>
      <c r="S164" s="39"/>
      <c r="AB164" s="53"/>
      <c r="AK164" s="2"/>
      <c r="AX164" s="29"/>
    </row>
    <row r="165" ht="31.8" customHeight="1" spans="10:50">
      <c r="J165" s="42" t="s">
        <v>243</v>
      </c>
      <c r="Q165" s="41"/>
      <c r="R165" s="41"/>
      <c r="S165" s="39" t="e">
        <f>VLOOKUP(B165,[1]Sheet1!$B:$BO,66,0)</f>
        <v>#N/A</v>
      </c>
      <c r="AB165" s="53"/>
      <c r="AJ165" s="67"/>
      <c r="AL165" s="42" t="s">
        <v>243</v>
      </c>
      <c r="AM165" s="68">
        <v>108913.433673334</v>
      </c>
      <c r="AX165" s="81"/>
    </row>
    <row r="166" ht="16.5" spans="10:42">
      <c r="J166" s="42" t="s">
        <v>244</v>
      </c>
      <c r="Q166" s="41"/>
      <c r="R166" s="41"/>
      <c r="S166" s="39" t="e">
        <f>VLOOKUP(B166,[1]Sheet1!$B:$BO,66,0)</f>
        <v>#N/A</v>
      </c>
      <c r="AB166" s="53"/>
      <c r="AL166" s="42" t="s">
        <v>244</v>
      </c>
      <c r="AM166" s="68">
        <f>AM165-AX1</f>
        <v>-13913578.5923267</v>
      </c>
      <c r="AP166" s="81"/>
    </row>
    <row r="167" ht="16.5" spans="19:50">
      <c r="S167" s="39" t="e">
        <f>VLOOKUP(B167,[1]Sheet1!$B:$BO,66,0)</f>
        <v>#N/A</v>
      </c>
      <c r="AL167" s="69"/>
      <c r="AM167" s="69"/>
      <c r="AX167" s="81"/>
    </row>
    <row r="168" ht="16.5" spans="19:39">
      <c r="S168" s="39" t="e">
        <f>VLOOKUP(B168,[1]Sheet1!$B:$BO,66,0)</f>
        <v>#N/A</v>
      </c>
      <c r="AL168" s="70"/>
      <c r="AM168" s="70"/>
    </row>
    <row r="169" ht="27.6" customHeight="1" spans="19:39">
      <c r="S169" s="39"/>
      <c r="AL169" s="70"/>
      <c r="AM169" s="70"/>
    </row>
    <row r="170" ht="16.5" spans="19:39">
      <c r="S170" s="39" t="e">
        <f>VLOOKUP(B170,[1]Sheet1!$B:$BO,66,0)</f>
        <v>#N/A</v>
      </c>
      <c r="AL170" s="70"/>
      <c r="AM170" s="71"/>
    </row>
    <row r="171" ht="16.5" spans="19:39">
      <c r="S171" s="39" t="e">
        <f>VLOOKUP(B171,[1]Sheet1!$B:$BO,66,0)</f>
        <v>#N/A</v>
      </c>
      <c r="AL171" s="70"/>
      <c r="AM171" s="70"/>
    </row>
    <row r="172" ht="16.5" spans="19:39">
      <c r="S172" s="39" t="e">
        <f>VLOOKUP(B172,[1]Sheet1!$B:$BO,66,0)</f>
        <v>#N/A</v>
      </c>
      <c r="AL172" s="70"/>
      <c r="AM172" s="70"/>
    </row>
    <row r="173" ht="16.5" spans="19:38">
      <c r="S173" s="39" t="e">
        <f>VLOOKUP(B173,[1]Sheet1!$B:$BO,66,0)</f>
        <v>#N/A</v>
      </c>
      <c r="AL173" s="5"/>
    </row>
    <row r="174" ht="16.5" spans="19:50">
      <c r="S174" s="39" t="e">
        <f>VLOOKUP(B174,[1]Sheet1!$B:$BO,66,0)</f>
        <v>#N/A</v>
      </c>
      <c r="AL174" s="5"/>
      <c r="AX174" s="2">
        <v>4200000</v>
      </c>
    </row>
    <row r="175" ht="16.5" spans="19:50">
      <c r="S175" s="39" t="e">
        <f>VLOOKUP(B175,[1]Sheet1!$B:$BO,66,0)</f>
        <v>#N/A</v>
      </c>
      <c r="AL175" s="5"/>
      <c r="AX175" s="81">
        <f>AX1-AX174</f>
        <v>9822492.026</v>
      </c>
    </row>
    <row r="180" spans="40:41">
      <c r="AN180" s="81"/>
      <c r="AO180" s="81"/>
    </row>
    <row r="181" spans="40:41">
      <c r="AN181" s="81"/>
      <c r="AO181" s="81"/>
    </row>
  </sheetData>
  <autoFilter ref="A3:BG175">
    <sortState ref="A3:BG175">
      <sortCondition ref="AL3:AL165" descending="1"/>
    </sortState>
    <extLst/>
  </autoFilter>
  <mergeCells count="36">
    <mergeCell ref="A1:G1"/>
    <mergeCell ref="K2:S2"/>
    <mergeCell ref="U2:V2"/>
    <mergeCell ref="W2:AA2"/>
    <mergeCell ref="AB2:AC2"/>
    <mergeCell ref="AD2:AE2"/>
    <mergeCell ref="AK2:AL2"/>
    <mergeCell ref="AR2:AU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T2:T3"/>
    <mergeCell ref="AH2:AH3"/>
    <mergeCell ref="AI2:AI3"/>
    <mergeCell ref="AJ2:AJ3"/>
    <mergeCell ref="AM2:AM3"/>
    <mergeCell ref="AN2:AN3"/>
    <mergeCell ref="AO2:AO3"/>
    <mergeCell ref="AP2:AP3"/>
    <mergeCell ref="AQ2:AQ3"/>
    <mergeCell ref="AV2:AV3"/>
    <mergeCell ref="AW2:AW3"/>
    <mergeCell ref="AX2:AX3"/>
    <mergeCell ref="AY2:AY3"/>
    <mergeCell ref="AZ2:AZ3"/>
    <mergeCell ref="BA2:BA3"/>
    <mergeCell ref="BB2:BB3"/>
    <mergeCell ref="BD2:BD3"/>
    <mergeCell ref="BE2:BE3"/>
  </mergeCells>
  <conditionalFormatting sqref="C4"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</conditionalFormatting>
  <conditionalFormatting sqref="C5"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</conditionalFormatting>
  <conditionalFormatting sqref="C6"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</conditionalFormatting>
  <conditionalFormatting sqref="F6:G6"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C140">
    <cfRule type="duplicateValues" dxfId="0" priority="3"/>
    <cfRule type="duplicateValues" dxfId="0" priority="4"/>
  </conditionalFormatting>
  <conditionalFormatting sqref="C141">
    <cfRule type="duplicateValues" dxfId="0" priority="46"/>
  </conditionalFormatting>
  <conditionalFormatting sqref="C142">
    <cfRule type="duplicateValues" dxfId="0" priority="45"/>
  </conditionalFormatting>
  <conditionalFormatting sqref="C145">
    <cfRule type="duplicateValues" dxfId="0" priority="43"/>
  </conditionalFormatting>
  <conditionalFormatting sqref="C146">
    <cfRule type="duplicateValues" dxfId="0" priority="42"/>
  </conditionalFormatting>
  <conditionalFormatting sqref="C147"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</conditionalFormatting>
  <conditionalFormatting sqref="C148">
    <cfRule type="duplicateValues" dxfId="0" priority="33"/>
  </conditionalFormatting>
  <conditionalFormatting sqref="C149">
    <cfRule type="duplicateValues" dxfId="0" priority="32"/>
  </conditionalFormatting>
  <conditionalFormatting sqref="C150">
    <cfRule type="duplicateValues" dxfId="0" priority="31"/>
  </conditionalFormatting>
  <conditionalFormatting sqref="C151">
    <cfRule type="duplicateValues" dxfId="0" priority="30"/>
  </conditionalFormatting>
  <conditionalFormatting sqref="C152">
    <cfRule type="duplicateValues" dxfId="0" priority="29"/>
  </conditionalFormatting>
  <conditionalFormatting sqref="C153">
    <cfRule type="duplicateValues" dxfId="0" priority="28"/>
  </conditionalFormatting>
  <conditionalFormatting sqref="C157">
    <cfRule type="duplicateValues" dxfId="0" priority="26"/>
  </conditionalFormatting>
  <conditionalFormatting sqref="B158:B159">
    <cfRule type="duplicateValues" dxfId="0" priority="12"/>
    <cfRule type="duplicateValues" dxfId="0" priority="13"/>
  </conditionalFormatting>
  <conditionalFormatting sqref="C59:C60">
    <cfRule type="duplicateValues" dxfId="0" priority="101"/>
    <cfRule type="duplicateValues" dxfId="0" priority="102"/>
  </conditionalFormatting>
  <conditionalFormatting sqref="C143:C144">
    <cfRule type="duplicateValues" dxfId="0" priority="44"/>
  </conditionalFormatting>
  <conditionalFormatting sqref="C154:C156">
    <cfRule type="duplicateValues" dxfId="0" priority="27"/>
  </conditionalFormatting>
  <conditionalFormatting sqref="C158:C159">
    <cfRule type="duplicateValues" dxfId="0" priority="14"/>
    <cfRule type="duplicateValues" dxfId="0" priority="15"/>
  </conditionalFormatting>
  <conditionalFormatting sqref="B160 B139 B1:B3">
    <cfRule type="duplicateValues" dxfId="0" priority="77"/>
  </conditionalFormatting>
  <conditionalFormatting sqref="C16:C17 F1:F2 C11 C19:C20 C13:C14 C1:C3">
    <cfRule type="duplicateValues" dxfId="0" priority="105"/>
  </conditionalFormatting>
  <conditionalFormatting sqref="C20 F1:F2 C16 C11 C13:C14 C1:C3"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</conditionalFormatting>
  <conditionalFormatting sqref="C160 F1:F2 C11 C13:C14 C1:C3 C16:C22">
    <cfRule type="duplicateValues" dxfId="0" priority="95"/>
    <cfRule type="duplicateValues" dxfId="0" priority="96"/>
  </conditionalFormatting>
  <conditionalFormatting sqref="C160:C1048576 C1:C4 C6:C139 C141:C157">
    <cfRule type="duplicateValues" dxfId="1" priority="25"/>
  </conditionalFormatting>
  <conditionalFormatting sqref="F1:F2 C1:C3">
    <cfRule type="duplicateValues" dxfId="0" priority="78"/>
    <cfRule type="duplicateValues" dxfId="0" priority="79"/>
    <cfRule type="duplicateValues" dxfId="0" priority="80"/>
  </conditionalFormatting>
  <conditionalFormatting sqref="F165:F1048576 C160 C11 C13:C14 F1:F2 F162:F163 C1:C3 C16:C22 C162:C1048576">
    <cfRule type="duplicateValues" dxfId="0" priority="97"/>
    <cfRule type="duplicateValues" dxfId="0" priority="98"/>
    <cfRule type="duplicateValues" dxfId="0" priority="99"/>
  </conditionalFormatting>
  <conditionalFormatting sqref="F165:F1048576 C160 C11 F1:F2 F162:F163 C1:C3 C13:C22 C162:C1048576">
    <cfRule type="duplicateValues" dxfId="0" priority="100"/>
  </conditionalFormatting>
  <conditionalFormatting sqref="F165:F1048576 F1:F2 F162:F163 C13:C26 C61:C139 C28:C58 C1:C4 C162:C1048576 C160 C7:C11">
    <cfRule type="duplicateValues" dxfId="0" priority="103"/>
  </conditionalFormatting>
  <conditionalFormatting sqref="F165:F1048576 F1:F2 F162:F163 C61:C139 C1:C4 C162:C1048576 C160 C6:C58">
    <cfRule type="duplicateValues" dxfId="0" priority="104"/>
  </conditionalFormatting>
  <conditionalFormatting sqref="F2 C2:C3"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</conditionalFormatting>
  <dataValidations count="5">
    <dataValidation type="list" allowBlank="1" showInputMessage="1" showErrorMessage="1" sqref="G26 G47 G63 G67 G72 G74 G76 G78 G84 G88 G90 G97 G103 G113 G124 G19:G24 G39:G40 G57:G59">
      <formula1>$BG$4:$BG$9</formula1>
    </dataValidation>
    <dataValidation type="list" allowBlank="1" showInputMessage="1" showErrorMessage="1" sqref="G4 G25 G73 G77 G89 G102 G104 F160:G160 G7:G18 G27:G38 G41:G46 G49:G56 G61:G62 G64:G66 G68:G71 G79:G83 G85:G87 G91:G96 G98:G100 G106:G112 G114:G122 G125:G140">
      <formula1>$BG$4:$BG$8</formula1>
    </dataValidation>
    <dataValidation type="list" allowBlank="1" showInputMessage="1" showErrorMessage="1" sqref="G5 G158">
      <formula1>$BG$4:$BG$10</formula1>
    </dataValidation>
    <dataValidation type="list" allowBlank="1" showInputMessage="1" showErrorMessage="1" sqref="G159 G141:G156">
      <formula1>$BG$21:$BG$21</formula1>
    </dataValidation>
    <dataValidation type="list" allowBlank="1" showInputMessage="1" showErrorMessage="1" sqref="G60 G157">
      <formula1>#REF!</formula1>
    </dataValidation>
  </dataValidations>
  <printOptions horizontalCentered="1"/>
  <pageMargins left="0.118110236220472" right="0.118110236220472" top="0.748031496062992" bottom="0.15748031496063" header="0.31496062992126" footer="0.31496062992126"/>
  <pageSetup paperSize="9" scale="15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F180"/>
  <sheetViews>
    <sheetView view="pageBreakPreview" zoomScale="60" zoomScaleNormal="70" zoomScaleSheetLayoutView="60" workbookViewId="0">
      <pane xSplit="10" ySplit="3" topLeftCell="AH151" activePane="bottomRight" state="frozen"/>
      <selection/>
      <selection pane="topRight"/>
      <selection pane="bottomLeft"/>
      <selection pane="bottomRight" activeCell="H166" sqref="H166"/>
    </sheetView>
  </sheetViews>
  <sheetFormatPr defaultColWidth="9" defaultRowHeight="14.25"/>
  <cols>
    <col min="1" max="1" width="4.775" style="2" customWidth="1"/>
    <col min="2" max="2" width="10.775" style="2" customWidth="1"/>
    <col min="3" max="3" width="40.3333333333333" style="2" customWidth="1"/>
    <col min="4" max="4" width="8.775" style="2" customWidth="1"/>
    <col min="5" max="5" width="11.8833333333333" style="2" customWidth="1"/>
    <col min="6" max="6" width="10.4416666666667" style="3" customWidth="1"/>
    <col min="7" max="7" width="10.8833333333333" style="2" customWidth="1"/>
    <col min="8" max="8" width="10" style="2" customWidth="1"/>
    <col min="9" max="9" width="17.5583333333333" style="2" customWidth="1"/>
    <col min="10" max="10" width="17.8833333333333" style="2" customWidth="1"/>
    <col min="11" max="15" width="16.4416666666667" style="2" hidden="1" customWidth="1"/>
    <col min="16" max="19" width="17.4416666666667" style="2" hidden="1" customWidth="1"/>
    <col min="20" max="21" width="18.2166666666667" style="2" hidden="1" customWidth="1"/>
    <col min="22" max="22" width="15.4416666666667" style="2" hidden="1" customWidth="1"/>
    <col min="23" max="23" width="15.3333333333333" style="2" hidden="1" customWidth="1"/>
    <col min="24" max="27" width="19.2166666666667" style="2" hidden="1" customWidth="1"/>
    <col min="28" max="28" width="14.3333333333333" style="2" hidden="1" customWidth="1"/>
    <col min="29" max="29" width="9" style="2" hidden="1" customWidth="1"/>
    <col min="30" max="33" width="19.2166666666667" style="2" hidden="1" customWidth="1"/>
    <col min="34" max="34" width="22" style="2" customWidth="1"/>
    <col min="35" max="35" width="16.775" style="4" customWidth="1"/>
    <col min="36" max="36" width="18.4416666666667" style="4" customWidth="1"/>
    <col min="37" max="37" width="15.5583333333333" style="5" customWidth="1"/>
    <col min="38" max="38" width="17.1083333333333" style="5" customWidth="1"/>
    <col min="39" max="39" width="16.5583333333333" style="2" customWidth="1"/>
    <col min="40" max="40" width="17.4416666666667" style="2" customWidth="1"/>
    <col min="41" max="41" width="10.3333333333333" style="2" customWidth="1"/>
    <col min="42" max="42" width="10.6666666666667" style="2" customWidth="1"/>
    <col min="43" max="43" width="8.775" style="2" hidden="1" customWidth="1"/>
    <col min="44" max="44" width="7.44166666666667" style="2" hidden="1" customWidth="1"/>
    <col min="45" max="45" width="9.21666666666667" style="2" hidden="1" customWidth="1"/>
    <col min="46" max="46" width="7.44166666666667" style="2" hidden="1" customWidth="1"/>
    <col min="47" max="47" width="9.775" style="2" customWidth="1"/>
    <col min="48" max="48" width="10" style="2" customWidth="1"/>
    <col min="49" max="49" width="16.6666666666667" style="2" customWidth="1"/>
    <col min="50" max="50" width="16.4416666666667" style="2" hidden="1" customWidth="1"/>
    <col min="51" max="51" width="9.775" style="2" hidden="1" customWidth="1"/>
    <col min="52" max="52" width="31.3333333333333" style="2" hidden="1" customWidth="1"/>
    <col min="53" max="53" width="17.1083333333333" style="6" customWidth="1"/>
    <col min="54" max="54" width="22.2166666666667" style="2" customWidth="1"/>
    <col min="55" max="55" width="13.4416666666667" style="6" customWidth="1"/>
    <col min="56" max="56" width="36.775" style="2" customWidth="1"/>
    <col min="57" max="57" width="12.1083333333333" style="2" customWidth="1"/>
    <col min="58" max="58" width="9" style="1" customWidth="1"/>
    <col min="59" max="16384" width="9" style="2"/>
  </cols>
  <sheetData>
    <row r="1" ht="30.6" customHeight="1" spans="1:56">
      <c r="A1" s="7" t="s">
        <v>265</v>
      </c>
      <c r="B1" s="7"/>
      <c r="C1" s="7"/>
      <c r="D1" s="7"/>
      <c r="E1" s="7"/>
      <c r="F1" s="8"/>
      <c r="G1" s="7"/>
      <c r="H1" s="9"/>
      <c r="I1" s="32">
        <f t="shared" ref="I1:Q1" si="0">SUBTOTAL(9,I4:I159)</f>
        <v>156421335.77</v>
      </c>
      <c r="J1" s="32">
        <f t="shared" si="0"/>
        <v>141873500.03</v>
      </c>
      <c r="K1" s="33">
        <f t="shared" si="0"/>
        <v>8983002.17333333</v>
      </c>
      <c r="L1" s="33">
        <f t="shared" si="0"/>
        <v>10037196.3916667</v>
      </c>
      <c r="M1" s="33">
        <f t="shared" si="0"/>
        <v>11389626.845</v>
      </c>
      <c r="N1" s="33">
        <f t="shared" si="0"/>
        <v>12622272.315</v>
      </c>
      <c r="O1" s="34">
        <f t="shared" si="0"/>
        <v>13910120.77</v>
      </c>
      <c r="P1" s="34">
        <f t="shared" si="0"/>
        <v>13990782.685</v>
      </c>
      <c r="Q1" s="34">
        <f t="shared" si="0"/>
        <v>13035171.955</v>
      </c>
      <c r="R1" s="32"/>
      <c r="S1" s="32"/>
      <c r="T1" s="32" t="e">
        <f>SUBTOTAL(9,T4:T159)</f>
        <v>#N/A</v>
      </c>
      <c r="U1" s="32">
        <f>SUBTOTAL(9,U4:U159)</f>
        <v>22486395.576</v>
      </c>
      <c r="V1" s="32">
        <f>SUBTOTAL(9,V4:V159)</f>
        <v>1997960.15</v>
      </c>
      <c r="W1" s="32">
        <f>SUBTOTAL(9,W4:W159)</f>
        <v>3518379.96</v>
      </c>
      <c r="X1" s="32">
        <f>SUBTOTAL(9,X4:X159)</f>
        <v>10015444.68</v>
      </c>
      <c r="Y1" s="32"/>
      <c r="Z1" s="32"/>
      <c r="AA1" s="32"/>
      <c r="AB1" s="32">
        <f>SUBTOTAL(9,AB4:AB159)</f>
        <v>2246639.23</v>
      </c>
      <c r="AC1" s="32"/>
      <c r="AD1" s="32"/>
      <c r="AE1" s="32"/>
      <c r="AF1" s="32"/>
      <c r="AG1" s="32"/>
      <c r="AH1" s="32">
        <f t="shared" ref="AH1:AN1" si="1">SUBTOTAL(9,AH4:AH159)</f>
        <v>53596900.606</v>
      </c>
      <c r="AI1" s="32">
        <f t="shared" si="1"/>
        <v>37258425.977</v>
      </c>
      <c r="AJ1" s="32">
        <f t="shared" si="1"/>
        <v>135499405.12</v>
      </c>
      <c r="AK1" s="32">
        <f t="shared" si="1"/>
        <v>70976494.718</v>
      </c>
      <c r="AL1" s="32">
        <f t="shared" si="1"/>
        <v>71872619.2503333</v>
      </c>
      <c r="AM1" s="32">
        <f t="shared" si="1"/>
        <v>14938636.136</v>
      </c>
      <c r="AN1" s="32">
        <f t="shared" si="1"/>
        <v>14938636.136</v>
      </c>
      <c r="AO1" s="32"/>
      <c r="AP1" s="72">
        <f>SUBTOTAL(9,AP4:AP159)</f>
        <v>1</v>
      </c>
      <c r="AQ1" s="32"/>
      <c r="AR1" s="32"/>
      <c r="AS1" s="32"/>
      <c r="AT1" s="32"/>
      <c r="AU1" s="32"/>
      <c r="AV1" s="32"/>
      <c r="AW1" s="32">
        <f>SUBTOTAL(9,AW4:AW159)</f>
        <v>14780890.136</v>
      </c>
      <c r="AX1" s="82"/>
      <c r="AY1" s="83"/>
      <c r="AZ1" s="82"/>
      <c r="BA1" s="84"/>
      <c r="BB1" s="85"/>
      <c r="BC1" s="86"/>
      <c r="BD1" s="86" t="s">
        <v>1</v>
      </c>
    </row>
    <row r="2" ht="16.2" customHeight="1" spans="1:56">
      <c r="A2" s="10" t="s">
        <v>2</v>
      </c>
      <c r="B2" s="10" t="s">
        <v>3</v>
      </c>
      <c r="C2" s="10" t="s">
        <v>4</v>
      </c>
      <c r="D2" s="11" t="s">
        <v>5</v>
      </c>
      <c r="E2" s="11" t="s">
        <v>6</v>
      </c>
      <c r="F2" s="11" t="s">
        <v>7</v>
      </c>
      <c r="G2" s="10" t="s">
        <v>8</v>
      </c>
      <c r="H2" s="12" t="s">
        <v>9</v>
      </c>
      <c r="I2" s="11" t="s">
        <v>10</v>
      </c>
      <c r="J2" s="11" t="s">
        <v>11</v>
      </c>
      <c r="K2" s="35" t="s">
        <v>12</v>
      </c>
      <c r="L2" s="36"/>
      <c r="M2" s="36"/>
      <c r="N2" s="36"/>
      <c r="O2" s="36"/>
      <c r="P2" s="36"/>
      <c r="Q2" s="36"/>
      <c r="R2" s="36"/>
      <c r="S2" s="43"/>
      <c r="T2" s="12" t="s">
        <v>13</v>
      </c>
      <c r="U2" s="10" t="s">
        <v>14</v>
      </c>
      <c r="V2" s="10"/>
      <c r="W2" s="44" t="s">
        <v>15</v>
      </c>
      <c r="X2" s="45"/>
      <c r="Y2" s="45"/>
      <c r="Z2" s="45"/>
      <c r="AA2" s="51"/>
      <c r="AB2" s="44" t="s">
        <v>16</v>
      </c>
      <c r="AC2" s="51"/>
      <c r="AD2" s="44" t="s">
        <v>17</v>
      </c>
      <c r="AE2" s="51"/>
      <c r="AF2" s="51"/>
      <c r="AG2" s="51"/>
      <c r="AH2" s="47" t="s">
        <v>18</v>
      </c>
      <c r="AI2" s="54" t="s">
        <v>19</v>
      </c>
      <c r="AJ2" s="54" t="s">
        <v>20</v>
      </c>
      <c r="AK2" s="55" t="s">
        <v>17</v>
      </c>
      <c r="AL2" s="56"/>
      <c r="AM2" s="57" t="s">
        <v>21</v>
      </c>
      <c r="AN2" s="12" t="s">
        <v>22</v>
      </c>
      <c r="AO2" s="12" t="s">
        <v>23</v>
      </c>
      <c r="AP2" s="12" t="s">
        <v>24</v>
      </c>
      <c r="AQ2" s="55" t="s">
        <v>25</v>
      </c>
      <c r="AR2" s="73"/>
      <c r="AS2" s="73"/>
      <c r="AT2" s="56"/>
      <c r="AU2" s="37" t="s">
        <v>26</v>
      </c>
      <c r="AV2" s="12" t="s">
        <v>27</v>
      </c>
      <c r="AW2" s="12" t="s">
        <v>28</v>
      </c>
      <c r="AX2" s="87" t="s">
        <v>29</v>
      </c>
      <c r="AY2" s="12" t="s">
        <v>30</v>
      </c>
      <c r="AZ2" s="87" t="s">
        <v>31</v>
      </c>
      <c r="BA2" s="12" t="s">
        <v>32</v>
      </c>
      <c r="BB2" s="10" t="s">
        <v>33</v>
      </c>
      <c r="BC2" s="37" t="s">
        <v>34</v>
      </c>
      <c r="BD2" s="37" t="s">
        <v>35</v>
      </c>
    </row>
    <row r="3" ht="30" spans="1:57">
      <c r="A3" s="10"/>
      <c r="B3" s="10"/>
      <c r="C3" s="10"/>
      <c r="D3" s="13"/>
      <c r="E3" s="13"/>
      <c r="F3" s="13"/>
      <c r="G3" s="10"/>
      <c r="H3" s="14"/>
      <c r="I3" s="13"/>
      <c r="J3" s="13"/>
      <c r="K3" s="37" t="s">
        <v>36</v>
      </c>
      <c r="L3" s="37" t="s">
        <v>37</v>
      </c>
      <c r="M3" s="37" t="s">
        <v>38</v>
      </c>
      <c r="N3" s="37" t="s">
        <v>39</v>
      </c>
      <c r="O3" s="37" t="s">
        <v>40</v>
      </c>
      <c r="P3" s="37" t="s">
        <v>41</v>
      </c>
      <c r="Q3" s="37" t="s">
        <v>42</v>
      </c>
      <c r="R3" s="37" t="s">
        <v>43</v>
      </c>
      <c r="S3" s="37" t="s">
        <v>44</v>
      </c>
      <c r="T3" s="14"/>
      <c r="U3" s="46" t="s">
        <v>14</v>
      </c>
      <c r="V3" s="46" t="s">
        <v>45</v>
      </c>
      <c r="W3" s="47" t="s">
        <v>46</v>
      </c>
      <c r="X3" s="48" t="s">
        <v>47</v>
      </c>
      <c r="Y3" s="48" t="s">
        <v>48</v>
      </c>
      <c r="Z3" s="48" t="s">
        <v>49</v>
      </c>
      <c r="AA3" s="48" t="s">
        <v>50</v>
      </c>
      <c r="AB3" s="48" t="s">
        <v>51</v>
      </c>
      <c r="AC3" s="48" t="s">
        <v>52</v>
      </c>
      <c r="AD3" s="48" t="s">
        <v>52</v>
      </c>
      <c r="AE3" s="48" t="s">
        <v>53</v>
      </c>
      <c r="AF3" s="48" t="s">
        <v>54</v>
      </c>
      <c r="AG3" s="48" t="s">
        <v>55</v>
      </c>
      <c r="AH3" s="47"/>
      <c r="AI3" s="58"/>
      <c r="AJ3" s="58"/>
      <c r="AK3" s="59" t="s">
        <v>56</v>
      </c>
      <c r="AL3" s="60" t="s">
        <v>57</v>
      </c>
      <c r="AM3" s="61"/>
      <c r="AN3" s="14"/>
      <c r="AO3" s="14"/>
      <c r="AP3" s="14"/>
      <c r="AQ3" s="37" t="s">
        <v>58</v>
      </c>
      <c r="AR3" s="37" t="s">
        <v>59</v>
      </c>
      <c r="AS3" s="37" t="s">
        <v>60</v>
      </c>
      <c r="AT3" s="37" t="s">
        <v>61</v>
      </c>
      <c r="AU3" s="37"/>
      <c r="AV3" s="14"/>
      <c r="AW3" s="14"/>
      <c r="AX3" s="88"/>
      <c r="AY3" s="14"/>
      <c r="AZ3" s="88"/>
      <c r="BA3" s="14"/>
      <c r="BB3" s="89" t="s">
        <v>62</v>
      </c>
      <c r="BC3" s="37"/>
      <c r="BD3" s="37"/>
      <c r="BE3" s="2" t="s">
        <v>63</v>
      </c>
    </row>
    <row r="4" ht="36" customHeight="1" spans="1:58">
      <c r="A4" s="15">
        <f>ROW()-3</f>
        <v>1</v>
      </c>
      <c r="B4" s="16" t="s">
        <v>267</v>
      </c>
      <c r="C4" s="17" t="s">
        <v>268</v>
      </c>
      <c r="D4" s="17" t="s">
        <v>66</v>
      </c>
      <c r="E4" s="18" t="s">
        <v>75</v>
      </c>
      <c r="F4" s="18" t="s">
        <v>68</v>
      </c>
      <c r="G4" s="19" t="s">
        <v>69</v>
      </c>
      <c r="H4" s="20">
        <v>1</v>
      </c>
      <c r="I4" s="38">
        <f>VLOOKUP(B4,[1]Sheet1!$B:$BA,52,0)</f>
        <v>748489.72</v>
      </c>
      <c r="J4" s="38">
        <f>VLOOKUP(B4,[1]Sheet1!$B:$BB,53,0)</f>
        <v>583798.42</v>
      </c>
      <c r="K4" s="39">
        <f>VLOOKUP(B4,[2]Sheet1!$B$5:$BB$697,53,0)</f>
        <v>13424.1683333333</v>
      </c>
      <c r="L4" s="39">
        <f>VLOOKUP(B4,[2]Sheet1!$B:$BC,54,0)</f>
        <v>65462.985</v>
      </c>
      <c r="M4" s="39">
        <f>VLOOKUP(B4,[2]Sheet1!$B:$BD,55,0)</f>
        <v>65462.985</v>
      </c>
      <c r="N4" s="39">
        <f>VLOOKUP(B4,[2]Sheet1!$B:$BE,56,0)</f>
        <v>100850.661666667</v>
      </c>
      <c r="O4" s="39">
        <f>VLOOKUP(B4,[2]Sheet1!$B:$BF,57,0)</f>
        <v>122645.426666667</v>
      </c>
      <c r="P4" s="39">
        <f>VLOOKUP(B4,[3]Sheet1!$B:$BH,59,0)</f>
        <v>123472.886666667</v>
      </c>
      <c r="Q4" s="39">
        <f>VLOOKUP(B4,[4]Sheet1!$B$5:$BJ$707,61,0)</f>
        <v>136498.441666667</v>
      </c>
      <c r="R4" s="39">
        <f>VLOOKUP(B4,[5]Sheet1!$B$5:$BO$716,65,0)</f>
        <v>90170.085</v>
      </c>
      <c r="S4" s="39">
        <f>VLOOKUP(B4,[1]Sheet1!$B:$BO,66,0)</f>
        <v>117618.635</v>
      </c>
      <c r="T4" s="49">
        <f>SUM(K4:S4)*H4</f>
        <v>835606.275000001</v>
      </c>
      <c r="U4" s="50">
        <f>VLOOKUP(B4,[6]Sheet2!$A:$V,21,0)</f>
        <v>300000</v>
      </c>
      <c r="V4" s="50"/>
      <c r="W4" s="50"/>
      <c r="X4" s="50">
        <f>VLOOKUP(B4,'[7]5.30 (2)'!$C$4:$V$115,20,0)</f>
        <v>180000</v>
      </c>
      <c r="Y4" s="50"/>
      <c r="Z4" s="50">
        <f>VLOOKUP(B4,'[8]7.4付款计划'!$C$4:$AI$185,33,0)</f>
        <v>150000</v>
      </c>
      <c r="AA4" s="50"/>
      <c r="AB4" s="50"/>
      <c r="AC4" s="50"/>
      <c r="AD4" s="50"/>
      <c r="AE4" s="50"/>
      <c r="AF4" s="50"/>
      <c r="AG4" s="50"/>
      <c r="AH4" s="50">
        <f t="shared" ref="AH4:AH67" si="2">SUM(U4:AG4)</f>
        <v>630000</v>
      </c>
      <c r="AI4" s="50">
        <f t="shared" ref="AI4:AI67" si="3">T4-AH4</f>
        <v>205606.275000001</v>
      </c>
      <c r="AJ4" s="50">
        <f t="shared" ref="AJ4:AJ67" si="4">J4-AD4-AE4-AF4-AG4</f>
        <v>583798.42</v>
      </c>
      <c r="AK4" s="62">
        <f t="shared" ref="AK4:AK17" si="5">_xlfn.IFS(G4="原材料",AJ4,G4="涉诉",AJ4,G4="临采",AJ4,G4="零部件",AI4,G4="销售",AI4,G4="固定资产",AJ4,G4="特殊类",AJ4,G4="李尔项目",AJ4)</f>
        <v>583798.42</v>
      </c>
      <c r="AL4" s="62">
        <f t="shared" ref="AL4:AL67" si="6">IF(AK4&gt;=0,AK4,0)</f>
        <v>583798.42</v>
      </c>
      <c r="AM4" s="99">
        <v>180000</v>
      </c>
      <c r="AN4" s="50">
        <f>AM4</f>
        <v>180000</v>
      </c>
      <c r="AO4" s="74">
        <f t="shared" ref="AO4:AO67" si="7">IF(AL4&lt;=0,"100%",AM4/AL4)</f>
        <v>0.30832560321078</v>
      </c>
      <c r="AP4" s="75">
        <f t="shared" ref="AP4:AP67" si="8">AN4/$AN$1</f>
        <v>0.0120492927440829</v>
      </c>
      <c r="AQ4" s="76"/>
      <c r="AR4" s="22"/>
      <c r="AS4" s="22"/>
      <c r="AT4" s="76">
        <f t="shared" ref="AT4:AT67" si="9">SUM(AQ4:AS4)</f>
        <v>0</v>
      </c>
      <c r="AU4" s="77">
        <v>0</v>
      </c>
      <c r="AV4" s="77">
        <f t="shared" ref="AV4:AV9" si="10">IF(AN4=0,0,AT4/AN4+AU4)</f>
        <v>0</v>
      </c>
      <c r="AW4" s="50">
        <f t="shared" ref="AW4:AW67" si="11">AN4*(1-AV4)</f>
        <v>180000</v>
      </c>
      <c r="AX4" s="91">
        <v>45534</v>
      </c>
      <c r="AY4" s="15">
        <v>7</v>
      </c>
      <c r="AZ4" s="91">
        <f>AX4-AY4</f>
        <v>45527</v>
      </c>
      <c r="BA4" s="94" t="s">
        <v>93</v>
      </c>
      <c r="BB4" s="50"/>
      <c r="BC4" s="19" t="s">
        <v>72</v>
      </c>
      <c r="BD4" s="97"/>
      <c r="BE4" s="70" t="s">
        <v>90</v>
      </c>
      <c r="BF4" s="1" t="s">
        <v>69</v>
      </c>
    </row>
    <row r="5" ht="36" customHeight="1" spans="1:58">
      <c r="A5" s="15">
        <f>ROW()-3</f>
        <v>2</v>
      </c>
      <c r="B5" s="16" t="s">
        <v>269</v>
      </c>
      <c r="C5" s="17" t="s">
        <v>270</v>
      </c>
      <c r="D5" s="17" t="s">
        <v>146</v>
      </c>
      <c r="E5" s="18" t="s">
        <v>75</v>
      </c>
      <c r="F5" s="18" t="s">
        <v>68</v>
      </c>
      <c r="G5" s="19" t="s">
        <v>69</v>
      </c>
      <c r="H5" s="20">
        <v>1</v>
      </c>
      <c r="I5" s="38">
        <f>VLOOKUP(B5,[1]Sheet1!$B:$BA,52,0)</f>
        <v>4842753.82</v>
      </c>
      <c r="J5" s="38">
        <f>VLOOKUP(B5,[1]Sheet1!$B:$BB,53,0)</f>
        <v>4508769.82</v>
      </c>
      <c r="K5" s="39">
        <f>VLOOKUP(B5,[2]Sheet1!$B$5:$BB$697,53,0)</f>
        <v>132034.97</v>
      </c>
      <c r="L5" s="39">
        <f>VLOOKUP(B5,[2]Sheet1!$B:$BC,54,0)</f>
        <v>301994.97</v>
      </c>
      <c r="M5" s="39">
        <f>VLOOKUP(B5,[2]Sheet1!$B:$BD,55,0)</f>
        <v>415034.97</v>
      </c>
      <c r="N5" s="39">
        <f>VLOOKUP(B5,[2]Sheet1!$B:$BE,56,0)</f>
        <v>575474.97</v>
      </c>
      <c r="O5" s="39">
        <f>VLOOKUP(B5,[2]Sheet1!$B:$BF,57,0)</f>
        <v>720434.97</v>
      </c>
      <c r="P5" s="39">
        <f>VLOOKUP(B5,[3]Sheet1!$B:$BH,59,0)</f>
        <v>813100</v>
      </c>
      <c r="Q5" s="39">
        <f>VLOOKUP(B5,[4]Sheet1!$B$5:$BJ$707,61,0)</f>
        <v>752760</v>
      </c>
      <c r="R5" s="39">
        <f>VLOOKUP(B5,[5]Sheet1!$B$5:$BO$716,65,0)</f>
        <v>582800</v>
      </c>
      <c r="S5" s="39">
        <f>VLOOKUP(B5,[1]Sheet1!$B:$BO,66,0)</f>
        <v>525424</v>
      </c>
      <c r="T5" s="49">
        <f t="shared" ref="T5:T68" si="12">SUM(K5:S5)*H5</f>
        <v>4819058.85</v>
      </c>
      <c r="U5" s="50">
        <f>VLOOKUP(B5,[6]Sheet2!$A:$V,21,0)</f>
        <v>1520000</v>
      </c>
      <c r="V5" s="50">
        <v>320000</v>
      </c>
      <c r="W5" s="50"/>
      <c r="X5" s="50">
        <f>VLOOKUP(B5,'[7]5.30 (2)'!$C$4:$V$115,20,0)</f>
        <v>400000</v>
      </c>
      <c r="Y5" s="50"/>
      <c r="Z5" s="50">
        <f>VLOOKUP(B5,'[8]7.4付款计划'!$C$4:$AI$185,33,0)</f>
        <v>0</v>
      </c>
      <c r="AA5" s="50"/>
      <c r="AB5" s="50"/>
      <c r="AC5" s="50">
        <v>400000</v>
      </c>
      <c r="AD5" s="50">
        <v>450000</v>
      </c>
      <c r="AE5" s="50"/>
      <c r="AF5" s="50"/>
      <c r="AG5" s="50"/>
      <c r="AH5" s="50">
        <f t="shared" si="2"/>
        <v>3090000</v>
      </c>
      <c r="AI5" s="50">
        <f t="shared" si="3"/>
        <v>1729058.85</v>
      </c>
      <c r="AJ5" s="50">
        <f t="shared" si="4"/>
        <v>4058769.82</v>
      </c>
      <c r="AK5" s="62">
        <f t="shared" si="5"/>
        <v>4058769.82</v>
      </c>
      <c r="AL5" s="62">
        <f t="shared" si="6"/>
        <v>4058769.82</v>
      </c>
      <c r="AM5" s="100">
        <v>500000</v>
      </c>
      <c r="AN5" s="50">
        <f t="shared" ref="AN5:AN68" si="13">AM5</f>
        <v>500000</v>
      </c>
      <c r="AO5" s="74">
        <f t="shared" si="7"/>
        <v>0.123190035940496</v>
      </c>
      <c r="AP5" s="75">
        <f t="shared" si="8"/>
        <v>0.0334702576224526</v>
      </c>
      <c r="AQ5" s="76"/>
      <c r="AR5" s="22"/>
      <c r="AS5" s="22"/>
      <c r="AT5" s="76">
        <f t="shared" si="9"/>
        <v>0</v>
      </c>
      <c r="AU5" s="77">
        <v>0</v>
      </c>
      <c r="AV5" s="77">
        <f t="shared" si="10"/>
        <v>0</v>
      </c>
      <c r="AW5" s="50">
        <f t="shared" si="11"/>
        <v>500000</v>
      </c>
      <c r="AX5" s="91">
        <v>45546</v>
      </c>
      <c r="AY5" s="15">
        <v>7</v>
      </c>
      <c r="AZ5" s="91">
        <f>AX5-AY5</f>
        <v>45539</v>
      </c>
      <c r="BA5" s="92" t="s">
        <v>99</v>
      </c>
      <c r="BB5" s="50"/>
      <c r="BC5" s="15" t="s">
        <v>72</v>
      </c>
      <c r="BD5" s="97" t="s">
        <v>148</v>
      </c>
      <c r="BF5" s="1" t="s">
        <v>79</v>
      </c>
    </row>
    <row r="6" ht="36" customHeight="1" spans="1:58">
      <c r="A6" s="15">
        <f t="shared" ref="A6:A69" si="14">ROW()-3</f>
        <v>3</v>
      </c>
      <c r="B6" s="16" t="s">
        <v>271</v>
      </c>
      <c r="C6" s="17" t="s">
        <v>272</v>
      </c>
      <c r="D6" s="17" t="s">
        <v>146</v>
      </c>
      <c r="E6" s="18" t="s">
        <v>75</v>
      </c>
      <c r="F6" s="19" t="s">
        <v>68</v>
      </c>
      <c r="G6" s="19" t="s">
        <v>273</v>
      </c>
      <c r="H6" s="20">
        <v>1</v>
      </c>
      <c r="I6" s="38">
        <f>VLOOKUP(B6,[1]Sheet1!$B:$BA,52,0)</f>
        <v>51161.88</v>
      </c>
      <c r="J6" s="38">
        <f>VLOOKUP(B6,[1]Sheet1!$B:$BB,53,0)</f>
        <v>51161.88</v>
      </c>
      <c r="K6" s="39">
        <f>VLOOKUP(B6,[2]Sheet1!$B$5:$BB$697,53,0)</f>
        <v>0</v>
      </c>
      <c r="L6" s="39">
        <f>VLOOKUP(B6,[2]Sheet1!$B:$BC,54,0)</f>
        <v>0</v>
      </c>
      <c r="M6" s="39">
        <f>VLOOKUP(B6,[2]Sheet1!$B:$BD,55,0)</f>
        <v>0</v>
      </c>
      <c r="N6" s="39">
        <f>VLOOKUP(B6,[2]Sheet1!$B:$BE,56,0)</f>
        <v>0</v>
      </c>
      <c r="O6" s="39">
        <f>VLOOKUP(B6,[2]Sheet1!$B:$BF,57,0)</f>
        <v>0</v>
      </c>
      <c r="P6" s="39">
        <f>VLOOKUP(B6,[3]Sheet1!$B:$BH,59,0)</f>
        <v>3100.72</v>
      </c>
      <c r="Q6" s="39">
        <f>VLOOKUP(B6,[4]Sheet1!$B$5:$BJ$707,61,0)</f>
        <v>8526.98</v>
      </c>
      <c r="R6" s="39">
        <f>VLOOKUP(B6,[5]Sheet1!$B$5:$BO$716,65,0)</f>
        <v>8526.98</v>
      </c>
      <c r="S6" s="39">
        <f>VLOOKUP(B6,[1]Sheet1!$B:$BO,66,0)</f>
        <v>8526.98</v>
      </c>
      <c r="T6" s="49">
        <f t="shared" si="12"/>
        <v>28681.66</v>
      </c>
      <c r="U6" s="50"/>
      <c r="V6" s="50"/>
      <c r="W6" s="50"/>
      <c r="X6" s="50">
        <f>VLOOKUP(B6,'[7]5.30 (2)'!$C$4:$V$115,20,0)</f>
        <v>13953.24</v>
      </c>
      <c r="Y6" s="50"/>
      <c r="Z6" s="50">
        <f>VLOOKUP(B6,'[8]7.4付款计划'!$C$4:$AI$185,33,0)</f>
        <v>18604.32</v>
      </c>
      <c r="AA6" s="50"/>
      <c r="AB6" s="50"/>
      <c r="AC6" s="50"/>
      <c r="AD6" s="50"/>
      <c r="AE6" s="50"/>
      <c r="AF6" s="50"/>
      <c r="AG6" s="50"/>
      <c r="AH6" s="50">
        <f t="shared" si="2"/>
        <v>32557.56</v>
      </c>
      <c r="AI6" s="50">
        <f t="shared" si="3"/>
        <v>-3875.89999999999</v>
      </c>
      <c r="AJ6" s="50">
        <f t="shared" si="4"/>
        <v>51161.88</v>
      </c>
      <c r="AK6" s="62">
        <f t="shared" si="5"/>
        <v>51161.88</v>
      </c>
      <c r="AL6" s="62">
        <f t="shared" si="6"/>
        <v>51161.88</v>
      </c>
      <c r="AM6" s="100"/>
      <c r="AN6" s="50">
        <f t="shared" si="13"/>
        <v>0</v>
      </c>
      <c r="AO6" s="74">
        <f t="shared" si="7"/>
        <v>0</v>
      </c>
      <c r="AP6" s="75">
        <f t="shared" si="8"/>
        <v>0</v>
      </c>
      <c r="AQ6" s="76"/>
      <c r="AR6" s="22"/>
      <c r="AS6" s="22"/>
      <c r="AT6" s="76">
        <f t="shared" si="9"/>
        <v>0</v>
      </c>
      <c r="AU6" s="77">
        <v>0</v>
      </c>
      <c r="AV6" s="77">
        <f t="shared" si="10"/>
        <v>0</v>
      </c>
      <c r="AW6" s="50">
        <f t="shared" si="11"/>
        <v>0</v>
      </c>
      <c r="AX6" s="91">
        <v>45565</v>
      </c>
      <c r="AY6" s="15">
        <v>3</v>
      </c>
      <c r="AZ6" s="91">
        <f>AX6-AY6</f>
        <v>45562</v>
      </c>
      <c r="BA6" s="94" t="s">
        <v>70</v>
      </c>
      <c r="BB6" s="50">
        <v>0</v>
      </c>
      <c r="BC6" s="19" t="s">
        <v>72</v>
      </c>
      <c r="BD6" s="97"/>
      <c r="BF6" s="1" t="s">
        <v>274</v>
      </c>
    </row>
    <row r="7" ht="36" customHeight="1" spans="1:58">
      <c r="A7" s="15">
        <f t="shared" si="14"/>
        <v>4</v>
      </c>
      <c r="B7" s="16" t="s">
        <v>275</v>
      </c>
      <c r="C7" s="17" t="s">
        <v>276</v>
      </c>
      <c r="D7" s="17" t="s">
        <v>208</v>
      </c>
      <c r="E7" s="18" t="s">
        <v>75</v>
      </c>
      <c r="F7" s="18" t="s">
        <v>68</v>
      </c>
      <c r="G7" s="19" t="s">
        <v>69</v>
      </c>
      <c r="H7" s="20">
        <v>1</v>
      </c>
      <c r="I7" s="38">
        <f>VLOOKUP(B7,[1]Sheet1!$B:$BA,52,0)</f>
        <v>1811058.77</v>
      </c>
      <c r="J7" s="38">
        <f>VLOOKUP(B7,[1]Sheet1!$B:$BB,53,0)</f>
        <v>1811058.77</v>
      </c>
      <c r="K7" s="39">
        <f>VLOOKUP(B7,[2]Sheet1!$B$5:$BB$697,53,0)</f>
        <v>0</v>
      </c>
      <c r="L7" s="39">
        <f>VLOOKUP(B7,[2]Sheet1!$B:$BC,54,0)</f>
        <v>0</v>
      </c>
      <c r="M7" s="39">
        <f>VLOOKUP(B7,[2]Sheet1!$B:$BD,55,0)</f>
        <v>0</v>
      </c>
      <c r="N7" s="39">
        <f>VLOOKUP(B7,[2]Sheet1!$B:$BE,56,0)</f>
        <v>87330.4166666667</v>
      </c>
      <c r="O7" s="39">
        <f>VLOOKUP(B7,[2]Sheet1!$B:$BF,57,0)</f>
        <v>87330.4166666667</v>
      </c>
      <c r="P7" s="39">
        <f>VLOOKUP(B7,[3]Sheet1!$B:$BH,59,0)</f>
        <v>302228.905</v>
      </c>
      <c r="Q7" s="39">
        <f>VLOOKUP(B7,[4]Sheet1!$B$5:$BJ$707,61,0)</f>
        <v>310665.54</v>
      </c>
      <c r="R7" s="39">
        <f>VLOOKUP(B7,[5]Sheet1!$B$5:$BO$716,65,0)</f>
        <v>243998.873333333</v>
      </c>
      <c r="S7" s="39">
        <f>VLOOKUP(B7,[1]Sheet1!$B:$BO,66,0)</f>
        <v>301843.128333333</v>
      </c>
      <c r="T7" s="49">
        <f t="shared" si="12"/>
        <v>1333397.28</v>
      </c>
      <c r="U7" s="50">
        <f>VLOOKUP(B7,[6]Sheet2!$A:$V,21,0)</f>
        <v>2240000</v>
      </c>
      <c r="V7" s="50"/>
      <c r="W7" s="50"/>
      <c r="X7" s="50">
        <f>VLOOKUP(B7,'[7]5.30 (2)'!$C$4:$V$115,20,0)</f>
        <v>400000</v>
      </c>
      <c r="Y7" s="50"/>
      <c r="Z7" s="50">
        <f>VLOOKUP(B7,'[8]7.4付款计划'!$C$4:$AI$185,33,0)</f>
        <v>200000</v>
      </c>
      <c r="AA7" s="50">
        <f>VLOOKUP(B7,'[8]7.9付款计划'!$C$9:$AB$196,26,0)</f>
        <v>200000</v>
      </c>
      <c r="AB7" s="50"/>
      <c r="AC7" s="50"/>
      <c r="AD7" s="50"/>
      <c r="AE7" s="50"/>
      <c r="AF7" s="50"/>
      <c r="AG7" s="50"/>
      <c r="AH7" s="50">
        <f t="shared" si="2"/>
        <v>3040000</v>
      </c>
      <c r="AI7" s="50">
        <f t="shared" si="3"/>
        <v>-1706602.72</v>
      </c>
      <c r="AJ7" s="50">
        <f t="shared" si="4"/>
        <v>1811058.77</v>
      </c>
      <c r="AK7" s="62">
        <f t="shared" si="5"/>
        <v>1811058.77</v>
      </c>
      <c r="AL7" s="62">
        <f t="shared" si="6"/>
        <v>1811058.77</v>
      </c>
      <c r="AM7" s="100">
        <v>500000</v>
      </c>
      <c r="AN7" s="50">
        <f t="shared" si="13"/>
        <v>500000</v>
      </c>
      <c r="AO7" s="74">
        <f t="shared" si="7"/>
        <v>0.276081598390095</v>
      </c>
      <c r="AP7" s="75">
        <f t="shared" si="8"/>
        <v>0.0334702576224526</v>
      </c>
      <c r="AQ7" s="76"/>
      <c r="AR7" s="22"/>
      <c r="AS7" s="22"/>
      <c r="AT7" s="76">
        <f t="shared" si="9"/>
        <v>0</v>
      </c>
      <c r="AU7" s="77">
        <v>0</v>
      </c>
      <c r="AV7" s="77">
        <f t="shared" si="10"/>
        <v>0</v>
      </c>
      <c r="AW7" s="50">
        <f t="shared" si="11"/>
        <v>500000</v>
      </c>
      <c r="AX7" s="91">
        <v>45532</v>
      </c>
      <c r="AY7" s="15">
        <v>3</v>
      </c>
      <c r="AZ7" s="91">
        <f>AX7-AY7</f>
        <v>45529</v>
      </c>
      <c r="BA7" s="94" t="s">
        <v>70</v>
      </c>
      <c r="BB7" s="50">
        <v>0</v>
      </c>
      <c r="BC7" s="19" t="s">
        <v>277</v>
      </c>
      <c r="BD7" s="97"/>
      <c r="BF7" s="1" t="s">
        <v>278</v>
      </c>
    </row>
    <row r="8" ht="36" customHeight="1" spans="1:58">
      <c r="A8" s="15">
        <f t="shared" si="14"/>
        <v>5</v>
      </c>
      <c r="B8" s="16" t="s">
        <v>279</v>
      </c>
      <c r="C8" s="17" t="s">
        <v>280</v>
      </c>
      <c r="D8" s="17" t="s">
        <v>66</v>
      </c>
      <c r="E8" s="18" t="s">
        <v>75</v>
      </c>
      <c r="F8" s="18" t="s">
        <v>110</v>
      </c>
      <c r="G8" s="19" t="s">
        <v>69</v>
      </c>
      <c r="H8" s="20">
        <v>1</v>
      </c>
      <c r="I8" s="38">
        <f>VLOOKUP(B8,[1]Sheet1!$B:$BA,52,0)</f>
        <v>547556.49</v>
      </c>
      <c r="J8" s="38">
        <f>VLOOKUP(B8,[1]Sheet1!$B:$BB,53,0)</f>
        <v>547556.49</v>
      </c>
      <c r="K8" s="39">
        <f>VLOOKUP(B8,[2]Sheet1!$B$5:$BB$697,53,0)</f>
        <v>0</v>
      </c>
      <c r="L8" s="39">
        <f>VLOOKUP(B8,[2]Sheet1!$B:$BC,54,0)</f>
        <v>0</v>
      </c>
      <c r="M8" s="39">
        <f>VLOOKUP(B8,[2]Sheet1!$B:$BD,55,0)</f>
        <v>0</v>
      </c>
      <c r="N8" s="39">
        <f>VLOOKUP(B8,[2]Sheet1!$B:$BE,56,0)</f>
        <v>0</v>
      </c>
      <c r="O8" s="39">
        <f>VLOOKUP(B8,[2]Sheet1!$B:$BF,57,0)</f>
        <v>23624.4116666667</v>
      </c>
      <c r="P8" s="39">
        <f>VLOOKUP(B8,[3]Sheet1!$B:$BH,59,0)</f>
        <v>81958.47</v>
      </c>
      <c r="Q8" s="39">
        <f>VLOOKUP(B8,[4]Sheet1!$B$5:$BJ$707,61,0)</f>
        <v>114595.39</v>
      </c>
      <c r="R8" s="39">
        <f>VLOOKUP(B8,[5]Sheet1!$B$5:$BO$716,65,0)</f>
        <v>89595.39</v>
      </c>
      <c r="S8" s="39">
        <f>VLOOKUP(B8,[1]Sheet1!$B:$BO,66,0)</f>
        <v>91259.415</v>
      </c>
      <c r="T8" s="49">
        <f t="shared" si="12"/>
        <v>401033.076666667</v>
      </c>
      <c r="U8" s="50">
        <f>VLOOKUP(B8,[6]Sheet2!$A:$V,21,0)</f>
        <v>900000</v>
      </c>
      <c r="V8" s="50"/>
      <c r="W8" s="50"/>
      <c r="X8" s="50">
        <f>VLOOKUP(B8,'[7]5.30 (2)'!$C$4:$V$115,20,0)</f>
        <v>250000</v>
      </c>
      <c r="Y8" s="50">
        <v>50000</v>
      </c>
      <c r="Z8" s="50">
        <f>VLOOKUP(B8,'[8]7.4付款计划'!$C$4:$AI$185,33,0)</f>
        <v>0</v>
      </c>
      <c r="AA8" s="50">
        <f>VLOOKUP(B8,'[8]7.9付款计划'!$C$9:$AB$196,26,0)</f>
        <v>100000</v>
      </c>
      <c r="AB8" s="50">
        <v>250000</v>
      </c>
      <c r="AC8" s="50">
        <v>50000</v>
      </c>
      <c r="AD8" s="50">
        <v>50000</v>
      </c>
      <c r="AE8" s="50"/>
      <c r="AF8" s="50">
        <v>180000</v>
      </c>
      <c r="AG8" s="50"/>
      <c r="AH8" s="50">
        <f t="shared" si="2"/>
        <v>1830000</v>
      </c>
      <c r="AI8" s="50">
        <f t="shared" si="3"/>
        <v>-1428966.92333333</v>
      </c>
      <c r="AJ8" s="50">
        <f t="shared" si="4"/>
        <v>317556.49</v>
      </c>
      <c r="AK8" s="62">
        <f t="shared" si="5"/>
        <v>317556.49</v>
      </c>
      <c r="AL8" s="62">
        <f t="shared" si="6"/>
        <v>317556.49</v>
      </c>
      <c r="AM8" s="99">
        <v>200000</v>
      </c>
      <c r="AN8" s="50">
        <f t="shared" si="13"/>
        <v>200000</v>
      </c>
      <c r="AO8" s="74">
        <f t="shared" si="7"/>
        <v>0.629809203395591</v>
      </c>
      <c r="AP8" s="75">
        <f t="shared" si="8"/>
        <v>0.013388103048981</v>
      </c>
      <c r="AQ8" s="76"/>
      <c r="AR8" s="22"/>
      <c r="AS8" s="22"/>
      <c r="AT8" s="76">
        <f t="shared" si="9"/>
        <v>0</v>
      </c>
      <c r="AU8" s="77">
        <v>0</v>
      </c>
      <c r="AV8" s="77">
        <f t="shared" si="10"/>
        <v>0</v>
      </c>
      <c r="AW8" s="50">
        <f t="shared" si="11"/>
        <v>200000</v>
      </c>
      <c r="AX8" s="91">
        <v>45538</v>
      </c>
      <c r="AY8" s="15">
        <v>3</v>
      </c>
      <c r="AZ8" s="91">
        <f>AX8-AY8</f>
        <v>45535</v>
      </c>
      <c r="BA8" s="92" t="s">
        <v>70</v>
      </c>
      <c r="BB8" s="50">
        <v>0</v>
      </c>
      <c r="BC8" s="15" t="s">
        <v>277</v>
      </c>
      <c r="BD8" s="97"/>
      <c r="BF8" s="1" t="s">
        <v>281</v>
      </c>
    </row>
    <row r="9" ht="36" customHeight="1" spans="1:58">
      <c r="A9" s="15">
        <f t="shared" si="14"/>
        <v>6</v>
      </c>
      <c r="B9" s="16" t="s">
        <v>282</v>
      </c>
      <c r="C9" s="17" t="s">
        <v>283</v>
      </c>
      <c r="D9" s="17" t="s">
        <v>208</v>
      </c>
      <c r="E9" s="18" t="s">
        <v>67</v>
      </c>
      <c r="F9" s="18" t="s">
        <v>68</v>
      </c>
      <c r="G9" s="19" t="s">
        <v>69</v>
      </c>
      <c r="H9" s="20">
        <v>1</v>
      </c>
      <c r="I9" s="38">
        <f>VLOOKUP(B9,[1]Sheet1!$B:$BA,52,0)</f>
        <v>759746.68</v>
      </c>
      <c r="J9" s="38">
        <f>VLOOKUP(B9,[1]Sheet1!$B:$BB,53,0)</f>
        <v>759746.68</v>
      </c>
      <c r="K9" s="39">
        <f>VLOOKUP(B9,[2]Sheet1!$B$5:$BB$697,53,0)</f>
        <v>0</v>
      </c>
      <c r="L9" s="39">
        <f>VLOOKUP(B9,[2]Sheet1!$B:$BC,54,0)</f>
        <v>0</v>
      </c>
      <c r="M9" s="39">
        <f>VLOOKUP(B9,[2]Sheet1!$B:$BD,55,0)</f>
        <v>0</v>
      </c>
      <c r="N9" s="39">
        <f>VLOOKUP(B9,[2]Sheet1!$B:$BE,56,0)</f>
        <v>112726.566666667</v>
      </c>
      <c r="O9" s="39">
        <f>VLOOKUP(B9,[2]Sheet1!$B:$BF,57,0)</f>
        <v>126260.846666667</v>
      </c>
      <c r="P9" s="39">
        <f>VLOOKUP(B9,[3]Sheet1!$B:$BH,59,0)</f>
        <v>126260.846666667</v>
      </c>
      <c r="Q9" s="39">
        <f>VLOOKUP(B9,[4]Sheet1!$B$5:$BJ$707,61,0)</f>
        <v>126260.846666667</v>
      </c>
      <c r="R9" s="39">
        <f>VLOOKUP(B9,[5]Sheet1!$B$5:$BO$716,65,0)</f>
        <v>122927.513333333</v>
      </c>
      <c r="S9" s="39">
        <f>VLOOKUP(B9,[1]Sheet1!$B:$BO,66,0)</f>
        <v>126624.446666667</v>
      </c>
      <c r="T9" s="49">
        <f t="shared" si="12"/>
        <v>741061.066666668</v>
      </c>
      <c r="U9" s="50">
        <f>VLOOKUP(B9,[6]Sheet2!$A:$V,21,0)</f>
        <v>750000</v>
      </c>
      <c r="V9" s="50"/>
      <c r="W9" s="50"/>
      <c r="X9" s="50"/>
      <c r="Y9" s="50"/>
      <c r="Z9" s="50">
        <v>20000</v>
      </c>
      <c r="AA9" s="50">
        <f>VLOOKUP(B9,'[8]7.9付款计划'!$C$9:$AB$196,26,0)</f>
        <v>0</v>
      </c>
      <c r="AB9" s="50"/>
      <c r="AC9" s="50"/>
      <c r="AD9" s="50"/>
      <c r="AE9" s="50"/>
      <c r="AF9" s="50">
        <v>30000</v>
      </c>
      <c r="AG9" s="50"/>
      <c r="AH9" s="50">
        <f t="shared" si="2"/>
        <v>800000</v>
      </c>
      <c r="AI9" s="50">
        <f t="shared" si="3"/>
        <v>-58938.9333333324</v>
      </c>
      <c r="AJ9" s="50">
        <f t="shared" si="4"/>
        <v>729746.68</v>
      </c>
      <c r="AK9" s="62">
        <f t="shared" si="5"/>
        <v>729746.68</v>
      </c>
      <c r="AL9" s="62">
        <f t="shared" si="6"/>
        <v>729746.68</v>
      </c>
      <c r="AM9" s="99">
        <v>100000</v>
      </c>
      <c r="AN9" s="50">
        <f t="shared" si="13"/>
        <v>100000</v>
      </c>
      <c r="AO9" s="74">
        <f t="shared" si="7"/>
        <v>0.137033853994375</v>
      </c>
      <c r="AP9" s="75">
        <f t="shared" si="8"/>
        <v>0.00669405152449052</v>
      </c>
      <c r="AQ9" s="76"/>
      <c r="AR9" s="22"/>
      <c r="AS9" s="22"/>
      <c r="AT9" s="76">
        <f t="shared" si="9"/>
        <v>0</v>
      </c>
      <c r="AU9" s="77">
        <v>0</v>
      </c>
      <c r="AV9" s="77">
        <f t="shared" si="10"/>
        <v>0</v>
      </c>
      <c r="AW9" s="50">
        <f t="shared" si="11"/>
        <v>100000</v>
      </c>
      <c r="AX9" s="91"/>
      <c r="AY9" s="15"/>
      <c r="AZ9" s="91"/>
      <c r="BA9" s="94" t="s">
        <v>70</v>
      </c>
      <c r="BB9" s="50" t="s">
        <v>284</v>
      </c>
      <c r="BC9" s="19" t="s">
        <v>277</v>
      </c>
      <c r="BD9" s="97" t="s">
        <v>285</v>
      </c>
      <c r="BF9" s="1" t="s">
        <v>85</v>
      </c>
    </row>
    <row r="10" ht="36" customHeight="1" spans="1:56">
      <c r="A10" s="15">
        <f t="shared" si="14"/>
        <v>7</v>
      </c>
      <c r="B10" s="16" t="s">
        <v>286</v>
      </c>
      <c r="C10" s="17" t="s">
        <v>287</v>
      </c>
      <c r="D10" s="17" t="s">
        <v>66</v>
      </c>
      <c r="E10" s="18" t="s">
        <v>67</v>
      </c>
      <c r="F10" s="18" t="s">
        <v>68</v>
      </c>
      <c r="G10" s="19" t="s">
        <v>69</v>
      </c>
      <c r="H10" s="20">
        <v>1</v>
      </c>
      <c r="I10" s="38">
        <f>VLOOKUP(B10,[1]Sheet1!$B:$BA,52,0)</f>
        <v>540321.59</v>
      </c>
      <c r="J10" s="38">
        <f>VLOOKUP(B10,[1]Sheet1!$B:$BB,53,0)</f>
        <v>0</v>
      </c>
      <c r="K10" s="39"/>
      <c r="L10" s="39"/>
      <c r="M10" s="39"/>
      <c r="N10" s="39"/>
      <c r="O10" s="39"/>
      <c r="P10" s="39"/>
      <c r="Q10" s="39">
        <f>VLOOKUP(B10,[4]Sheet1!$B$5:$BJ$707,61,0)</f>
        <v>24607.45</v>
      </c>
      <c r="R10" s="39">
        <f>VLOOKUP(B10,[5]Sheet1!$B$5:$BO$716,65,0)</f>
        <v>24607.45</v>
      </c>
      <c r="S10" s="39">
        <f>VLOOKUP(B10,[1]Sheet1!$B:$BO,66,0)</f>
        <v>90053.5983333333</v>
      </c>
      <c r="T10" s="49">
        <f t="shared" si="12"/>
        <v>139268.498333333</v>
      </c>
      <c r="U10" s="50"/>
      <c r="V10" s="50"/>
      <c r="W10" s="50"/>
      <c r="X10" s="50"/>
      <c r="Y10" s="50"/>
      <c r="Z10" s="50"/>
      <c r="AA10" s="50"/>
      <c r="AB10" s="50">
        <v>147644.7</v>
      </c>
      <c r="AC10" s="50">
        <v>157805.6</v>
      </c>
      <c r="AD10" s="50">
        <v>100000</v>
      </c>
      <c r="AE10" s="50"/>
      <c r="AF10" s="50"/>
      <c r="AG10" s="50"/>
      <c r="AH10" s="50">
        <f t="shared" si="2"/>
        <v>405450.3</v>
      </c>
      <c r="AI10" s="50">
        <f t="shared" si="3"/>
        <v>-266181.801666667</v>
      </c>
      <c r="AJ10" s="50">
        <f t="shared" si="4"/>
        <v>-100000</v>
      </c>
      <c r="AK10" s="62">
        <f t="shared" si="5"/>
        <v>-100000</v>
      </c>
      <c r="AL10" s="62">
        <f t="shared" si="6"/>
        <v>0</v>
      </c>
      <c r="AM10" s="99">
        <v>300000</v>
      </c>
      <c r="AN10" s="50">
        <f t="shared" si="13"/>
        <v>300000</v>
      </c>
      <c r="AO10" s="74" t="str">
        <f t="shared" si="7"/>
        <v>100%</v>
      </c>
      <c r="AP10" s="75">
        <f t="shared" si="8"/>
        <v>0.0200821545734716</v>
      </c>
      <c r="AQ10" s="76"/>
      <c r="AR10" s="22"/>
      <c r="AS10" s="22"/>
      <c r="AT10" s="76">
        <f t="shared" si="9"/>
        <v>0</v>
      </c>
      <c r="AU10" s="77">
        <v>0</v>
      </c>
      <c r="AV10" s="77">
        <v>0</v>
      </c>
      <c r="AW10" s="50">
        <f t="shared" si="11"/>
        <v>300000</v>
      </c>
      <c r="AX10" s="91">
        <v>45532</v>
      </c>
      <c r="AY10" s="15">
        <v>7</v>
      </c>
      <c r="AZ10" s="91">
        <f>AX10-AY10</f>
        <v>45525</v>
      </c>
      <c r="BA10" s="94" t="s">
        <v>70</v>
      </c>
      <c r="BB10" s="50">
        <v>0</v>
      </c>
      <c r="BC10" s="19" t="s">
        <v>277</v>
      </c>
      <c r="BD10" s="97" t="s">
        <v>285</v>
      </c>
    </row>
    <row r="11" ht="36" customHeight="1" spans="1:56">
      <c r="A11" s="15">
        <f t="shared" si="14"/>
        <v>8</v>
      </c>
      <c r="B11" s="16" t="s">
        <v>288</v>
      </c>
      <c r="C11" s="17" t="s">
        <v>289</v>
      </c>
      <c r="D11" s="17" t="s">
        <v>146</v>
      </c>
      <c r="E11" s="18" t="s">
        <v>67</v>
      </c>
      <c r="F11" s="18" t="s">
        <v>68</v>
      </c>
      <c r="G11" s="19" t="s">
        <v>69</v>
      </c>
      <c r="H11" s="20">
        <v>1</v>
      </c>
      <c r="I11" s="38">
        <f>VLOOKUP(B11,[1]Sheet1!$B:$BA,52,0)</f>
        <v>282609.56</v>
      </c>
      <c r="J11" s="38">
        <f>VLOOKUP(B11,[1]Sheet1!$B:$BB,53,0)</f>
        <v>282609.56</v>
      </c>
      <c r="K11" s="39">
        <f>VLOOKUP(B11,[2]Sheet1!$B$5:$BB$697,53,0)</f>
        <v>0</v>
      </c>
      <c r="L11" s="39">
        <f>VLOOKUP(B11,[2]Sheet1!$B:$BC,54,0)</f>
        <v>0</v>
      </c>
      <c r="M11" s="39">
        <f>VLOOKUP(B11,[2]Sheet1!$B:$BD,55,0)</f>
        <v>0</v>
      </c>
      <c r="N11" s="39">
        <f>VLOOKUP(B11,[2]Sheet1!$B:$BE,56,0)</f>
        <v>0</v>
      </c>
      <c r="O11" s="39">
        <f>VLOOKUP(B11,[2]Sheet1!$B:$BF,57,0)</f>
        <v>12220.16</v>
      </c>
      <c r="P11" s="39">
        <f>VLOOKUP(B11,[3]Sheet1!$B:$BH,59,0)</f>
        <v>26584.4</v>
      </c>
      <c r="Q11" s="39">
        <f>VLOOKUP(B11,[4]Sheet1!$B$5:$BJ$707,61,0)</f>
        <v>40971.9733333333</v>
      </c>
      <c r="R11" s="39">
        <f>VLOOKUP(B11,[5]Sheet1!$B$5:$BO$716,65,0)</f>
        <v>38929.1966666667</v>
      </c>
      <c r="S11" s="39">
        <f>VLOOKUP(B11,[1]Sheet1!$B:$BO,66,0)</f>
        <v>47101.5933333333</v>
      </c>
      <c r="T11" s="49">
        <f t="shared" si="12"/>
        <v>165807.323333333</v>
      </c>
      <c r="U11" s="50">
        <f>VLOOKUP(B11,[6]Sheet2!$A:$V,21,0)</f>
        <v>240782.89</v>
      </c>
      <c r="V11" s="50">
        <v>170782.89</v>
      </c>
      <c r="W11" s="50">
        <v>77320.96</v>
      </c>
      <c r="X11" s="50"/>
      <c r="Y11" s="50"/>
      <c r="Z11" s="50">
        <f>VLOOKUP(B11,'[8]7.4付款计划'!$C$4:$AI$185,33,0)</f>
        <v>80000</v>
      </c>
      <c r="AA11" s="50">
        <f>VLOOKUP(B11,'[8]7.9付款计划'!$C$9:$AB$196,26,0)</f>
        <v>0</v>
      </c>
      <c r="AB11" s="50">
        <v>150000</v>
      </c>
      <c r="AC11" s="50"/>
      <c r="AD11" s="50"/>
      <c r="AE11" s="50"/>
      <c r="AF11" s="50">
        <v>80000</v>
      </c>
      <c r="AG11" s="50"/>
      <c r="AH11" s="50">
        <f t="shared" si="2"/>
        <v>798886.74</v>
      </c>
      <c r="AI11" s="50">
        <f t="shared" si="3"/>
        <v>-633079.416666667</v>
      </c>
      <c r="AJ11" s="50">
        <f t="shared" si="4"/>
        <v>202609.56</v>
      </c>
      <c r="AK11" s="62">
        <f t="shared" si="5"/>
        <v>202609.56</v>
      </c>
      <c r="AL11" s="62">
        <f t="shared" si="6"/>
        <v>202609.56</v>
      </c>
      <c r="AM11" s="99">
        <v>200000</v>
      </c>
      <c r="AN11" s="50">
        <f t="shared" si="13"/>
        <v>200000</v>
      </c>
      <c r="AO11" s="74">
        <f t="shared" si="7"/>
        <v>0.987120252371112</v>
      </c>
      <c r="AP11" s="75">
        <f t="shared" si="8"/>
        <v>0.013388103048981</v>
      </c>
      <c r="AQ11" s="76"/>
      <c r="AR11" s="22"/>
      <c r="AS11" s="22"/>
      <c r="AT11" s="76">
        <f t="shared" si="9"/>
        <v>0</v>
      </c>
      <c r="AU11" s="77">
        <v>0</v>
      </c>
      <c r="AV11" s="77">
        <f t="shared" ref="AV11:AV74" si="15">IF(AN11=0,0,AT11/AN11+AU11)</f>
        <v>0</v>
      </c>
      <c r="AW11" s="50">
        <f t="shared" si="11"/>
        <v>200000</v>
      </c>
      <c r="AX11" s="95">
        <v>45555</v>
      </c>
      <c r="AY11" s="93">
        <v>3</v>
      </c>
      <c r="AZ11" s="91">
        <f>AX11-AY11</f>
        <v>45552</v>
      </c>
      <c r="BA11" s="94" t="s">
        <v>70</v>
      </c>
      <c r="BB11" s="50">
        <v>0</v>
      </c>
      <c r="BC11" s="19" t="s">
        <v>277</v>
      </c>
      <c r="BD11" s="97"/>
    </row>
    <row r="12" ht="36" customHeight="1" spans="1:56">
      <c r="A12" s="15">
        <f t="shared" si="14"/>
        <v>9</v>
      </c>
      <c r="B12" s="16" t="s">
        <v>290</v>
      </c>
      <c r="C12" s="17" t="s">
        <v>291</v>
      </c>
      <c r="D12" s="17" t="s">
        <v>66</v>
      </c>
      <c r="E12" s="18" t="s">
        <v>67</v>
      </c>
      <c r="F12" s="18" t="s">
        <v>110</v>
      </c>
      <c r="G12" s="19" t="s">
        <v>69</v>
      </c>
      <c r="H12" s="20">
        <v>1</v>
      </c>
      <c r="I12" s="38">
        <f>VLOOKUP(B12,[1]Sheet1!$B:$BA,52,0)</f>
        <v>58272</v>
      </c>
      <c r="J12" s="38">
        <f>VLOOKUP(B12,[1]Sheet1!$B:$BB,53,0)</f>
        <v>58272</v>
      </c>
      <c r="K12" s="39">
        <f>VLOOKUP(B12,[2]Sheet1!$B$5:$BB$697,53,0)</f>
        <v>0</v>
      </c>
      <c r="L12" s="39">
        <f>VLOOKUP(B12,[2]Sheet1!$B:$BC,54,0)</f>
        <v>0</v>
      </c>
      <c r="M12" s="39">
        <f>VLOOKUP(B12,[2]Sheet1!$B:$BD,55,0)</f>
        <v>0</v>
      </c>
      <c r="N12" s="39">
        <f>VLOOKUP(B12,[2]Sheet1!$B:$BE,56,0)</f>
        <v>0</v>
      </c>
      <c r="O12" s="39">
        <f>VLOOKUP(B12,[2]Sheet1!$B:$BF,57,0)</f>
        <v>2856</v>
      </c>
      <c r="P12" s="39">
        <f>VLOOKUP(B12,[3]Sheet1!$B:$BH,59,0)</f>
        <v>9712</v>
      </c>
      <c r="Q12" s="39">
        <f>VLOOKUP(B12,[4]Sheet1!$B$5:$BJ$707,61,0)</f>
        <v>9712</v>
      </c>
      <c r="R12" s="39">
        <f>VLOOKUP(B12,[5]Sheet1!$B$5:$BO$716,65,0)</f>
        <v>9712</v>
      </c>
      <c r="S12" s="39">
        <f>VLOOKUP(B12,[1]Sheet1!$B:$BO,66,0)</f>
        <v>9712</v>
      </c>
      <c r="T12" s="49">
        <f t="shared" si="12"/>
        <v>41704</v>
      </c>
      <c r="U12" s="50">
        <f>VLOOKUP(B12,[6]Sheet2!$A:$V,21,0)</f>
        <v>42068</v>
      </c>
      <c r="V12" s="50"/>
      <c r="W12" s="50"/>
      <c r="X12" s="50"/>
      <c r="Y12" s="50"/>
      <c r="Z12" s="50">
        <f>VLOOKUP(B12,'[8]7.4付款计划'!$C$4:$AI$185,33,0)</f>
        <v>0</v>
      </c>
      <c r="AA12" s="50">
        <f>VLOOKUP(B12,'[8]7.9付款计划'!$C$9:$AB$196,26,0)</f>
        <v>0</v>
      </c>
      <c r="AB12" s="50"/>
      <c r="AC12" s="50"/>
      <c r="AD12" s="50">
        <v>41136</v>
      </c>
      <c r="AE12" s="50"/>
      <c r="AF12" s="50"/>
      <c r="AG12" s="50"/>
      <c r="AH12" s="50">
        <f t="shared" si="2"/>
        <v>83204</v>
      </c>
      <c r="AI12" s="50">
        <f t="shared" si="3"/>
        <v>-41500</v>
      </c>
      <c r="AJ12" s="50">
        <f t="shared" si="4"/>
        <v>17136</v>
      </c>
      <c r="AK12" s="62">
        <f t="shared" si="5"/>
        <v>17136</v>
      </c>
      <c r="AL12" s="62">
        <f t="shared" si="6"/>
        <v>17136</v>
      </c>
      <c r="AM12" s="100"/>
      <c r="AN12" s="50">
        <f t="shared" si="13"/>
        <v>0</v>
      </c>
      <c r="AO12" s="74">
        <f t="shared" si="7"/>
        <v>0</v>
      </c>
      <c r="AP12" s="75">
        <f t="shared" si="8"/>
        <v>0</v>
      </c>
      <c r="AQ12" s="76"/>
      <c r="AR12" s="22"/>
      <c r="AS12" s="22"/>
      <c r="AT12" s="76">
        <f t="shared" si="9"/>
        <v>0</v>
      </c>
      <c r="AU12" s="77"/>
      <c r="AV12" s="77">
        <f t="shared" si="15"/>
        <v>0</v>
      </c>
      <c r="AW12" s="50">
        <f t="shared" si="11"/>
        <v>0</v>
      </c>
      <c r="AX12" s="91">
        <v>45545</v>
      </c>
      <c r="AY12" s="93">
        <v>1</v>
      </c>
      <c r="AZ12" s="91">
        <f>AX12-AY12</f>
        <v>45544</v>
      </c>
      <c r="BA12" s="92" t="s">
        <v>70</v>
      </c>
      <c r="BB12" s="50">
        <v>0</v>
      </c>
      <c r="BC12" s="15" t="s">
        <v>277</v>
      </c>
      <c r="BD12" s="97"/>
    </row>
    <row r="13" ht="36" customHeight="1" spans="1:56">
      <c r="A13" s="15">
        <f t="shared" si="14"/>
        <v>10</v>
      </c>
      <c r="B13" s="16" t="s">
        <v>292</v>
      </c>
      <c r="C13" s="17" t="s">
        <v>293</v>
      </c>
      <c r="D13" s="17" t="s">
        <v>66</v>
      </c>
      <c r="E13" s="18" t="s">
        <v>67</v>
      </c>
      <c r="F13" s="18" t="s">
        <v>110</v>
      </c>
      <c r="G13" s="19" t="s">
        <v>69</v>
      </c>
      <c r="H13" s="20">
        <v>0.8</v>
      </c>
      <c r="I13" s="38">
        <f>VLOOKUP(B13,[1]Sheet1!$B:$BA,52,0)</f>
        <v>695619.54</v>
      </c>
      <c r="J13" s="38">
        <f>VLOOKUP(B13,[1]Sheet1!$B:$BB,53,0)</f>
        <v>607766.85</v>
      </c>
      <c r="K13" s="39">
        <f>VLOOKUP(B13,[2]Sheet1!$B$5:$BB$697,53,0)</f>
        <v>70792.89</v>
      </c>
      <c r="L13" s="39">
        <f>VLOOKUP(B13,[2]Sheet1!$B:$BC,54,0)</f>
        <v>79216.4016666667</v>
      </c>
      <c r="M13" s="39">
        <f>VLOOKUP(B13,[2]Sheet1!$B:$BD,55,0)</f>
        <v>73787.37</v>
      </c>
      <c r="N13" s="39">
        <f>VLOOKUP(B13,[2]Sheet1!$B:$BE,56,0)</f>
        <v>73787.37</v>
      </c>
      <c r="O13" s="39">
        <f>VLOOKUP(B13,[2]Sheet1!$B:$BF,57,0)</f>
        <v>73787.37</v>
      </c>
      <c r="P13" s="39">
        <f>VLOOKUP(B13,[3]Sheet1!$B:$BH,59,0)</f>
        <v>53834.9183333333</v>
      </c>
      <c r="Q13" s="39">
        <f>VLOOKUP(B13,[4]Sheet1!$B$5:$BJ$707,61,0)</f>
        <v>58678.82</v>
      </c>
      <c r="R13" s="39">
        <f>VLOOKUP(B13,[5]Sheet1!$B$5:$BO$716,65,0)</f>
        <v>34072.9116666667</v>
      </c>
      <c r="S13" s="39">
        <f>VLOOKUP(B13,[1]Sheet1!$B:$BO,66,0)</f>
        <v>14642.115</v>
      </c>
      <c r="T13" s="49">
        <f t="shared" si="12"/>
        <v>426080.133333333</v>
      </c>
      <c r="U13" s="50">
        <f>VLOOKUP(B13,[6]Sheet2!$A:$V,21,0)</f>
        <v>280000</v>
      </c>
      <c r="V13" s="50">
        <v>80000</v>
      </c>
      <c r="W13" s="50"/>
      <c r="X13" s="50"/>
      <c r="Y13" s="50"/>
      <c r="Z13" s="50">
        <f>VLOOKUP(B13,'[8]7.4付款计划'!$C$4:$AI$185,33,0)</f>
        <v>0</v>
      </c>
      <c r="AA13" s="50">
        <f>VLOOKUP(B13,'[8]7.9付款计划'!$C$9:$AB$196,26,0)</f>
        <v>0</v>
      </c>
      <c r="AB13" s="50">
        <v>140000</v>
      </c>
      <c r="AC13" s="50"/>
      <c r="AD13" s="50"/>
      <c r="AE13" s="50"/>
      <c r="AF13" s="50"/>
      <c r="AG13" s="50"/>
      <c r="AH13" s="50">
        <f t="shared" si="2"/>
        <v>500000</v>
      </c>
      <c r="AI13" s="50">
        <f t="shared" si="3"/>
        <v>-73919.8666666667</v>
      </c>
      <c r="AJ13" s="50">
        <f t="shared" si="4"/>
        <v>607766.85</v>
      </c>
      <c r="AK13" s="62">
        <f t="shared" si="5"/>
        <v>607766.85</v>
      </c>
      <c r="AL13" s="62">
        <f t="shared" si="6"/>
        <v>607766.85</v>
      </c>
      <c r="AM13" s="99">
        <v>50000</v>
      </c>
      <c r="AN13" s="50">
        <f t="shared" si="13"/>
        <v>50000</v>
      </c>
      <c r="AO13" s="74">
        <f t="shared" si="7"/>
        <v>0.0822683895970963</v>
      </c>
      <c r="AP13" s="75">
        <f t="shared" si="8"/>
        <v>0.00334702576224526</v>
      </c>
      <c r="AQ13" s="76"/>
      <c r="AR13" s="22"/>
      <c r="AS13" s="22"/>
      <c r="AT13" s="76">
        <f t="shared" si="9"/>
        <v>0</v>
      </c>
      <c r="AU13" s="77"/>
      <c r="AV13" s="77">
        <f t="shared" si="15"/>
        <v>0</v>
      </c>
      <c r="AW13" s="50">
        <f t="shared" si="11"/>
        <v>50000</v>
      </c>
      <c r="AX13" s="91">
        <v>45545</v>
      </c>
      <c r="AY13" s="93">
        <v>2</v>
      </c>
      <c r="AZ13" s="91">
        <f>AX13-AY13</f>
        <v>45543</v>
      </c>
      <c r="BA13" s="92" t="s">
        <v>70</v>
      </c>
      <c r="BB13" s="50">
        <v>0</v>
      </c>
      <c r="BC13" s="15" t="s">
        <v>277</v>
      </c>
      <c r="BD13" s="97" t="s">
        <v>294</v>
      </c>
    </row>
    <row r="14" ht="36" customHeight="1" spans="1:56">
      <c r="A14" s="15">
        <f t="shared" si="14"/>
        <v>11</v>
      </c>
      <c r="B14" s="16" t="s">
        <v>295</v>
      </c>
      <c r="C14" s="17" t="s">
        <v>296</v>
      </c>
      <c r="D14" s="17" t="s">
        <v>146</v>
      </c>
      <c r="E14" s="18" t="s">
        <v>75</v>
      </c>
      <c r="F14" s="18" t="s">
        <v>68</v>
      </c>
      <c r="G14" s="19" t="s">
        <v>69</v>
      </c>
      <c r="H14" s="20">
        <v>1</v>
      </c>
      <c r="I14" s="38">
        <f>VLOOKUP(B14,[1]Sheet1!$B:$BA,52,0)</f>
        <v>19500</v>
      </c>
      <c r="J14" s="38">
        <f>VLOOKUP(B14,[1]Sheet1!$B:$BB,53,0)</f>
        <v>19500</v>
      </c>
      <c r="K14" s="39">
        <f>VLOOKUP(B14,[2]Sheet1!$B$5:$BB$697,53,0)</f>
        <v>3250</v>
      </c>
      <c r="L14" s="39">
        <f>VLOOKUP(B14,[2]Sheet1!$B:$BC,54,0)</f>
        <v>3250</v>
      </c>
      <c r="M14" s="39">
        <f>VLOOKUP(B14,[2]Sheet1!$B:$BD,55,0)</f>
        <v>3250</v>
      </c>
      <c r="N14" s="39">
        <f>VLOOKUP(B14,[2]Sheet1!$B:$BE,56,0)</f>
        <v>3250</v>
      </c>
      <c r="O14" s="39">
        <f>VLOOKUP(B14,[2]Sheet1!$B:$BF,57,0)</f>
        <v>3250</v>
      </c>
      <c r="P14" s="39">
        <f>VLOOKUP(B14,[3]Sheet1!$B:$BH,59,0)</f>
        <v>3250</v>
      </c>
      <c r="Q14" s="39">
        <f>VLOOKUP(B14,[4]Sheet1!$B$5:$BJ$707,61,0)</f>
        <v>0</v>
      </c>
      <c r="R14" s="39">
        <f>VLOOKUP(B14,[5]Sheet1!$B$5:$BO$716,65,0)</f>
        <v>0</v>
      </c>
      <c r="S14" s="39">
        <f>VLOOKUP(B14,[1]Sheet1!$B:$BO,66,0)</f>
        <v>0</v>
      </c>
      <c r="T14" s="49">
        <f t="shared" si="12"/>
        <v>19500</v>
      </c>
      <c r="U14" s="50"/>
      <c r="V14" s="50"/>
      <c r="W14" s="50"/>
      <c r="X14" s="50"/>
      <c r="Y14" s="50"/>
      <c r="Z14" s="50">
        <f>VLOOKUP(B14,'[8]7.4付款计划'!$C$4:$AI$185,33,0)</f>
        <v>0</v>
      </c>
      <c r="AA14" s="50">
        <f>VLOOKUP(B14,'[8]7.9付款计划'!$C$9:$AB$196,26,0)</f>
        <v>0</v>
      </c>
      <c r="AB14" s="50"/>
      <c r="AC14" s="50"/>
      <c r="AD14" s="50"/>
      <c r="AE14" s="50"/>
      <c r="AF14" s="50"/>
      <c r="AG14" s="50"/>
      <c r="AH14" s="50">
        <f t="shared" si="2"/>
        <v>0</v>
      </c>
      <c r="AI14" s="50">
        <f t="shared" si="3"/>
        <v>19500</v>
      </c>
      <c r="AJ14" s="50">
        <f t="shared" si="4"/>
        <v>19500</v>
      </c>
      <c r="AK14" s="62">
        <f t="shared" si="5"/>
        <v>19500</v>
      </c>
      <c r="AL14" s="62">
        <f t="shared" si="6"/>
        <v>19500</v>
      </c>
      <c r="AM14" s="100"/>
      <c r="AN14" s="50">
        <f t="shared" si="13"/>
        <v>0</v>
      </c>
      <c r="AO14" s="74">
        <f t="shared" si="7"/>
        <v>0</v>
      </c>
      <c r="AP14" s="75">
        <f t="shared" si="8"/>
        <v>0</v>
      </c>
      <c r="AQ14" s="76"/>
      <c r="AR14" s="22"/>
      <c r="AS14" s="22"/>
      <c r="AT14" s="76">
        <f t="shared" si="9"/>
        <v>0</v>
      </c>
      <c r="AU14" s="77"/>
      <c r="AV14" s="77">
        <f t="shared" si="15"/>
        <v>0</v>
      </c>
      <c r="AW14" s="50">
        <f t="shared" si="11"/>
        <v>0</v>
      </c>
      <c r="AX14" s="91"/>
      <c r="AY14" s="15"/>
      <c r="AZ14" s="91"/>
      <c r="BA14" s="92" t="s">
        <v>70</v>
      </c>
      <c r="BB14" s="50">
        <v>0</v>
      </c>
      <c r="BC14" s="15" t="s">
        <v>72</v>
      </c>
      <c r="BD14" s="97"/>
    </row>
    <row r="15" ht="36" customHeight="1" spans="1:56">
      <c r="A15" s="15">
        <f t="shared" si="14"/>
        <v>12</v>
      </c>
      <c r="B15" s="16" t="s">
        <v>297</v>
      </c>
      <c r="C15" s="17" t="s">
        <v>298</v>
      </c>
      <c r="D15" s="17" t="s">
        <v>66</v>
      </c>
      <c r="E15" s="18" t="s">
        <v>149</v>
      </c>
      <c r="F15" s="18" t="s">
        <v>68</v>
      </c>
      <c r="G15" s="19" t="s">
        <v>149</v>
      </c>
      <c r="H15" s="28">
        <v>0.8</v>
      </c>
      <c r="I15" s="38">
        <f>VLOOKUP(B15,[1]Sheet1!$B:$BA,52,0)</f>
        <v>119448.35</v>
      </c>
      <c r="J15" s="38">
        <f>VLOOKUP(B15,[1]Sheet1!$B:$BB,53,0)</f>
        <v>119448.35</v>
      </c>
      <c r="K15" s="39">
        <f>VLOOKUP(B15,[2]Sheet1!$B$5:$BB$697,53,0)</f>
        <v>23241.3916666667</v>
      </c>
      <c r="L15" s="39">
        <f>VLOOKUP(B15,[2]Sheet1!$B:$BC,54,0)</f>
        <v>23241.3916666667</v>
      </c>
      <c r="M15" s="39">
        <f>VLOOKUP(B15,[2]Sheet1!$B:$BD,55,0)</f>
        <v>0</v>
      </c>
      <c r="N15" s="39">
        <f>VLOOKUP(B15,[2]Sheet1!$B:$BE,56,0)</f>
        <v>0</v>
      </c>
      <c r="O15" s="39">
        <f>VLOOKUP(B15,[2]Sheet1!$B:$BF,57,0)</f>
        <v>0</v>
      </c>
      <c r="P15" s="39">
        <f>VLOOKUP(B15,[3]Sheet1!$B:$BH,59,0)</f>
        <v>0</v>
      </c>
      <c r="Q15" s="39">
        <f>VLOOKUP(B15,[4]Sheet1!$B$5:$BJ$707,61,0)</f>
        <v>0</v>
      </c>
      <c r="R15" s="39">
        <f>VLOOKUP(B15,[5]Sheet1!$B$5:$BO$716,65,0)</f>
        <v>0</v>
      </c>
      <c r="S15" s="39">
        <f>VLOOKUP(B15,[1]Sheet1!$B:$BO,66,0)</f>
        <v>0</v>
      </c>
      <c r="T15" s="49">
        <f t="shared" si="12"/>
        <v>37186.2266666667</v>
      </c>
      <c r="U15" s="50">
        <f>VLOOKUP(B15,[6]Sheet2!$A:$V,21,0)</f>
        <v>0</v>
      </c>
      <c r="V15" s="50"/>
      <c r="W15" s="50"/>
      <c r="X15" s="50"/>
      <c r="Y15" s="50"/>
      <c r="Z15" s="50">
        <f>VLOOKUP(B15,'[8]7.4付款计划'!$C$4:$AI$185,33,0)</f>
        <v>20000</v>
      </c>
      <c r="AA15" s="50">
        <f>VLOOKUP(B15,'[8]7.9付款计划'!$C$9:$AB$196,26,0)</f>
        <v>0</v>
      </c>
      <c r="AB15" s="50"/>
      <c r="AC15" s="50"/>
      <c r="AD15" s="50"/>
      <c r="AE15" s="50"/>
      <c r="AF15" s="50"/>
      <c r="AG15" s="50"/>
      <c r="AH15" s="50">
        <f t="shared" si="2"/>
        <v>20000</v>
      </c>
      <c r="AI15" s="50">
        <f t="shared" si="3"/>
        <v>17186.2266666667</v>
      </c>
      <c r="AJ15" s="50">
        <f t="shared" si="4"/>
        <v>119448.35</v>
      </c>
      <c r="AK15" s="62">
        <f t="shared" si="5"/>
        <v>17186.2266666667</v>
      </c>
      <c r="AL15" s="62">
        <f t="shared" si="6"/>
        <v>17186.2266666667</v>
      </c>
      <c r="AM15" s="100"/>
      <c r="AN15" s="50">
        <f t="shared" si="13"/>
        <v>0</v>
      </c>
      <c r="AO15" s="74">
        <f t="shared" si="7"/>
        <v>0</v>
      </c>
      <c r="AP15" s="75">
        <f t="shared" si="8"/>
        <v>0</v>
      </c>
      <c r="AQ15" s="76"/>
      <c r="AR15" s="22"/>
      <c r="AS15" s="22"/>
      <c r="AT15" s="76">
        <f t="shared" si="9"/>
        <v>0</v>
      </c>
      <c r="AU15" s="77">
        <v>0</v>
      </c>
      <c r="AV15" s="77">
        <f t="shared" si="15"/>
        <v>0</v>
      </c>
      <c r="AW15" s="50">
        <f t="shared" si="11"/>
        <v>0</v>
      </c>
      <c r="AX15" s="91"/>
      <c r="AY15" s="15"/>
      <c r="AZ15" s="91"/>
      <c r="BA15" s="94" t="s">
        <v>70</v>
      </c>
      <c r="BB15" s="50">
        <v>0</v>
      </c>
      <c r="BC15" s="19" t="s">
        <v>153</v>
      </c>
      <c r="BD15" s="97"/>
    </row>
    <row r="16" ht="36" customHeight="1" spans="1:56">
      <c r="A16" s="15">
        <f t="shared" si="14"/>
        <v>13</v>
      </c>
      <c r="B16" s="16" t="s">
        <v>299</v>
      </c>
      <c r="C16" s="17" t="s">
        <v>300</v>
      </c>
      <c r="D16" s="17" t="s">
        <v>146</v>
      </c>
      <c r="E16" s="18" t="s">
        <v>149</v>
      </c>
      <c r="F16" s="18" t="s">
        <v>110</v>
      </c>
      <c r="G16" s="19" t="s">
        <v>149</v>
      </c>
      <c r="H16" s="28">
        <v>1</v>
      </c>
      <c r="I16" s="38">
        <f>VLOOKUP(B16,[1]Sheet1!$B:$BA,52,0)</f>
        <v>35240</v>
      </c>
      <c r="J16" s="38">
        <f>VLOOKUP(B16,[1]Sheet1!$B:$BB,53,0)</f>
        <v>35240</v>
      </c>
      <c r="K16" s="39">
        <f>VLOOKUP(B16,[2]Sheet1!$B$5:$BB$697,53,0)</f>
        <v>2978.33333333333</v>
      </c>
      <c r="L16" s="39">
        <f>VLOOKUP(B16,[2]Sheet1!$B:$BC,54,0)</f>
        <v>2978.33333333333</v>
      </c>
      <c r="M16" s="39">
        <f>VLOOKUP(B16,[2]Sheet1!$B:$BD,55,0)</f>
        <v>2978.33333333333</v>
      </c>
      <c r="N16" s="39">
        <f>VLOOKUP(B16,[2]Sheet1!$B:$BE,56,0)</f>
        <v>2978.33333333333</v>
      </c>
      <c r="O16" s="39">
        <f>VLOOKUP(B16,[2]Sheet1!$B:$BF,57,0)</f>
        <v>6706.66666666667</v>
      </c>
      <c r="P16" s="39">
        <f>VLOOKUP(B16,[3]Sheet1!$B:$BH,59,0)</f>
        <v>6706.66666666667</v>
      </c>
      <c r="Q16" s="39">
        <f>VLOOKUP(B16,[4]Sheet1!$B$5:$BJ$707,61,0)</f>
        <v>3728.33333333333</v>
      </c>
      <c r="R16" s="39">
        <f>VLOOKUP(B16,[5]Sheet1!$B$5:$BO$716,65,0)</f>
        <v>3728.33333333333</v>
      </c>
      <c r="S16" s="39">
        <f>VLOOKUP(B16,[1]Sheet1!$B:$BO,66,0)</f>
        <v>3728.33333333333</v>
      </c>
      <c r="T16" s="49">
        <f t="shared" si="12"/>
        <v>36511.6666666666</v>
      </c>
      <c r="U16" s="50"/>
      <c r="V16" s="50"/>
      <c r="W16" s="50"/>
      <c r="X16" s="50">
        <f>VLOOKUP(B16,'[7]5.30 (2)'!$C$4:$V$115,20,0)</f>
        <v>5000</v>
      </c>
      <c r="Y16" s="50"/>
      <c r="Z16" s="50">
        <f>VLOOKUP(B16,'[8]7.4付款计划'!$C$4:$AI$185,33,0)</f>
        <v>0</v>
      </c>
      <c r="AA16" s="50">
        <f>VLOOKUP(B16,'[8]7.9付款计划'!$C$9:$AB$196,26,0)</f>
        <v>0</v>
      </c>
      <c r="AB16" s="50"/>
      <c r="AC16" s="50"/>
      <c r="AD16" s="50"/>
      <c r="AE16" s="50"/>
      <c r="AF16" s="50"/>
      <c r="AG16" s="50"/>
      <c r="AH16" s="50">
        <f t="shared" si="2"/>
        <v>5000</v>
      </c>
      <c r="AI16" s="50">
        <f t="shared" si="3"/>
        <v>31511.6666666666</v>
      </c>
      <c r="AJ16" s="50">
        <f t="shared" si="4"/>
        <v>35240</v>
      </c>
      <c r="AK16" s="62">
        <f t="shared" si="5"/>
        <v>31511.6666666666</v>
      </c>
      <c r="AL16" s="62">
        <f t="shared" si="6"/>
        <v>31511.6666666666</v>
      </c>
      <c r="AM16" s="100"/>
      <c r="AN16" s="50">
        <f t="shared" si="13"/>
        <v>0</v>
      </c>
      <c r="AO16" s="74">
        <f t="shared" si="7"/>
        <v>0</v>
      </c>
      <c r="AP16" s="75">
        <f t="shared" si="8"/>
        <v>0</v>
      </c>
      <c r="AQ16" s="76"/>
      <c r="AR16" s="22"/>
      <c r="AS16" s="22"/>
      <c r="AT16" s="76">
        <f t="shared" si="9"/>
        <v>0</v>
      </c>
      <c r="AU16" s="77">
        <v>0</v>
      </c>
      <c r="AV16" s="77">
        <f t="shared" si="15"/>
        <v>0</v>
      </c>
      <c r="AW16" s="50">
        <f t="shared" si="11"/>
        <v>0</v>
      </c>
      <c r="AX16" s="91"/>
      <c r="AY16" s="15"/>
      <c r="AZ16" s="91"/>
      <c r="BA16" s="92" t="s">
        <v>70</v>
      </c>
      <c r="BB16" s="50">
        <v>0</v>
      </c>
      <c r="BC16" s="15" t="s">
        <v>153</v>
      </c>
      <c r="BD16" s="97"/>
    </row>
    <row r="17" ht="36" customHeight="1" spans="1:56">
      <c r="A17" s="15">
        <f t="shared" si="14"/>
        <v>14</v>
      </c>
      <c r="B17" s="16" t="s">
        <v>301</v>
      </c>
      <c r="C17" s="17" t="s">
        <v>302</v>
      </c>
      <c r="D17" s="17" t="s">
        <v>146</v>
      </c>
      <c r="E17" s="18" t="s">
        <v>149</v>
      </c>
      <c r="F17" s="19" t="s">
        <v>135</v>
      </c>
      <c r="G17" s="19" t="s">
        <v>149</v>
      </c>
      <c r="H17" s="28">
        <v>1</v>
      </c>
      <c r="I17" s="38">
        <f>VLOOKUP(B17,[1]Sheet1!$B:$BA,52,0)</f>
        <v>0</v>
      </c>
      <c r="J17" s="38">
        <f>VLOOKUP(B17,[1]Sheet1!$B:$BB,53,0)</f>
        <v>0</v>
      </c>
      <c r="K17" s="39">
        <f>VLOOKUP(B17,[2]Sheet1!$B$5:$BB$697,53,0)</f>
        <v>0</v>
      </c>
      <c r="L17" s="39">
        <f>VLOOKUP(B17,[2]Sheet1!$B:$BC,54,0)</f>
        <v>0</v>
      </c>
      <c r="M17" s="39">
        <f>VLOOKUP(B17,[2]Sheet1!$B:$BD,55,0)</f>
        <v>0</v>
      </c>
      <c r="N17" s="39">
        <f>VLOOKUP(B17,[2]Sheet1!$B:$BE,56,0)</f>
        <v>0</v>
      </c>
      <c r="O17" s="39">
        <f>VLOOKUP(B17,[2]Sheet1!$B:$BF,57,0)</f>
        <v>0</v>
      </c>
      <c r="P17" s="39">
        <f>VLOOKUP(B17,[3]Sheet1!$B:$BH,59,0)</f>
        <v>0</v>
      </c>
      <c r="Q17" s="39">
        <f>VLOOKUP(B17,[4]Sheet1!$B$5:$BJ$707,61,0)</f>
        <v>4057.5</v>
      </c>
      <c r="R17" s="39">
        <f>VLOOKUP(B17,[5]Sheet1!$B$5:$BO$716,65,0)</f>
        <v>741.666666666667</v>
      </c>
      <c r="S17" s="39">
        <f>VLOOKUP(B17,[1]Sheet1!$B:$BO,66,0)</f>
        <v>0</v>
      </c>
      <c r="T17" s="49">
        <f t="shared" si="12"/>
        <v>4799.16666666667</v>
      </c>
      <c r="U17" s="50"/>
      <c r="V17" s="50"/>
      <c r="W17" s="50"/>
      <c r="X17" s="50"/>
      <c r="Y17" s="50"/>
      <c r="Z17" s="50">
        <f>VLOOKUP(B17,'[8]7.4付款计划'!$C$4:$AI$185,33,0)</f>
        <v>24345</v>
      </c>
      <c r="AA17" s="50">
        <f>VLOOKUP(B17,'[8]7.9付款计划'!$C$9:$AB$196,26,0)</f>
        <v>0</v>
      </c>
      <c r="AB17" s="50"/>
      <c r="AC17" s="50"/>
      <c r="AD17" s="50"/>
      <c r="AE17" s="50"/>
      <c r="AF17" s="50"/>
      <c r="AG17" s="50"/>
      <c r="AH17" s="50">
        <f t="shared" si="2"/>
        <v>24345</v>
      </c>
      <c r="AI17" s="50">
        <f t="shared" si="3"/>
        <v>-19545.8333333333</v>
      </c>
      <c r="AJ17" s="50">
        <f t="shared" si="4"/>
        <v>0</v>
      </c>
      <c r="AK17" s="62">
        <f t="shared" si="5"/>
        <v>-19545.8333333333</v>
      </c>
      <c r="AL17" s="62">
        <f t="shared" si="6"/>
        <v>0</v>
      </c>
      <c r="AM17" s="100"/>
      <c r="AN17" s="50">
        <f t="shared" si="13"/>
        <v>0</v>
      </c>
      <c r="AO17" s="74" t="str">
        <f t="shared" si="7"/>
        <v>100%</v>
      </c>
      <c r="AP17" s="75">
        <f t="shared" si="8"/>
        <v>0</v>
      </c>
      <c r="AQ17" s="76"/>
      <c r="AR17" s="22"/>
      <c r="AS17" s="22"/>
      <c r="AT17" s="76">
        <f t="shared" si="9"/>
        <v>0</v>
      </c>
      <c r="AU17" s="77">
        <v>0</v>
      </c>
      <c r="AV17" s="77">
        <f t="shared" si="15"/>
        <v>0</v>
      </c>
      <c r="AW17" s="50">
        <f t="shared" si="11"/>
        <v>0</v>
      </c>
      <c r="AX17" s="91"/>
      <c r="AY17" s="15"/>
      <c r="AZ17" s="91"/>
      <c r="BA17" s="94" t="s">
        <v>70</v>
      </c>
      <c r="BB17" s="50">
        <v>0</v>
      </c>
      <c r="BC17" s="19" t="s">
        <v>153</v>
      </c>
      <c r="BD17" s="97"/>
    </row>
    <row r="18" ht="36" customHeight="1" spans="1:56">
      <c r="A18" s="15">
        <f t="shared" si="14"/>
        <v>15</v>
      </c>
      <c r="B18" s="16" t="s">
        <v>303</v>
      </c>
      <c r="C18" s="17" t="s">
        <v>304</v>
      </c>
      <c r="D18" s="17" t="s">
        <v>146</v>
      </c>
      <c r="E18" s="18" t="s">
        <v>149</v>
      </c>
      <c r="F18" s="18" t="s">
        <v>68</v>
      </c>
      <c r="G18" s="19" t="s">
        <v>149</v>
      </c>
      <c r="H18" s="28">
        <v>1</v>
      </c>
      <c r="I18" s="38"/>
      <c r="J18" s="38"/>
      <c r="K18" s="39"/>
      <c r="L18" s="39"/>
      <c r="M18" s="39"/>
      <c r="N18" s="39"/>
      <c r="O18" s="39"/>
      <c r="P18" s="39"/>
      <c r="Q18" s="39"/>
      <c r="R18" s="39"/>
      <c r="S18" s="39" t="e">
        <f>VLOOKUP(B18,[1]Sheet1!$B:$BO,66,0)</f>
        <v>#N/A</v>
      </c>
      <c r="T18" s="49" t="e">
        <f t="shared" si="12"/>
        <v>#N/A</v>
      </c>
      <c r="U18" s="50"/>
      <c r="V18" s="50"/>
      <c r="W18" s="50"/>
      <c r="X18" s="50"/>
      <c r="Y18" s="50"/>
      <c r="Z18" s="50">
        <f>VLOOKUP(B18,'[8]7.4付款计划'!$C$4:$AI$185,33,0)</f>
        <v>35587.5</v>
      </c>
      <c r="AA18" s="50">
        <f>VLOOKUP(B18,'[8]7.9付款计划'!$C$9:$AB$196,26,0)</f>
        <v>0</v>
      </c>
      <c r="AB18" s="50"/>
      <c r="AC18" s="50"/>
      <c r="AD18" s="50"/>
      <c r="AE18" s="50"/>
      <c r="AF18" s="50"/>
      <c r="AG18" s="50"/>
      <c r="AH18" s="50">
        <f t="shared" si="2"/>
        <v>35587.5</v>
      </c>
      <c r="AI18" s="50"/>
      <c r="AJ18" s="50">
        <f t="shared" si="4"/>
        <v>0</v>
      </c>
      <c r="AK18" s="62"/>
      <c r="AL18" s="62">
        <f t="shared" si="6"/>
        <v>0</v>
      </c>
      <c r="AM18" s="100"/>
      <c r="AN18" s="50">
        <f t="shared" si="13"/>
        <v>0</v>
      </c>
      <c r="AO18" s="74" t="str">
        <f t="shared" si="7"/>
        <v>100%</v>
      </c>
      <c r="AP18" s="75">
        <f t="shared" si="8"/>
        <v>0</v>
      </c>
      <c r="AQ18" s="76"/>
      <c r="AR18" s="22"/>
      <c r="AS18" s="22"/>
      <c r="AT18" s="76">
        <f t="shared" si="9"/>
        <v>0</v>
      </c>
      <c r="AU18" s="77">
        <v>0</v>
      </c>
      <c r="AV18" s="77">
        <f t="shared" si="15"/>
        <v>0</v>
      </c>
      <c r="AW18" s="50">
        <f t="shared" si="11"/>
        <v>0</v>
      </c>
      <c r="AX18" s="91"/>
      <c r="AY18" s="15"/>
      <c r="AZ18" s="91"/>
      <c r="BA18" s="94" t="s">
        <v>70</v>
      </c>
      <c r="BB18" s="50">
        <v>0</v>
      </c>
      <c r="BC18" s="19" t="s">
        <v>153</v>
      </c>
      <c r="BD18" s="97"/>
    </row>
    <row r="19" ht="36" customHeight="1" spans="1:56">
      <c r="A19" s="15">
        <f t="shared" si="14"/>
        <v>16</v>
      </c>
      <c r="B19" s="16" t="s">
        <v>305</v>
      </c>
      <c r="C19" s="17" t="s">
        <v>306</v>
      </c>
      <c r="D19" s="17" t="s">
        <v>146</v>
      </c>
      <c r="E19" s="18" t="s">
        <v>75</v>
      </c>
      <c r="F19" s="18" t="s">
        <v>68</v>
      </c>
      <c r="G19" s="19" t="s">
        <v>85</v>
      </c>
      <c r="H19" s="20">
        <v>1</v>
      </c>
      <c r="I19" s="38">
        <f>VLOOKUP(B19,[1]Sheet1!$B:$BA,52,0)</f>
        <v>236900</v>
      </c>
      <c r="J19" s="38">
        <f>VLOOKUP(B19,[1]Sheet1!$B:$BB,53,0)</f>
        <v>236900</v>
      </c>
      <c r="K19" s="39">
        <f>VLOOKUP(B19,[2]Sheet1!$B$5:$BB$697,53,0)</f>
        <v>0</v>
      </c>
      <c r="L19" s="39">
        <f>VLOOKUP(B19,[2]Sheet1!$B:$BC,54,0)</f>
        <v>0</v>
      </c>
      <c r="M19" s="39">
        <f>VLOOKUP(B19,[2]Sheet1!$B:$BD,55,0)</f>
        <v>0</v>
      </c>
      <c r="N19" s="39">
        <f>VLOOKUP(B19,[2]Sheet1!$B:$BE,56,0)</f>
        <v>0</v>
      </c>
      <c r="O19" s="39">
        <f>VLOOKUP(B19,[2]Sheet1!$B:$BF,57,0)</f>
        <v>0</v>
      </c>
      <c r="P19" s="39">
        <f>VLOOKUP(B19,[3]Sheet1!$B:$BH,59,0)</f>
        <v>0</v>
      </c>
      <c r="Q19" s="39">
        <f>VLOOKUP(B19,[4]Sheet1!$B$5:$BJ$707,61,0)</f>
        <v>0</v>
      </c>
      <c r="R19" s="39">
        <f>VLOOKUP(B19,[5]Sheet1!$B$5:$BO$716,65,0)</f>
        <v>0</v>
      </c>
      <c r="S19" s="39">
        <f>VLOOKUP(B19,[1]Sheet1!$B:$BO,66,0)</f>
        <v>0</v>
      </c>
      <c r="T19" s="49">
        <f t="shared" si="12"/>
        <v>0</v>
      </c>
      <c r="U19" s="50">
        <f>VLOOKUP(B19,[6]Sheet2!$A:$V,21,0)</f>
        <v>0</v>
      </c>
      <c r="V19" s="50"/>
      <c r="W19" s="50"/>
      <c r="X19" s="50">
        <f>VLOOKUP(B19,'[7]5.30 (2)'!$C$4:$V$115,20,0)</f>
        <v>180000</v>
      </c>
      <c r="Y19" s="50"/>
      <c r="Z19" s="50">
        <f>VLOOKUP(B19,'[8]7.4付款计划'!$C$4:$AI$185,33,0)</f>
        <v>0</v>
      </c>
      <c r="AA19" s="50">
        <f>VLOOKUP(B19,'[8]7.9付款计划'!$C$9:$AB$196,26,0)</f>
        <v>0</v>
      </c>
      <c r="AB19" s="50"/>
      <c r="AC19" s="50"/>
      <c r="AD19" s="50"/>
      <c r="AE19" s="50"/>
      <c r="AF19" s="50"/>
      <c r="AG19" s="50"/>
      <c r="AH19" s="50">
        <f t="shared" si="2"/>
        <v>180000</v>
      </c>
      <c r="AI19" s="50">
        <f t="shared" si="3"/>
        <v>-180000</v>
      </c>
      <c r="AJ19" s="50">
        <f t="shared" si="4"/>
        <v>236900</v>
      </c>
      <c r="AK19" s="62">
        <f t="shared" ref="AK19:AK74" si="16">_xlfn.IFS(G19="原材料",AJ19,G19="涉诉",AJ19,G19="临采",AJ19,G19="零部件",AI19,G19="销售",AI19,G19="固定资产",AJ19,G19="特殊类",AJ19,G19="李尔项目",AJ19)</f>
        <v>236900</v>
      </c>
      <c r="AL19" s="62">
        <f t="shared" si="6"/>
        <v>236900</v>
      </c>
      <c r="AM19" s="100">
        <v>50000</v>
      </c>
      <c r="AN19" s="50">
        <f t="shared" si="13"/>
        <v>50000</v>
      </c>
      <c r="AO19" s="74">
        <f t="shared" si="7"/>
        <v>0.211059518784297</v>
      </c>
      <c r="AP19" s="75">
        <f t="shared" si="8"/>
        <v>0.00334702576224526</v>
      </c>
      <c r="AQ19" s="76"/>
      <c r="AR19" s="22"/>
      <c r="AS19" s="22"/>
      <c r="AT19" s="76">
        <f t="shared" si="9"/>
        <v>0</v>
      </c>
      <c r="AU19" s="77">
        <v>0</v>
      </c>
      <c r="AV19" s="77">
        <f t="shared" si="15"/>
        <v>0</v>
      </c>
      <c r="AW19" s="50">
        <f t="shared" si="11"/>
        <v>50000</v>
      </c>
      <c r="AX19" s="95"/>
      <c r="AY19" s="93"/>
      <c r="AZ19" s="95"/>
      <c r="BA19" s="92" t="s">
        <v>70</v>
      </c>
      <c r="BB19" s="50">
        <v>0</v>
      </c>
      <c r="BC19" s="15" t="s">
        <v>212</v>
      </c>
      <c r="BD19" s="97"/>
    </row>
    <row r="20" ht="36" customHeight="1" spans="1:56">
      <c r="A20" s="15">
        <f t="shared" si="14"/>
        <v>17</v>
      </c>
      <c r="B20" s="16" t="s">
        <v>307</v>
      </c>
      <c r="C20" s="17" t="s">
        <v>308</v>
      </c>
      <c r="D20" s="17" t="s">
        <v>66</v>
      </c>
      <c r="E20" s="18" t="s">
        <v>67</v>
      </c>
      <c r="F20" s="18" t="s">
        <v>68</v>
      </c>
      <c r="G20" s="19" t="s">
        <v>85</v>
      </c>
      <c r="H20" s="20">
        <v>1</v>
      </c>
      <c r="I20" s="38">
        <f>VLOOKUP(B20,[1]Sheet1!$B:$BA,52,0)</f>
        <v>20459.99</v>
      </c>
      <c r="J20" s="38">
        <f>VLOOKUP(B20,[1]Sheet1!$B:$BB,53,0)</f>
        <v>20459.99</v>
      </c>
      <c r="K20" s="39">
        <f>VLOOKUP(B20,[2]Sheet1!$B$5:$BB$697,53,0)</f>
        <v>6743.33166666667</v>
      </c>
      <c r="L20" s="39">
        <f>VLOOKUP(B20,[2]Sheet1!$B:$BC,54,0)</f>
        <v>6743.33166666667</v>
      </c>
      <c r="M20" s="39">
        <f>VLOOKUP(B20,[2]Sheet1!$B:$BD,55,0)</f>
        <v>6743.33166666667</v>
      </c>
      <c r="N20" s="39">
        <f>VLOOKUP(B20,[2]Sheet1!$B:$BE,56,0)</f>
        <v>6743.33166666667</v>
      </c>
      <c r="O20" s="39">
        <f>VLOOKUP(B20,[2]Sheet1!$B:$BF,57,0)</f>
        <v>0</v>
      </c>
      <c r="P20" s="39">
        <f>VLOOKUP(B20,[3]Sheet1!$B:$BH,59,0)</f>
        <v>0</v>
      </c>
      <c r="Q20" s="39">
        <f>VLOOKUP(B20,[4]Sheet1!$B$5:$BJ$707,61,0)</f>
        <v>0</v>
      </c>
      <c r="R20" s="39">
        <f>VLOOKUP(B20,[5]Sheet1!$B$5:$BO$716,65,0)</f>
        <v>0</v>
      </c>
      <c r="S20" s="39">
        <f>VLOOKUP(B20,[1]Sheet1!$B:$BO,66,0)</f>
        <v>0</v>
      </c>
      <c r="T20" s="49">
        <f t="shared" si="12"/>
        <v>26973.3266666667</v>
      </c>
      <c r="U20" s="50">
        <f>VLOOKUP(B20,[6]Sheet2!$A:$V,21,0)</f>
        <v>0</v>
      </c>
      <c r="V20" s="50"/>
      <c r="W20" s="50"/>
      <c r="X20" s="50">
        <f>VLOOKUP(B20,'[7]5.30 (2)'!$C$4:$V$115,20,0)</f>
        <v>20000</v>
      </c>
      <c r="Y20" s="50"/>
      <c r="Z20" s="50">
        <f>VLOOKUP(B20,'[8]7.4付款计划'!$C$4:$AI$185,33,0)</f>
        <v>0</v>
      </c>
      <c r="AA20" s="50">
        <f>VLOOKUP(B20,'[8]7.9付款计划'!$C$9:$AB$196,26,0)</f>
        <v>0</v>
      </c>
      <c r="AB20" s="50"/>
      <c r="AC20" s="50"/>
      <c r="AD20" s="50"/>
      <c r="AE20" s="50"/>
      <c r="AF20" s="50"/>
      <c r="AG20" s="50"/>
      <c r="AH20" s="50">
        <f t="shared" si="2"/>
        <v>20000</v>
      </c>
      <c r="AI20" s="50">
        <f t="shared" si="3"/>
        <v>6973.32666666668</v>
      </c>
      <c r="AJ20" s="50">
        <f t="shared" si="4"/>
        <v>20459.99</v>
      </c>
      <c r="AK20" s="62">
        <f t="shared" si="16"/>
        <v>20459.99</v>
      </c>
      <c r="AL20" s="62">
        <f t="shared" si="6"/>
        <v>20459.99</v>
      </c>
      <c r="AM20" s="99">
        <v>20459.99</v>
      </c>
      <c r="AN20" s="50">
        <f t="shared" si="13"/>
        <v>20459.99</v>
      </c>
      <c r="AO20" s="74">
        <f t="shared" si="7"/>
        <v>1</v>
      </c>
      <c r="AP20" s="75">
        <f t="shared" si="8"/>
        <v>0.00136960227250561</v>
      </c>
      <c r="AQ20" s="76"/>
      <c r="AR20" s="22"/>
      <c r="AS20" s="22"/>
      <c r="AT20" s="76">
        <f t="shared" si="9"/>
        <v>0</v>
      </c>
      <c r="AU20" s="77">
        <v>0</v>
      </c>
      <c r="AV20" s="77">
        <f t="shared" si="15"/>
        <v>0</v>
      </c>
      <c r="AW20" s="50">
        <f t="shared" si="11"/>
        <v>20459.99</v>
      </c>
      <c r="AX20" s="91"/>
      <c r="AY20" s="15"/>
      <c r="AZ20" s="91"/>
      <c r="BA20" s="92" t="s">
        <v>70</v>
      </c>
      <c r="BB20" s="50" t="s">
        <v>309</v>
      </c>
      <c r="BC20" s="15" t="s">
        <v>212</v>
      </c>
      <c r="BD20" s="97"/>
    </row>
    <row r="21" ht="36" customHeight="1" spans="1:56">
      <c r="A21" s="15">
        <f t="shared" si="14"/>
        <v>18</v>
      </c>
      <c r="B21" s="16" t="s">
        <v>310</v>
      </c>
      <c r="C21" s="17" t="s">
        <v>311</v>
      </c>
      <c r="D21" s="17" t="s">
        <v>208</v>
      </c>
      <c r="E21" s="18" t="s">
        <v>75</v>
      </c>
      <c r="F21" s="18" t="s">
        <v>68</v>
      </c>
      <c r="G21" s="19" t="s">
        <v>85</v>
      </c>
      <c r="H21" s="20">
        <v>0.8</v>
      </c>
      <c r="I21" s="38">
        <f>VLOOKUP(B21,[1]Sheet1!$B:$BA,52,0)</f>
        <v>458630.26</v>
      </c>
      <c r="J21" s="38">
        <f>VLOOKUP(B21,[1]Sheet1!$B:$BB,53,0)</f>
        <v>458630.26</v>
      </c>
      <c r="K21" s="39">
        <f>VLOOKUP(B21,[2]Sheet1!$B$5:$BB$697,53,0)</f>
        <v>67800.6166666667</v>
      </c>
      <c r="L21" s="39">
        <f>VLOOKUP(B21,[2]Sheet1!$B:$BC,54,0)</f>
        <v>84771.71</v>
      </c>
      <c r="M21" s="39">
        <f>VLOOKUP(B21,[2]Sheet1!$B:$BD,55,0)</f>
        <v>84771.71</v>
      </c>
      <c r="N21" s="39">
        <f>VLOOKUP(B21,[2]Sheet1!$B:$BE,56,0)</f>
        <v>79234.1866666667</v>
      </c>
      <c r="O21" s="39">
        <f>VLOOKUP(B21,[2]Sheet1!$B:$BF,57,0)</f>
        <v>62267.52</v>
      </c>
      <c r="P21" s="39">
        <f>VLOOKUP(B21,[3]Sheet1!$B:$BH,59,0)</f>
        <v>45296.4266666667</v>
      </c>
      <c r="Q21" s="39">
        <f>VLOOKUP(B21,[4]Sheet1!$B$5:$BJ$707,61,0)</f>
        <v>16971.0933333333</v>
      </c>
      <c r="R21" s="39">
        <f>VLOOKUP(B21,[5]Sheet1!$B$5:$BO$716,65,0)</f>
        <v>0</v>
      </c>
      <c r="S21" s="39">
        <f>VLOOKUP(B21,[1]Sheet1!$B:$BO,66,0)</f>
        <v>0</v>
      </c>
      <c r="T21" s="49">
        <f t="shared" si="12"/>
        <v>352890.610666667</v>
      </c>
      <c r="U21" s="50">
        <f>VLOOKUP(B21,[6]Sheet2!$A:$V,21,0)</f>
        <v>0</v>
      </c>
      <c r="V21" s="50"/>
      <c r="W21" s="50"/>
      <c r="X21" s="50">
        <f>VLOOKUP(B21,'[7]5.30 (2)'!$C$4:$V$115,20,0)</f>
        <v>50000</v>
      </c>
      <c r="Y21" s="50"/>
      <c r="Z21" s="50">
        <f>VLOOKUP(B21,'[8]7.4付款计划'!$C$4:$AI$185,33,0)</f>
        <v>0</v>
      </c>
      <c r="AA21" s="50">
        <f>VLOOKUP(B21,'[8]7.9付款计划'!$C$9:$AB$196,26,0)</f>
        <v>0</v>
      </c>
      <c r="AB21" s="50"/>
      <c r="AC21" s="50"/>
      <c r="AD21" s="50"/>
      <c r="AE21" s="50"/>
      <c r="AF21" s="50"/>
      <c r="AG21" s="50"/>
      <c r="AH21" s="50">
        <f t="shared" si="2"/>
        <v>50000</v>
      </c>
      <c r="AI21" s="50">
        <f t="shared" si="3"/>
        <v>302890.610666667</v>
      </c>
      <c r="AJ21" s="50">
        <f t="shared" si="4"/>
        <v>458630.26</v>
      </c>
      <c r="AK21" s="62">
        <f t="shared" si="16"/>
        <v>458630.26</v>
      </c>
      <c r="AL21" s="62">
        <f t="shared" si="6"/>
        <v>458630.26</v>
      </c>
      <c r="AM21" s="100">
        <v>30000</v>
      </c>
      <c r="AN21" s="50">
        <f t="shared" si="13"/>
        <v>30000</v>
      </c>
      <c r="AO21" s="74">
        <f t="shared" si="7"/>
        <v>0.0654121688350873</v>
      </c>
      <c r="AP21" s="75">
        <f t="shared" si="8"/>
        <v>0.00200821545734716</v>
      </c>
      <c r="AQ21" s="76"/>
      <c r="AR21" s="22"/>
      <c r="AS21" s="22"/>
      <c r="AT21" s="76">
        <f t="shared" si="9"/>
        <v>0</v>
      </c>
      <c r="AU21" s="77">
        <v>0.03</v>
      </c>
      <c r="AV21" s="77">
        <f t="shared" si="15"/>
        <v>0.03</v>
      </c>
      <c r="AW21" s="50">
        <f t="shared" si="11"/>
        <v>29100</v>
      </c>
      <c r="AX21" s="91">
        <v>45565</v>
      </c>
      <c r="AY21" s="15"/>
      <c r="AZ21" s="91"/>
      <c r="BA21" s="92" t="s">
        <v>70</v>
      </c>
      <c r="BB21" s="50">
        <v>0</v>
      </c>
      <c r="BC21" s="15" t="s">
        <v>81</v>
      </c>
      <c r="BD21" s="97"/>
    </row>
    <row r="22" ht="36" customHeight="1" spans="1:56">
      <c r="A22" s="15">
        <f t="shared" si="14"/>
        <v>19</v>
      </c>
      <c r="B22" s="16" t="s">
        <v>312</v>
      </c>
      <c r="C22" s="17" t="s">
        <v>313</v>
      </c>
      <c r="D22" s="17" t="s">
        <v>66</v>
      </c>
      <c r="E22" s="18" t="s">
        <v>75</v>
      </c>
      <c r="F22" s="18" t="s">
        <v>68</v>
      </c>
      <c r="G22" s="19" t="s">
        <v>85</v>
      </c>
      <c r="H22" s="20">
        <v>0.8</v>
      </c>
      <c r="I22" s="38">
        <f>VLOOKUP(B22,[1]Sheet1!$B:$BA,52,0)</f>
        <v>96823.94</v>
      </c>
      <c r="J22" s="38">
        <f>VLOOKUP(B22,[1]Sheet1!$B:$BB,53,0)</f>
        <v>96823.94</v>
      </c>
      <c r="K22" s="39">
        <f>VLOOKUP(B22,[2]Sheet1!$B$5:$BB$697,53,0)</f>
        <v>6985.38</v>
      </c>
      <c r="L22" s="39">
        <f>VLOOKUP(B22,[2]Sheet1!$B:$BC,54,0)</f>
        <v>13524.3133333333</v>
      </c>
      <c r="M22" s="39">
        <f>VLOOKUP(B22,[2]Sheet1!$B:$BD,55,0)</f>
        <v>17202.4633333333</v>
      </c>
      <c r="N22" s="39">
        <f>VLOOKUP(B22,[2]Sheet1!$B:$BE,56,0)</f>
        <v>15801.9433333333</v>
      </c>
      <c r="O22" s="39">
        <f>VLOOKUP(B22,[2]Sheet1!$B:$BF,57,0)</f>
        <v>12485.2766666667</v>
      </c>
      <c r="P22" s="39">
        <f>VLOOKUP(B22,[3]Sheet1!$B:$BH,59,0)</f>
        <v>12485.2766666667</v>
      </c>
      <c r="Q22" s="39">
        <f>VLOOKUP(B22,[4]Sheet1!$B$5:$BJ$707,61,0)</f>
        <v>12485.2766666667</v>
      </c>
      <c r="R22" s="39">
        <f>VLOOKUP(B22,[5]Sheet1!$B$5:$BO$716,65,0)</f>
        <v>5946.34333333333</v>
      </c>
      <c r="S22" s="39">
        <f>VLOOKUP(B22,[1]Sheet1!$B:$BO,66,0)</f>
        <v>2268.19333333333</v>
      </c>
      <c r="T22" s="49">
        <f t="shared" si="12"/>
        <v>79347.5733333333</v>
      </c>
      <c r="U22" s="50">
        <f>VLOOKUP(B22,[6]Sheet2!$A:$V,21,0)</f>
        <v>0</v>
      </c>
      <c r="V22" s="50"/>
      <c r="W22" s="50"/>
      <c r="X22" s="50">
        <f>VLOOKUP(B22,'[7]5.30 (2)'!$C$4:$V$115,20,0)</f>
        <v>20000</v>
      </c>
      <c r="Y22" s="50"/>
      <c r="Z22" s="50">
        <f>VLOOKUP(B22,'[8]7.4付款计划'!$C$4:$AI$185,33,0)</f>
        <v>0</v>
      </c>
      <c r="AA22" s="50">
        <f>VLOOKUP(B22,'[8]7.9付款计划'!$C$9:$AB$196,26,0)</f>
        <v>0</v>
      </c>
      <c r="AB22" s="50"/>
      <c r="AC22" s="50"/>
      <c r="AD22" s="50"/>
      <c r="AE22" s="50"/>
      <c r="AF22" s="50"/>
      <c r="AG22" s="50"/>
      <c r="AH22" s="50">
        <f t="shared" si="2"/>
        <v>20000</v>
      </c>
      <c r="AI22" s="50">
        <f t="shared" si="3"/>
        <v>59347.5733333333</v>
      </c>
      <c r="AJ22" s="50">
        <f t="shared" si="4"/>
        <v>96823.94</v>
      </c>
      <c r="AK22" s="62">
        <f t="shared" si="16"/>
        <v>96823.94</v>
      </c>
      <c r="AL22" s="62">
        <f t="shared" si="6"/>
        <v>96823.94</v>
      </c>
      <c r="AM22" s="100">
        <v>20000</v>
      </c>
      <c r="AN22" s="50">
        <f t="shared" si="13"/>
        <v>20000</v>
      </c>
      <c r="AO22" s="74">
        <f t="shared" si="7"/>
        <v>0.206560484937919</v>
      </c>
      <c r="AP22" s="75">
        <f t="shared" si="8"/>
        <v>0.0013388103048981</v>
      </c>
      <c r="AQ22" s="76"/>
      <c r="AR22" s="22"/>
      <c r="AS22" s="22"/>
      <c r="AT22" s="76">
        <f t="shared" si="9"/>
        <v>0</v>
      </c>
      <c r="AU22" s="77">
        <v>0</v>
      </c>
      <c r="AV22" s="77">
        <f t="shared" si="15"/>
        <v>0</v>
      </c>
      <c r="AW22" s="50">
        <f t="shared" si="11"/>
        <v>20000</v>
      </c>
      <c r="AX22" s="91"/>
      <c r="AY22" s="15"/>
      <c r="AZ22" s="91"/>
      <c r="BA22" s="92" t="s">
        <v>70</v>
      </c>
      <c r="BB22" s="50">
        <v>0</v>
      </c>
      <c r="BC22" s="15" t="s">
        <v>81</v>
      </c>
      <c r="BD22" s="97"/>
    </row>
    <row r="23" ht="36" customHeight="1" spans="1:56">
      <c r="A23" s="15">
        <f t="shared" si="14"/>
        <v>20</v>
      </c>
      <c r="B23" s="16" t="s">
        <v>314</v>
      </c>
      <c r="C23" s="17" t="s">
        <v>315</v>
      </c>
      <c r="D23" s="17" t="s">
        <v>146</v>
      </c>
      <c r="E23" s="18" t="s">
        <v>67</v>
      </c>
      <c r="F23" s="18" t="s">
        <v>68</v>
      </c>
      <c r="G23" s="19" t="s">
        <v>85</v>
      </c>
      <c r="H23" s="20">
        <v>0.8</v>
      </c>
      <c r="I23" s="38">
        <f>VLOOKUP(B23,[1]Sheet1!$B:$BA,52,0)</f>
        <v>300000</v>
      </c>
      <c r="J23" s="38">
        <f>VLOOKUP(B23,[1]Sheet1!$B:$BB,53,0)</f>
        <v>300000</v>
      </c>
      <c r="K23" s="39">
        <f>VLOOKUP(B23,[2]Sheet1!$B$5:$BB$697,53,0)</f>
        <v>102676.5</v>
      </c>
      <c r="L23" s="39">
        <f>VLOOKUP(B23,[2]Sheet1!$B:$BC,54,0)</f>
        <v>102676.5</v>
      </c>
      <c r="M23" s="39">
        <f>VLOOKUP(B23,[2]Sheet1!$B:$BD,55,0)</f>
        <v>102676.5</v>
      </c>
      <c r="N23" s="39">
        <f>VLOOKUP(B23,[2]Sheet1!$B:$BE,56,0)</f>
        <v>39407.25</v>
      </c>
      <c r="O23" s="39">
        <f>VLOOKUP(B23,[2]Sheet1!$B:$BF,57,0)</f>
        <v>39407.25</v>
      </c>
      <c r="P23" s="39">
        <f>VLOOKUP(B23,[3]Sheet1!$B:$BH,59,0)</f>
        <v>1373.75</v>
      </c>
      <c r="Q23" s="39">
        <f>VLOOKUP(B23,[4]Sheet1!$B$5:$BJ$707,61,0)</f>
        <v>650.833333333333</v>
      </c>
      <c r="R23" s="39">
        <f>VLOOKUP(B23,[5]Sheet1!$B$5:$BO$716,65,0)</f>
        <v>650.833333333333</v>
      </c>
      <c r="S23" s="39">
        <f>VLOOKUP(B23,[1]Sheet1!$B:$BO,66,0)</f>
        <v>932.083333333333</v>
      </c>
      <c r="T23" s="49">
        <f t="shared" si="12"/>
        <v>312361.2</v>
      </c>
      <c r="U23" s="50">
        <f>VLOOKUP(B23,[6]Sheet2!$A:$V,21,0)</f>
        <v>30000</v>
      </c>
      <c r="V23" s="50"/>
      <c r="W23" s="50"/>
      <c r="X23" s="50"/>
      <c r="Y23" s="50"/>
      <c r="Z23" s="50">
        <f>VLOOKUP(B23,'[8]7.4付款计划'!$C$4:$AI$185,33,0)</f>
        <v>0</v>
      </c>
      <c r="AA23" s="50">
        <f>VLOOKUP(B23,'[8]7.9付款计划'!$C$9:$AB$196,26,0)</f>
        <v>0</v>
      </c>
      <c r="AB23" s="50"/>
      <c r="AC23" s="50"/>
      <c r="AD23" s="50"/>
      <c r="AE23" s="50"/>
      <c r="AF23" s="50"/>
      <c r="AG23" s="50"/>
      <c r="AH23" s="50">
        <f t="shared" si="2"/>
        <v>30000</v>
      </c>
      <c r="AI23" s="50">
        <f t="shared" si="3"/>
        <v>282361.2</v>
      </c>
      <c r="AJ23" s="50">
        <f t="shared" si="4"/>
        <v>300000</v>
      </c>
      <c r="AK23" s="62">
        <f t="shared" si="16"/>
        <v>300000</v>
      </c>
      <c r="AL23" s="62">
        <f t="shared" si="6"/>
        <v>300000</v>
      </c>
      <c r="AM23" s="100">
        <v>20000</v>
      </c>
      <c r="AN23" s="50">
        <f t="shared" si="13"/>
        <v>20000</v>
      </c>
      <c r="AO23" s="74">
        <f t="shared" si="7"/>
        <v>0.0666666666666667</v>
      </c>
      <c r="AP23" s="75">
        <f t="shared" si="8"/>
        <v>0.0013388103048981</v>
      </c>
      <c r="AQ23" s="76"/>
      <c r="AR23" s="22"/>
      <c r="AS23" s="22"/>
      <c r="AT23" s="76">
        <f t="shared" si="9"/>
        <v>0</v>
      </c>
      <c r="AU23" s="77">
        <v>0</v>
      </c>
      <c r="AV23" s="77">
        <f t="shared" si="15"/>
        <v>0</v>
      </c>
      <c r="AW23" s="50">
        <f t="shared" si="11"/>
        <v>20000</v>
      </c>
      <c r="AX23" s="91"/>
      <c r="AY23" s="15"/>
      <c r="AZ23" s="91"/>
      <c r="BA23" s="92" t="s">
        <v>70</v>
      </c>
      <c r="BB23" s="50">
        <v>0</v>
      </c>
      <c r="BC23" s="15" t="s">
        <v>316</v>
      </c>
      <c r="BD23" s="97"/>
    </row>
    <row r="24" ht="36" customHeight="1" spans="1:56">
      <c r="A24" s="15">
        <f t="shared" si="14"/>
        <v>21</v>
      </c>
      <c r="B24" s="16" t="s">
        <v>317</v>
      </c>
      <c r="C24" s="17" t="s">
        <v>318</v>
      </c>
      <c r="D24" s="17" t="s">
        <v>208</v>
      </c>
      <c r="E24" s="18" t="s">
        <v>67</v>
      </c>
      <c r="F24" s="18" t="s">
        <v>68</v>
      </c>
      <c r="G24" s="19" t="s">
        <v>85</v>
      </c>
      <c r="H24" s="20">
        <v>1</v>
      </c>
      <c r="I24" s="38">
        <f>VLOOKUP(B24,[1]Sheet1!$B:$BA,52,0)</f>
        <v>294000</v>
      </c>
      <c r="J24" s="38">
        <f>VLOOKUP(B24,[1]Sheet1!$B:$BB,53,0)</f>
        <v>294000</v>
      </c>
      <c r="K24" s="39">
        <f>VLOOKUP(B24,[2]Sheet1!$B$5:$BB$697,53,0)</f>
        <v>0</v>
      </c>
      <c r="L24" s="39">
        <f>VLOOKUP(B24,[2]Sheet1!$B:$BC,54,0)</f>
        <v>0</v>
      </c>
      <c r="M24" s="39">
        <f>VLOOKUP(B24,[2]Sheet1!$B:$BD,55,0)</f>
        <v>0</v>
      </c>
      <c r="N24" s="39">
        <f>VLOOKUP(B24,[2]Sheet1!$B:$BE,56,0)</f>
        <v>0</v>
      </c>
      <c r="O24" s="39">
        <f>VLOOKUP(B24,[2]Sheet1!$B:$BF,57,0)</f>
        <v>0</v>
      </c>
      <c r="P24" s="39">
        <f>VLOOKUP(B24,[3]Sheet1!$B:$BH,59,0)</f>
        <v>0</v>
      </c>
      <c r="Q24" s="39">
        <f>VLOOKUP(B24,[4]Sheet1!$B$5:$BJ$707,61,0)</f>
        <v>0</v>
      </c>
      <c r="R24" s="39">
        <f>VLOOKUP(B24,[5]Sheet1!$B$5:$BO$716,65,0)</f>
        <v>0</v>
      </c>
      <c r="S24" s="39">
        <f>VLOOKUP(B24,[1]Sheet1!$B:$BO,66,0)</f>
        <v>0</v>
      </c>
      <c r="T24" s="49">
        <f t="shared" si="12"/>
        <v>0</v>
      </c>
      <c r="U24" s="50">
        <f>VLOOKUP(B24,[6]Sheet2!$A:$V,21,0)</f>
        <v>20000</v>
      </c>
      <c r="V24" s="50"/>
      <c r="W24" s="50"/>
      <c r="X24" s="50"/>
      <c r="Y24" s="50"/>
      <c r="Z24" s="50">
        <f>VLOOKUP(B24,'[8]7.4付款计划'!$C$4:$AI$185,33,0)</f>
        <v>0</v>
      </c>
      <c r="AA24" s="50">
        <f>VLOOKUP(B24,'[8]7.9付款计划'!$C$9:$AB$196,26,0)</f>
        <v>0</v>
      </c>
      <c r="AB24" s="50"/>
      <c r="AC24" s="50"/>
      <c r="AD24" s="50"/>
      <c r="AE24" s="50"/>
      <c r="AF24" s="50"/>
      <c r="AG24" s="50"/>
      <c r="AH24" s="50">
        <f t="shared" si="2"/>
        <v>20000</v>
      </c>
      <c r="AI24" s="50">
        <f t="shared" si="3"/>
        <v>-20000</v>
      </c>
      <c r="AJ24" s="50">
        <f t="shared" si="4"/>
        <v>294000</v>
      </c>
      <c r="AK24" s="62">
        <f t="shared" si="16"/>
        <v>294000</v>
      </c>
      <c r="AL24" s="62">
        <f t="shared" si="6"/>
        <v>294000</v>
      </c>
      <c r="AM24" s="100">
        <v>30000</v>
      </c>
      <c r="AN24" s="50">
        <f t="shared" si="13"/>
        <v>30000</v>
      </c>
      <c r="AO24" s="74">
        <f t="shared" si="7"/>
        <v>0.102040816326531</v>
      </c>
      <c r="AP24" s="75">
        <f t="shared" si="8"/>
        <v>0.00200821545734716</v>
      </c>
      <c r="AQ24" s="76"/>
      <c r="AR24" s="22"/>
      <c r="AS24" s="22"/>
      <c r="AT24" s="76">
        <f t="shared" si="9"/>
        <v>0</v>
      </c>
      <c r="AU24" s="77">
        <v>0</v>
      </c>
      <c r="AV24" s="77">
        <f t="shared" si="15"/>
        <v>0</v>
      </c>
      <c r="AW24" s="50">
        <f t="shared" si="11"/>
        <v>30000</v>
      </c>
      <c r="AX24" s="91"/>
      <c r="AY24" s="15"/>
      <c r="AZ24" s="91"/>
      <c r="BA24" s="92" t="s">
        <v>70</v>
      </c>
      <c r="BB24" s="50">
        <v>0</v>
      </c>
      <c r="BC24" s="15" t="s">
        <v>212</v>
      </c>
      <c r="BD24" s="97"/>
    </row>
    <row r="25" s="1" customFormat="1" ht="36" customHeight="1" spans="1:57">
      <c r="A25" s="15">
        <f t="shared" si="14"/>
        <v>22</v>
      </c>
      <c r="B25" s="16" t="s">
        <v>319</v>
      </c>
      <c r="C25" s="17" t="s">
        <v>320</v>
      </c>
      <c r="D25" s="17" t="s">
        <v>66</v>
      </c>
      <c r="E25" s="18" t="s">
        <v>67</v>
      </c>
      <c r="F25" s="19" t="s">
        <v>135</v>
      </c>
      <c r="G25" s="19" t="s">
        <v>274</v>
      </c>
      <c r="H25" s="20">
        <v>0.8</v>
      </c>
      <c r="I25" s="38">
        <f>VLOOKUP(B25,[1]Sheet1!$B:$BA,52,0)</f>
        <v>3325131.9</v>
      </c>
      <c r="J25" s="38">
        <f>VLOOKUP(B25,[1]Sheet1!$B:$BB,53,0)</f>
        <v>3292398.48</v>
      </c>
      <c r="K25" s="39">
        <f>VLOOKUP(B25,[2]Sheet1!$B$5:$BB$697,53,0)</f>
        <v>206725.186666667</v>
      </c>
      <c r="L25" s="39">
        <f>VLOOKUP(B25,[2]Sheet1!$B:$BC,54,0)</f>
        <v>225140.761666667</v>
      </c>
      <c r="M25" s="39">
        <f>VLOOKUP(B25,[2]Sheet1!$B:$BD,55,0)</f>
        <v>239988.331666667</v>
      </c>
      <c r="N25" s="39">
        <f>VLOOKUP(B25,[2]Sheet1!$B:$BE,56,0)</f>
        <v>218199.806666667</v>
      </c>
      <c r="O25" s="39">
        <f>VLOOKUP(B25,[2]Sheet1!$B:$BF,57,0)</f>
        <v>178983.14</v>
      </c>
      <c r="P25" s="39">
        <f>VLOOKUP(B25,[3]Sheet1!$B:$BH,59,0)</f>
        <v>131259.683333333</v>
      </c>
      <c r="Q25" s="39">
        <f>VLOOKUP(B25,[4]Sheet1!$B$5:$BJ$707,61,0)</f>
        <v>105560.148333333</v>
      </c>
      <c r="R25" s="39">
        <f>VLOOKUP(B25,[5]Sheet1!$B$5:$BO$716,65,0)</f>
        <v>71497.22</v>
      </c>
      <c r="S25" s="39">
        <f>VLOOKUP(B25,[1]Sheet1!$B:$BO,66,0)</f>
        <v>34638.8866666667</v>
      </c>
      <c r="T25" s="49">
        <f t="shared" si="12"/>
        <v>1129594.532</v>
      </c>
      <c r="U25" s="50">
        <f>VLOOKUP(B25,[6]Sheet2!$A:$V,21,0)</f>
        <v>600000</v>
      </c>
      <c r="V25" s="50"/>
      <c r="W25" s="50"/>
      <c r="X25" s="50">
        <f>VLOOKUP(B25,'[7]5.30 (2)'!$C$4:$V$115,20,0)</f>
        <v>500000</v>
      </c>
      <c r="Y25" s="50"/>
      <c r="Z25" s="50">
        <f>VLOOKUP(B25,'[8]7.4付款计划'!$C$4:$AI$185,33,0)</f>
        <v>500000</v>
      </c>
      <c r="AA25" s="50">
        <f>VLOOKUP(B25,'[8]7.9付款计划'!$C$9:$AB$196,26,0)</f>
        <v>0</v>
      </c>
      <c r="AB25" s="50"/>
      <c r="AC25" s="50"/>
      <c r="AD25" s="50">
        <v>500000</v>
      </c>
      <c r="AE25" s="50"/>
      <c r="AF25" s="50"/>
      <c r="AG25" s="50"/>
      <c r="AH25" s="50">
        <f t="shared" si="2"/>
        <v>2100000</v>
      </c>
      <c r="AI25" s="50">
        <f t="shared" si="3"/>
        <v>-970405.467999999</v>
      </c>
      <c r="AJ25" s="50">
        <f t="shared" si="4"/>
        <v>2792398.48</v>
      </c>
      <c r="AK25" s="62">
        <f t="shared" si="16"/>
        <v>2792398.48</v>
      </c>
      <c r="AL25" s="62">
        <f t="shared" si="6"/>
        <v>2792398.48</v>
      </c>
      <c r="AM25" s="99">
        <v>800000</v>
      </c>
      <c r="AN25" s="50">
        <f t="shared" si="13"/>
        <v>800000</v>
      </c>
      <c r="AO25" s="74">
        <f t="shared" si="7"/>
        <v>0.286492062551187</v>
      </c>
      <c r="AP25" s="75">
        <f t="shared" si="8"/>
        <v>0.0535524121959242</v>
      </c>
      <c r="AQ25" s="76"/>
      <c r="AR25" s="22"/>
      <c r="AS25" s="22"/>
      <c r="AT25" s="76">
        <f t="shared" si="9"/>
        <v>0</v>
      </c>
      <c r="AU25" s="77">
        <v>0.03</v>
      </c>
      <c r="AV25" s="77">
        <f t="shared" si="15"/>
        <v>0.03</v>
      </c>
      <c r="AW25" s="50">
        <f t="shared" si="11"/>
        <v>776000</v>
      </c>
      <c r="AX25" s="91">
        <v>45540</v>
      </c>
      <c r="AY25" s="15">
        <v>3</v>
      </c>
      <c r="AZ25" s="91">
        <f t="shared" ref="AZ25:AZ58" si="17">AX25-AY25</f>
        <v>45537</v>
      </c>
      <c r="BA25" s="94" t="s">
        <v>70</v>
      </c>
      <c r="BB25" s="50">
        <v>0</v>
      </c>
      <c r="BC25" s="19" t="s">
        <v>95</v>
      </c>
      <c r="BD25" s="97"/>
      <c r="BE25" s="2"/>
    </row>
    <row r="26" ht="36" customHeight="1" spans="1:56">
      <c r="A26" s="15">
        <f t="shared" si="14"/>
        <v>23</v>
      </c>
      <c r="B26" s="16" t="s">
        <v>321</v>
      </c>
      <c r="C26" s="17" t="s">
        <v>322</v>
      </c>
      <c r="D26" s="17" t="s">
        <v>66</v>
      </c>
      <c r="E26" s="18" t="s">
        <v>67</v>
      </c>
      <c r="F26" s="18" t="s">
        <v>68</v>
      </c>
      <c r="G26" s="19" t="s">
        <v>85</v>
      </c>
      <c r="H26" s="20">
        <v>1</v>
      </c>
      <c r="I26" s="38">
        <f>VLOOKUP(B26,[1]Sheet1!$B:$BA,52,0)</f>
        <v>156704.41</v>
      </c>
      <c r="J26" s="38">
        <f>VLOOKUP(B26,[1]Sheet1!$B:$BB,53,0)</f>
        <v>156704.41</v>
      </c>
      <c r="K26" s="39">
        <f>VLOOKUP(B26,[2]Sheet1!$B$5:$BB$697,53,0)</f>
        <v>0</v>
      </c>
      <c r="L26" s="39">
        <f>VLOOKUP(B26,[2]Sheet1!$B:$BC,54,0)</f>
        <v>0</v>
      </c>
      <c r="M26" s="39">
        <f>VLOOKUP(B26,[2]Sheet1!$B:$BD,55,0)</f>
        <v>0</v>
      </c>
      <c r="N26" s="39">
        <f>VLOOKUP(B26,[2]Sheet1!$B:$BE,56,0)</f>
        <v>0</v>
      </c>
      <c r="O26" s="39">
        <f>VLOOKUP(B26,[2]Sheet1!$B:$BF,57,0)</f>
        <v>0</v>
      </c>
      <c r="P26" s="39">
        <f>VLOOKUP(B26,[3]Sheet1!$B:$BH,59,0)</f>
        <v>0</v>
      </c>
      <c r="Q26" s="39">
        <f>VLOOKUP(B26,[4]Sheet1!$B$5:$BJ$707,61,0)</f>
        <v>0</v>
      </c>
      <c r="R26" s="39">
        <f>VLOOKUP(B26,[5]Sheet1!$B$5:$BO$716,65,0)</f>
        <v>0</v>
      </c>
      <c r="S26" s="39">
        <f>VLOOKUP(B26,[1]Sheet1!$B:$BO,66,0)</f>
        <v>0</v>
      </c>
      <c r="T26" s="49">
        <f t="shared" si="12"/>
        <v>0</v>
      </c>
      <c r="U26" s="50">
        <f>VLOOKUP(B26,[6]Sheet2!$A:$V,21,0)</f>
        <v>0</v>
      </c>
      <c r="V26" s="50"/>
      <c r="W26" s="50">
        <v>20000</v>
      </c>
      <c r="X26" s="50"/>
      <c r="Y26" s="50"/>
      <c r="Z26" s="50">
        <f>VLOOKUP(B26,'[8]7.4付款计划'!$C$4:$AI$185,33,0)</f>
        <v>0</v>
      </c>
      <c r="AA26" s="50">
        <f>VLOOKUP(B26,'[8]7.9付款计划'!$C$9:$AB$196,26,0)</f>
        <v>0</v>
      </c>
      <c r="AB26" s="50"/>
      <c r="AC26" s="50"/>
      <c r="AD26" s="50"/>
      <c r="AE26" s="50"/>
      <c r="AF26" s="50"/>
      <c r="AG26" s="50"/>
      <c r="AH26" s="50">
        <f t="shared" si="2"/>
        <v>20000</v>
      </c>
      <c r="AI26" s="50">
        <f t="shared" si="3"/>
        <v>-20000</v>
      </c>
      <c r="AJ26" s="50">
        <f t="shared" si="4"/>
        <v>156704.41</v>
      </c>
      <c r="AK26" s="62">
        <f t="shared" si="16"/>
        <v>156704.41</v>
      </c>
      <c r="AL26" s="62">
        <f t="shared" si="6"/>
        <v>156704.41</v>
      </c>
      <c r="AM26" s="100">
        <v>20000</v>
      </c>
      <c r="AN26" s="50">
        <f t="shared" si="13"/>
        <v>20000</v>
      </c>
      <c r="AO26" s="74">
        <f t="shared" si="7"/>
        <v>0.127628826782858</v>
      </c>
      <c r="AP26" s="75">
        <f t="shared" si="8"/>
        <v>0.0013388103048981</v>
      </c>
      <c r="AQ26" s="76"/>
      <c r="AR26" s="22"/>
      <c r="AS26" s="22"/>
      <c r="AT26" s="76">
        <f t="shared" si="9"/>
        <v>0</v>
      </c>
      <c r="AU26" s="77">
        <v>0</v>
      </c>
      <c r="AV26" s="77">
        <f t="shared" si="15"/>
        <v>0</v>
      </c>
      <c r="AW26" s="50">
        <f t="shared" si="11"/>
        <v>20000</v>
      </c>
      <c r="AX26" s="91"/>
      <c r="AY26" s="15"/>
      <c r="AZ26" s="91">
        <f t="shared" si="17"/>
        <v>0</v>
      </c>
      <c r="BA26" s="92" t="s">
        <v>70</v>
      </c>
      <c r="BB26" s="50">
        <v>0</v>
      </c>
      <c r="BC26" s="15" t="s">
        <v>277</v>
      </c>
      <c r="BD26" s="97"/>
    </row>
    <row r="27" ht="36" customHeight="1" spans="1:56">
      <c r="A27" s="15">
        <f t="shared" si="14"/>
        <v>24</v>
      </c>
      <c r="B27" s="16" t="s">
        <v>323</v>
      </c>
      <c r="C27" s="17" t="s">
        <v>324</v>
      </c>
      <c r="D27" s="17" t="s">
        <v>66</v>
      </c>
      <c r="E27" s="18" t="s">
        <v>67</v>
      </c>
      <c r="F27" s="19" t="s">
        <v>110</v>
      </c>
      <c r="G27" s="19" t="s">
        <v>79</v>
      </c>
      <c r="H27" s="20">
        <v>1</v>
      </c>
      <c r="I27" s="38">
        <f>VLOOKUP(B27,[1]Sheet1!$B:$BA,52,0)</f>
        <v>9160062.26</v>
      </c>
      <c r="J27" s="38">
        <f>VLOOKUP(B27,[1]Sheet1!$B:$BB,53,0)</f>
        <v>8288301.49</v>
      </c>
      <c r="K27" s="39">
        <f>VLOOKUP(B27,[2]Sheet1!$B$5:$BB$697,53,0)</f>
        <v>556803.166666667</v>
      </c>
      <c r="L27" s="39">
        <f>VLOOKUP(B27,[2]Sheet1!$B:$BC,54,0)</f>
        <v>589663.143333333</v>
      </c>
      <c r="M27" s="39">
        <f>VLOOKUP(B27,[2]Sheet1!$B:$BD,55,0)</f>
        <v>676226.423333333</v>
      </c>
      <c r="N27" s="39">
        <f>VLOOKUP(B27,[2]Sheet1!$B:$BE,56,0)</f>
        <v>679047.623333333</v>
      </c>
      <c r="O27" s="39">
        <f>VLOOKUP(B27,[2]Sheet1!$B:$BF,57,0)</f>
        <v>740588.216666667</v>
      </c>
      <c r="P27" s="39">
        <f>VLOOKUP(B27,[3]Sheet1!$B:$BH,59,0)</f>
        <v>730459.401666667</v>
      </c>
      <c r="Q27" s="39">
        <f>VLOOKUP(B27,[4]Sheet1!$B$5:$BJ$707,61,0)</f>
        <v>688834.491666667</v>
      </c>
      <c r="R27" s="39">
        <f>VLOOKUP(B27,[5]Sheet1!$B$5:$BO$716,65,0)</f>
        <v>667706.806666667</v>
      </c>
      <c r="S27" s="39">
        <f>VLOOKUP(B27,[1]Sheet1!$B:$BO,66,0)</f>
        <v>572772.991666667</v>
      </c>
      <c r="T27" s="49">
        <f t="shared" si="12"/>
        <v>5902102.265</v>
      </c>
      <c r="U27" s="50">
        <f>VLOOKUP(B27,[6]Sheet2!$A:$V,21,0)</f>
        <v>1330000</v>
      </c>
      <c r="V27" s="50"/>
      <c r="W27" s="50">
        <v>250000</v>
      </c>
      <c r="X27" s="50">
        <f>VLOOKUP(B27,'[7]5.30 (2)'!$C$4:$V$115,20,0)</f>
        <v>300000</v>
      </c>
      <c r="Y27" s="50"/>
      <c r="Z27" s="50">
        <f>VLOOKUP(B27,'[8]7.4付款计划'!$C$4:$AI$185,33,0)</f>
        <v>50000</v>
      </c>
      <c r="AA27" s="50">
        <f>VLOOKUP(B27,'[8]7.9付款计划'!$C$9:$AB$196,26,0)</f>
        <v>180000</v>
      </c>
      <c r="AB27" s="50"/>
      <c r="AC27" s="50"/>
      <c r="AD27" s="50"/>
      <c r="AE27" s="50">
        <v>20000</v>
      </c>
      <c r="AF27" s="50"/>
      <c r="AG27" s="50">
        <v>150000</v>
      </c>
      <c r="AH27" s="50">
        <f t="shared" si="2"/>
        <v>2280000</v>
      </c>
      <c r="AI27" s="50">
        <f t="shared" si="3"/>
        <v>3622102.265</v>
      </c>
      <c r="AJ27" s="50">
        <f t="shared" si="4"/>
        <v>8118301.49</v>
      </c>
      <c r="AK27" s="62">
        <f t="shared" si="16"/>
        <v>3622102.265</v>
      </c>
      <c r="AL27" s="62">
        <f t="shared" si="6"/>
        <v>3622102.265</v>
      </c>
      <c r="AM27" s="99">
        <v>300000</v>
      </c>
      <c r="AN27" s="50">
        <f t="shared" si="13"/>
        <v>300000</v>
      </c>
      <c r="AO27" s="74">
        <f t="shared" si="7"/>
        <v>0.0828248288014585</v>
      </c>
      <c r="AP27" s="75">
        <f t="shared" si="8"/>
        <v>0.0200821545734716</v>
      </c>
      <c r="AQ27" s="76"/>
      <c r="AR27" s="76"/>
      <c r="AS27" s="76"/>
      <c r="AT27" s="76">
        <f t="shared" si="9"/>
        <v>0</v>
      </c>
      <c r="AU27" s="77">
        <v>0.03</v>
      </c>
      <c r="AV27" s="77">
        <f t="shared" si="15"/>
        <v>0.03</v>
      </c>
      <c r="AW27" s="50">
        <f t="shared" si="11"/>
        <v>291000</v>
      </c>
      <c r="AX27" s="91">
        <v>45534</v>
      </c>
      <c r="AY27" s="15">
        <v>2</v>
      </c>
      <c r="AZ27" s="91">
        <f t="shared" si="17"/>
        <v>45532</v>
      </c>
      <c r="BA27" s="94" t="s">
        <v>70</v>
      </c>
      <c r="BB27" s="50" t="s">
        <v>325</v>
      </c>
      <c r="BC27" s="19" t="s">
        <v>88</v>
      </c>
      <c r="BD27" s="97"/>
    </row>
    <row r="28" ht="36" customHeight="1" spans="1:56">
      <c r="A28" s="15">
        <f t="shared" si="14"/>
        <v>25</v>
      </c>
      <c r="B28" s="16" t="s">
        <v>326</v>
      </c>
      <c r="C28" s="17" t="s">
        <v>327</v>
      </c>
      <c r="D28" s="17" t="s">
        <v>66</v>
      </c>
      <c r="E28" s="18" t="s">
        <v>67</v>
      </c>
      <c r="F28" s="19" t="s">
        <v>110</v>
      </c>
      <c r="G28" s="19" t="s">
        <v>79</v>
      </c>
      <c r="H28" s="20">
        <v>1</v>
      </c>
      <c r="I28" s="38">
        <f>VLOOKUP(B28,[1]Sheet1!$B:$BA,52,0)</f>
        <v>10954562.18</v>
      </c>
      <c r="J28" s="38">
        <f>VLOOKUP(B28,[1]Sheet1!$B:$BB,53,0)</f>
        <v>9863768.93</v>
      </c>
      <c r="K28" s="39">
        <f>VLOOKUP(B28,[2]Sheet1!$B$5:$BB$697,53,0)</f>
        <v>591973.758333333</v>
      </c>
      <c r="L28" s="39">
        <f>VLOOKUP(B28,[2]Sheet1!$B:$BC,54,0)</f>
        <v>611056.72</v>
      </c>
      <c r="M28" s="39">
        <f>VLOOKUP(B28,[2]Sheet1!$B:$BD,55,0)</f>
        <v>676826.995</v>
      </c>
      <c r="N28" s="39">
        <f>VLOOKUP(B28,[2]Sheet1!$B:$BE,56,0)</f>
        <v>660791.701666667</v>
      </c>
      <c r="O28" s="39">
        <f>VLOOKUP(B28,[2]Sheet1!$B:$BF,57,0)</f>
        <v>758751.766666667</v>
      </c>
      <c r="P28" s="39">
        <f>VLOOKUP(B28,[3]Sheet1!$B:$BH,59,0)</f>
        <v>745775.18</v>
      </c>
      <c r="Q28" s="39">
        <f>VLOOKUP(B28,[4]Sheet1!$B$5:$BJ$707,61,0)</f>
        <v>728684.705</v>
      </c>
      <c r="R28" s="39">
        <f>VLOOKUP(B28,[5]Sheet1!$B$5:$BO$716,65,0)</f>
        <v>741318.673333333</v>
      </c>
      <c r="S28" s="39">
        <f>VLOOKUP(B28,[1]Sheet1!$B:$BO,66,0)</f>
        <v>686672.725</v>
      </c>
      <c r="T28" s="49">
        <f t="shared" si="12"/>
        <v>6201852.225</v>
      </c>
      <c r="U28" s="50">
        <f>VLOOKUP(B28,[6]Sheet2!$A:$V,21,0)</f>
        <v>1390000</v>
      </c>
      <c r="V28" s="50">
        <f>20000+20000</f>
        <v>40000</v>
      </c>
      <c r="W28" s="50">
        <v>300000</v>
      </c>
      <c r="X28" s="50">
        <f>VLOOKUP(B28,'[7]5.30 (2)'!$C$4:$V$115,20,0)</f>
        <v>300000</v>
      </c>
      <c r="Y28" s="50"/>
      <c r="Z28" s="50">
        <f>VLOOKUP(B28,'[8]7.4付款计划'!$C$4:$AI$185,33,0)</f>
        <v>50000</v>
      </c>
      <c r="AA28" s="50">
        <f>VLOOKUP(B28,'[8]7.9付款计划'!$C$9:$AB$196,26,0)</f>
        <v>180000</v>
      </c>
      <c r="AB28" s="50"/>
      <c r="AC28" s="50"/>
      <c r="AD28" s="50"/>
      <c r="AE28" s="50">
        <v>20000</v>
      </c>
      <c r="AF28" s="50"/>
      <c r="AG28" s="50">
        <v>150000</v>
      </c>
      <c r="AH28" s="50">
        <f t="shared" si="2"/>
        <v>2430000</v>
      </c>
      <c r="AI28" s="50">
        <f t="shared" si="3"/>
        <v>3771852.225</v>
      </c>
      <c r="AJ28" s="50">
        <f t="shared" si="4"/>
        <v>9693768.93</v>
      </c>
      <c r="AK28" s="62">
        <f t="shared" si="16"/>
        <v>3771852.225</v>
      </c>
      <c r="AL28" s="62">
        <f t="shared" si="6"/>
        <v>3771852.225</v>
      </c>
      <c r="AM28" s="99">
        <v>300000</v>
      </c>
      <c r="AN28" s="50">
        <f t="shared" si="13"/>
        <v>300000</v>
      </c>
      <c r="AO28" s="74">
        <f t="shared" si="7"/>
        <v>0.0795365200183578</v>
      </c>
      <c r="AP28" s="75">
        <f t="shared" si="8"/>
        <v>0.0200821545734716</v>
      </c>
      <c r="AQ28" s="76"/>
      <c r="AR28" s="76"/>
      <c r="AS28" s="76"/>
      <c r="AT28" s="76">
        <f t="shared" si="9"/>
        <v>0</v>
      </c>
      <c r="AU28" s="77">
        <v>0.03</v>
      </c>
      <c r="AV28" s="77">
        <f t="shared" si="15"/>
        <v>0.03</v>
      </c>
      <c r="AW28" s="50">
        <f t="shared" si="11"/>
        <v>291000</v>
      </c>
      <c r="AX28" s="91">
        <v>45534</v>
      </c>
      <c r="AY28" s="15">
        <v>2</v>
      </c>
      <c r="AZ28" s="91">
        <f t="shared" si="17"/>
        <v>45532</v>
      </c>
      <c r="BA28" s="94" t="s">
        <v>70</v>
      </c>
      <c r="BB28" s="50" t="s">
        <v>328</v>
      </c>
      <c r="BC28" s="19" t="s">
        <v>329</v>
      </c>
      <c r="BD28" s="97"/>
    </row>
    <row r="29" ht="36" customHeight="1" spans="1:56">
      <c r="A29" s="15">
        <f t="shared" si="14"/>
        <v>26</v>
      </c>
      <c r="B29" s="16" t="s">
        <v>330</v>
      </c>
      <c r="C29" s="21" t="s">
        <v>331</v>
      </c>
      <c r="D29" s="17" t="s">
        <v>66</v>
      </c>
      <c r="E29" s="18" t="s">
        <v>332</v>
      </c>
      <c r="F29" s="19" t="s">
        <v>110</v>
      </c>
      <c r="G29" s="19" t="s">
        <v>79</v>
      </c>
      <c r="H29" s="20">
        <v>0.8</v>
      </c>
      <c r="I29" s="38">
        <f>VLOOKUP(B29,[1]Sheet1!$B:$BA,52,0)</f>
        <v>9493068.11</v>
      </c>
      <c r="J29" s="38">
        <f>VLOOKUP(B29,[1]Sheet1!$B:$BB,53,0)</f>
        <v>8436535.66</v>
      </c>
      <c r="K29" s="39">
        <f>VLOOKUP(B29,[2]Sheet1!$B$5:$BB$697,53,0)</f>
        <v>559486.656666667</v>
      </c>
      <c r="L29" s="39">
        <f>VLOOKUP(B29,[2]Sheet1!$B:$BC,54,0)</f>
        <v>575301.171666667</v>
      </c>
      <c r="M29" s="39">
        <f>VLOOKUP(B29,[2]Sheet1!$B:$BD,55,0)</f>
        <v>628977.883333333</v>
      </c>
      <c r="N29" s="39">
        <f>VLOOKUP(B29,[2]Sheet1!$B:$BE,56,0)</f>
        <v>506161.658333333</v>
      </c>
      <c r="O29" s="39">
        <f>VLOOKUP(B29,[2]Sheet1!$B:$BF,57,0)</f>
        <v>513637.476666667</v>
      </c>
      <c r="P29" s="39">
        <f>VLOOKUP(B29,[3]Sheet1!$B:$BH,59,0)</f>
        <v>499383.626666667</v>
      </c>
      <c r="Q29" s="39">
        <f>VLOOKUP(B29,[4]Sheet1!$B$5:$BJ$707,61,0)</f>
        <v>502668.686666667</v>
      </c>
      <c r="R29" s="39">
        <f>VLOOKUP(B29,[5]Sheet1!$B$5:$BO$716,65,0)</f>
        <v>477140.121666667</v>
      </c>
      <c r="S29" s="39">
        <f>VLOOKUP(B29,[1]Sheet1!$B:$BO,66,0)</f>
        <v>424770.055</v>
      </c>
      <c r="T29" s="49">
        <f t="shared" si="12"/>
        <v>3750021.86933333</v>
      </c>
      <c r="U29" s="50">
        <f>VLOOKUP(B29,[6]Sheet2!$A:$V,21,0)</f>
        <v>800000</v>
      </c>
      <c r="V29" s="50"/>
      <c r="W29" s="50">
        <v>250000</v>
      </c>
      <c r="X29" s="50">
        <v>220000</v>
      </c>
      <c r="Y29" s="50"/>
      <c r="Z29" s="50">
        <f>VLOOKUP(B29,'[8]7.4付款计划'!$C$4:$AI$185,33,0)</f>
        <v>30000</v>
      </c>
      <c r="AA29" s="50">
        <f>VLOOKUP(B29,'[8]7.9付款计划'!$C$9:$AB$196,26,0)</f>
        <v>120000</v>
      </c>
      <c r="AB29" s="50"/>
      <c r="AC29" s="50"/>
      <c r="AD29" s="50"/>
      <c r="AE29" s="50">
        <v>100000</v>
      </c>
      <c r="AF29" s="50">
        <v>80000</v>
      </c>
      <c r="AG29" s="50">
        <v>200000</v>
      </c>
      <c r="AH29" s="50">
        <f t="shared" si="2"/>
        <v>1800000</v>
      </c>
      <c r="AI29" s="50">
        <f t="shared" si="3"/>
        <v>1950021.86933333</v>
      </c>
      <c r="AJ29" s="50">
        <f t="shared" si="4"/>
        <v>8056535.66</v>
      </c>
      <c r="AK29" s="62">
        <f t="shared" si="16"/>
        <v>1950021.86933333</v>
      </c>
      <c r="AL29" s="62">
        <f t="shared" si="6"/>
        <v>1950021.86933333</v>
      </c>
      <c r="AM29" s="99">
        <v>300000</v>
      </c>
      <c r="AN29" s="50">
        <f t="shared" si="13"/>
        <v>300000</v>
      </c>
      <c r="AO29" s="74">
        <f t="shared" si="7"/>
        <v>0.153844428474314</v>
      </c>
      <c r="AP29" s="75">
        <f t="shared" si="8"/>
        <v>0.0200821545734716</v>
      </c>
      <c r="AQ29" s="76"/>
      <c r="AR29" s="76"/>
      <c r="AS29" s="76"/>
      <c r="AT29" s="76">
        <f t="shared" si="9"/>
        <v>0</v>
      </c>
      <c r="AU29" s="77">
        <v>0.03</v>
      </c>
      <c r="AV29" s="77">
        <f t="shared" si="15"/>
        <v>0.03</v>
      </c>
      <c r="AW29" s="50">
        <f t="shared" si="11"/>
        <v>291000</v>
      </c>
      <c r="AX29" s="91">
        <v>45534</v>
      </c>
      <c r="AY29" s="15">
        <v>3</v>
      </c>
      <c r="AZ29" s="91">
        <f t="shared" si="17"/>
        <v>45531</v>
      </c>
      <c r="BA29" s="94" t="s">
        <v>70</v>
      </c>
      <c r="BB29" s="50" t="s">
        <v>333</v>
      </c>
      <c r="BC29" s="19" t="s">
        <v>95</v>
      </c>
      <c r="BD29" s="97"/>
    </row>
    <row r="30" ht="36" customHeight="1" spans="1:57">
      <c r="A30" s="15">
        <f t="shared" si="14"/>
        <v>27</v>
      </c>
      <c r="B30" s="16" t="s">
        <v>334</v>
      </c>
      <c r="C30" s="21" t="s">
        <v>335</v>
      </c>
      <c r="D30" s="17" t="s">
        <v>66</v>
      </c>
      <c r="E30" s="18" t="s">
        <v>168</v>
      </c>
      <c r="F30" s="19" t="s">
        <v>110</v>
      </c>
      <c r="G30" s="19" t="s">
        <v>79</v>
      </c>
      <c r="H30" s="20">
        <v>0.8</v>
      </c>
      <c r="I30" s="38">
        <f>VLOOKUP(B30,[1]Sheet1!$B:$BA,52,0)</f>
        <v>14573035.3</v>
      </c>
      <c r="J30" s="38">
        <f>VLOOKUP(B30,[1]Sheet1!$B:$BB,53,0)</f>
        <v>13624806.86</v>
      </c>
      <c r="K30" s="39">
        <f>VLOOKUP(B30,[2]Sheet1!$B$5:$BB$697,53,0)</f>
        <v>606459.26</v>
      </c>
      <c r="L30" s="39">
        <f>VLOOKUP(B30,[2]Sheet1!$B:$BC,54,0)</f>
        <v>599992.485</v>
      </c>
      <c r="M30" s="39">
        <f>VLOOKUP(B30,[2]Sheet1!$B:$BD,55,0)</f>
        <v>627288.231666667</v>
      </c>
      <c r="N30" s="39">
        <f>VLOOKUP(B30,[2]Sheet1!$B:$BE,56,0)</f>
        <v>585398.966666667</v>
      </c>
      <c r="O30" s="39">
        <f>VLOOKUP(B30,[2]Sheet1!$B:$BF,57,0)</f>
        <v>594815.328333333</v>
      </c>
      <c r="P30" s="39">
        <f>VLOOKUP(B30,[3]Sheet1!$B:$BH,59,0)</f>
        <v>547067.646666667</v>
      </c>
      <c r="Q30" s="39">
        <f>VLOOKUP(B30,[4]Sheet1!$B$5:$BJ$707,61,0)</f>
        <v>534898.551666667</v>
      </c>
      <c r="R30" s="39">
        <f>VLOOKUP(B30,[5]Sheet1!$B$5:$BO$716,65,0)</f>
        <v>547820.181666667</v>
      </c>
      <c r="S30" s="39">
        <f>VLOOKUP(B30,[1]Sheet1!$B:$BO,66,0)</f>
        <v>523956.586666667</v>
      </c>
      <c r="T30" s="49">
        <f t="shared" si="12"/>
        <v>4134157.79066667</v>
      </c>
      <c r="U30" s="50">
        <f>VLOOKUP(B30,[6]Sheet2!$A:$V,21,0)</f>
        <v>510000</v>
      </c>
      <c r="V30" s="50"/>
      <c r="W30" s="50">
        <v>650000</v>
      </c>
      <c r="X30" s="50">
        <f>VLOOKUP(B30,'[7]5.30 (2)'!$C$4:$V$115,20,0)</f>
        <v>300000</v>
      </c>
      <c r="Y30" s="50"/>
      <c r="Z30" s="50">
        <f>VLOOKUP(B30,'[8]7.4付款计划'!$C$4:$AI$185,33,0)</f>
        <v>30000</v>
      </c>
      <c r="AA30" s="50">
        <f>VLOOKUP(B30,'[8]7.9付款计划'!$C$9:$AB$196,26,0)</f>
        <v>200000</v>
      </c>
      <c r="AB30" s="50"/>
      <c r="AC30" s="50"/>
      <c r="AD30" s="50"/>
      <c r="AE30" s="50"/>
      <c r="AF30" s="50"/>
      <c r="AG30" s="50">
        <v>200000</v>
      </c>
      <c r="AH30" s="50">
        <f t="shared" si="2"/>
        <v>1890000</v>
      </c>
      <c r="AI30" s="50">
        <f t="shared" si="3"/>
        <v>2244157.79066667</v>
      </c>
      <c r="AJ30" s="50">
        <f t="shared" si="4"/>
        <v>13424806.86</v>
      </c>
      <c r="AK30" s="62">
        <f t="shared" si="16"/>
        <v>2244157.79066667</v>
      </c>
      <c r="AL30" s="62">
        <f t="shared" si="6"/>
        <v>2244157.79066667</v>
      </c>
      <c r="AM30" s="101"/>
      <c r="AN30" s="50">
        <f t="shared" si="13"/>
        <v>0</v>
      </c>
      <c r="AO30" s="74">
        <f t="shared" si="7"/>
        <v>0</v>
      </c>
      <c r="AP30" s="75">
        <f t="shared" si="8"/>
        <v>0</v>
      </c>
      <c r="AQ30" s="76"/>
      <c r="AR30" s="76"/>
      <c r="AS30" s="76"/>
      <c r="AT30" s="76">
        <f t="shared" si="9"/>
        <v>0</v>
      </c>
      <c r="AU30" s="77">
        <v>0.03</v>
      </c>
      <c r="AV30" s="77">
        <f t="shared" si="15"/>
        <v>0</v>
      </c>
      <c r="AW30" s="50">
        <f t="shared" si="11"/>
        <v>0</v>
      </c>
      <c r="AX30" s="91">
        <v>45534</v>
      </c>
      <c r="AY30" s="15">
        <v>3</v>
      </c>
      <c r="AZ30" s="91">
        <f t="shared" si="17"/>
        <v>45531</v>
      </c>
      <c r="BA30" s="94" t="s">
        <v>70</v>
      </c>
      <c r="BB30" s="50" t="s">
        <v>336</v>
      </c>
      <c r="BC30" s="19" t="s">
        <v>337</v>
      </c>
      <c r="BD30" s="97"/>
      <c r="BE30" s="70" t="s">
        <v>90</v>
      </c>
    </row>
    <row r="31" ht="36" customHeight="1" spans="1:56">
      <c r="A31" s="15">
        <f t="shared" si="14"/>
        <v>28</v>
      </c>
      <c r="B31" s="16" t="s">
        <v>338</v>
      </c>
      <c r="C31" s="21" t="s">
        <v>339</v>
      </c>
      <c r="D31" s="17" t="s">
        <v>66</v>
      </c>
      <c r="E31" s="92" t="s">
        <v>75</v>
      </c>
      <c r="F31" s="19" t="s">
        <v>68</v>
      </c>
      <c r="G31" s="19" t="s">
        <v>79</v>
      </c>
      <c r="H31" s="20">
        <v>0.8</v>
      </c>
      <c r="I31" s="38">
        <f>VLOOKUP(B31,[1]Sheet1!$B:$BA,52,0)</f>
        <v>2520951.05</v>
      </c>
      <c r="J31" s="38">
        <f>VLOOKUP(B31,[1]Sheet1!$B:$BB,53,0)</f>
        <v>2354301.46</v>
      </c>
      <c r="K31" s="39">
        <f>VLOOKUP(B31,[2]Sheet1!$B$5:$BB$697,53,0)</f>
        <v>244520.526666667</v>
      </c>
      <c r="L31" s="39">
        <f>VLOOKUP(B31,[2]Sheet1!$B:$BC,54,0)</f>
        <v>272920.525</v>
      </c>
      <c r="M31" s="39">
        <f>VLOOKUP(B31,[2]Sheet1!$B:$BD,55,0)</f>
        <v>295214.295</v>
      </c>
      <c r="N31" s="39">
        <f>VLOOKUP(B31,[2]Sheet1!$B:$BE,56,0)</f>
        <v>336686.606666667</v>
      </c>
      <c r="O31" s="39">
        <f>VLOOKUP(B31,[2]Sheet1!$B:$BF,57,0)</f>
        <v>296871.568333333</v>
      </c>
      <c r="P31" s="39">
        <f>VLOOKUP(B31,[3]Sheet1!$B:$BH,59,0)</f>
        <v>275931.425</v>
      </c>
      <c r="Q31" s="39">
        <f>VLOOKUP(B31,[4]Sheet1!$B$5:$BJ$707,61,0)</f>
        <v>156885.933333333</v>
      </c>
      <c r="R31" s="39">
        <f>VLOOKUP(B31,[5]Sheet1!$B$5:$BO$716,65,0)</f>
        <v>144669.515</v>
      </c>
      <c r="S31" s="39">
        <f>VLOOKUP(B31,[1]Sheet1!$B:$BO,66,0)</f>
        <v>128277.546666667</v>
      </c>
      <c r="T31" s="49">
        <f t="shared" si="12"/>
        <v>1721582.35333333</v>
      </c>
      <c r="U31" s="50">
        <f>VLOOKUP(B31,[6]Sheet2!$A:$V,21,0)</f>
        <v>50000</v>
      </c>
      <c r="V31" s="50"/>
      <c r="W31" s="50"/>
      <c r="X31" s="50">
        <f>VLOOKUP(B31,'[7]5.30 (2)'!$C$4:$V$115,20,0)</f>
        <v>70000</v>
      </c>
      <c r="Y31" s="50"/>
      <c r="Z31" s="50">
        <f>VLOOKUP(B31,'[8]7.4付款计划'!$C$4:$AI$185,33,0)</f>
        <v>20000</v>
      </c>
      <c r="AA31" s="50">
        <f>VLOOKUP(B31,'[8]7.9付款计划'!$C$9:$AB$196,26,0)</f>
        <v>0</v>
      </c>
      <c r="AB31" s="50"/>
      <c r="AC31" s="50"/>
      <c r="AD31" s="50"/>
      <c r="AE31" s="50"/>
      <c r="AF31" s="50"/>
      <c r="AG31" s="50"/>
      <c r="AH31" s="50">
        <f t="shared" si="2"/>
        <v>140000</v>
      </c>
      <c r="AI31" s="50">
        <f t="shared" si="3"/>
        <v>1581582.35333333</v>
      </c>
      <c r="AJ31" s="50">
        <f t="shared" si="4"/>
        <v>2354301.46</v>
      </c>
      <c r="AK31" s="62">
        <f t="shared" si="16"/>
        <v>1581582.35333333</v>
      </c>
      <c r="AL31" s="62">
        <f t="shared" si="6"/>
        <v>1581582.35333333</v>
      </c>
      <c r="AM31" s="99">
        <v>100000</v>
      </c>
      <c r="AN31" s="50">
        <f t="shared" si="13"/>
        <v>100000</v>
      </c>
      <c r="AO31" s="74">
        <f t="shared" si="7"/>
        <v>0.0632278172484921</v>
      </c>
      <c r="AP31" s="75">
        <f t="shared" si="8"/>
        <v>0.00669405152449052</v>
      </c>
      <c r="AQ31" s="76"/>
      <c r="AR31" s="76"/>
      <c r="AS31" s="76"/>
      <c r="AT31" s="76">
        <f t="shared" si="9"/>
        <v>0</v>
      </c>
      <c r="AU31" s="77">
        <v>0</v>
      </c>
      <c r="AV31" s="77">
        <f t="shared" si="15"/>
        <v>0</v>
      </c>
      <c r="AW31" s="50">
        <f t="shared" si="11"/>
        <v>100000</v>
      </c>
      <c r="AX31" s="91">
        <v>45533</v>
      </c>
      <c r="AY31" s="15">
        <v>3</v>
      </c>
      <c r="AZ31" s="91">
        <f t="shared" si="17"/>
        <v>45530</v>
      </c>
      <c r="BA31" s="94" t="s">
        <v>70</v>
      </c>
      <c r="BB31" s="50">
        <v>0</v>
      </c>
      <c r="BC31" s="19" t="s">
        <v>81</v>
      </c>
      <c r="BD31" s="97"/>
    </row>
    <row r="32" ht="36" customHeight="1" spans="1:56">
      <c r="A32" s="15">
        <f t="shared" si="14"/>
        <v>29</v>
      </c>
      <c r="B32" s="16" t="s">
        <v>340</v>
      </c>
      <c r="C32" s="21" t="s">
        <v>341</v>
      </c>
      <c r="D32" s="17" t="s">
        <v>66</v>
      </c>
      <c r="E32" s="18" t="s">
        <v>168</v>
      </c>
      <c r="F32" s="19" t="s">
        <v>110</v>
      </c>
      <c r="G32" s="19" t="s">
        <v>79</v>
      </c>
      <c r="H32" s="22">
        <v>0.8</v>
      </c>
      <c r="I32" s="38">
        <f>VLOOKUP(B32,[1]Sheet1!$B:$BA,52,0)</f>
        <v>3217619.2</v>
      </c>
      <c r="J32" s="38">
        <f>VLOOKUP(B32,[1]Sheet1!$B:$BB,53,0)</f>
        <v>3217619.2</v>
      </c>
      <c r="K32" s="39">
        <f>VLOOKUP(B32,[2]Sheet1!$B$5:$BB$697,53,0)</f>
        <v>312936.485</v>
      </c>
      <c r="L32" s="39">
        <f>VLOOKUP(B32,[2]Sheet1!$B:$BC,54,0)</f>
        <v>376621.176666667</v>
      </c>
      <c r="M32" s="39">
        <f>VLOOKUP(B32,[2]Sheet1!$B:$BD,55,0)</f>
        <v>363017.333333333</v>
      </c>
      <c r="N32" s="39">
        <f>VLOOKUP(B32,[2]Sheet1!$B:$BE,56,0)</f>
        <v>437479.496666667</v>
      </c>
      <c r="O32" s="39">
        <f>VLOOKUP(B32,[2]Sheet1!$B:$BF,57,0)</f>
        <v>364431.483333333</v>
      </c>
      <c r="P32" s="39">
        <f>VLOOKUP(B32,[3]Sheet1!$B:$BH,59,0)</f>
        <v>305116.09</v>
      </c>
      <c r="Q32" s="39">
        <f>VLOOKUP(B32,[4]Sheet1!$B$5:$BJ$707,61,0)</f>
        <v>270000.048333333</v>
      </c>
      <c r="R32" s="39">
        <f>VLOOKUP(B32,[5]Sheet1!$B$5:$BO$716,65,0)</f>
        <v>206315.356666667</v>
      </c>
      <c r="S32" s="39">
        <f>VLOOKUP(B32,[1]Sheet1!$B:$BO,66,0)</f>
        <v>206315.356666667</v>
      </c>
      <c r="T32" s="49">
        <f t="shared" si="12"/>
        <v>2273786.26133333</v>
      </c>
      <c r="U32" s="50">
        <f>VLOOKUP(B32,[6]Sheet2!$A:$V,21,0)</f>
        <v>700000</v>
      </c>
      <c r="V32" s="50"/>
      <c r="W32" s="50">
        <v>80000</v>
      </c>
      <c r="X32" s="50">
        <f>VLOOKUP(B32,'[7]5.30 (2)'!$C$4:$V$115,20,0)</f>
        <v>110000</v>
      </c>
      <c r="Y32" s="50"/>
      <c r="Z32" s="50">
        <f>VLOOKUP(B32,'[8]7.4付款计划'!$C$4:$AI$185,33,0)</f>
        <v>20000</v>
      </c>
      <c r="AA32" s="50">
        <f>VLOOKUP(B32,'[8]7.9付款计划'!$C$9:$AB$196,26,0)</f>
        <v>70000</v>
      </c>
      <c r="AB32" s="50"/>
      <c r="AC32" s="50"/>
      <c r="AD32" s="50">
        <v>20000</v>
      </c>
      <c r="AE32" s="50">
        <v>20000</v>
      </c>
      <c r="AF32" s="50">
        <v>50000</v>
      </c>
      <c r="AG32" s="50">
        <v>100000</v>
      </c>
      <c r="AH32" s="50">
        <f t="shared" si="2"/>
        <v>1170000</v>
      </c>
      <c r="AI32" s="50">
        <f t="shared" si="3"/>
        <v>1103786.26133333</v>
      </c>
      <c r="AJ32" s="50">
        <f t="shared" si="4"/>
        <v>3027619.2</v>
      </c>
      <c r="AK32" s="62">
        <f t="shared" si="16"/>
        <v>1103786.26133333</v>
      </c>
      <c r="AL32" s="62">
        <f t="shared" si="6"/>
        <v>1103786.26133333</v>
      </c>
      <c r="AM32" s="99">
        <v>180000</v>
      </c>
      <c r="AN32" s="50">
        <f t="shared" si="13"/>
        <v>180000</v>
      </c>
      <c r="AO32" s="74">
        <f t="shared" si="7"/>
        <v>0.163075050220834</v>
      </c>
      <c r="AP32" s="75">
        <f t="shared" si="8"/>
        <v>0.0120492927440829</v>
      </c>
      <c r="AQ32" s="76">
        <v>-354</v>
      </c>
      <c r="AR32" s="76"/>
      <c r="AS32" s="76"/>
      <c r="AT32" s="76">
        <f t="shared" si="9"/>
        <v>-354</v>
      </c>
      <c r="AU32" s="77">
        <v>0.03</v>
      </c>
      <c r="AV32" s="77">
        <f t="shared" si="15"/>
        <v>0.0280333333333333</v>
      </c>
      <c r="AW32" s="50">
        <f t="shared" si="11"/>
        <v>174954</v>
      </c>
      <c r="AX32" s="91">
        <v>45533</v>
      </c>
      <c r="AY32" s="15">
        <v>3</v>
      </c>
      <c r="AZ32" s="91">
        <f t="shared" si="17"/>
        <v>45530</v>
      </c>
      <c r="BA32" s="94" t="s">
        <v>70</v>
      </c>
      <c r="BB32" s="50" t="s">
        <v>342</v>
      </c>
      <c r="BC32" s="19" t="s">
        <v>95</v>
      </c>
      <c r="BD32" s="97" t="s">
        <v>343</v>
      </c>
    </row>
    <row r="33" s="1" customFormat="1" ht="36" customHeight="1" spans="1:57">
      <c r="A33" s="15">
        <f t="shared" si="14"/>
        <v>30</v>
      </c>
      <c r="B33" s="16" t="s">
        <v>344</v>
      </c>
      <c r="C33" s="21" t="s">
        <v>345</v>
      </c>
      <c r="D33" s="17" t="s">
        <v>256</v>
      </c>
      <c r="E33" s="18" t="s">
        <v>75</v>
      </c>
      <c r="F33" s="19" t="s">
        <v>110</v>
      </c>
      <c r="G33" s="19" t="s">
        <v>79</v>
      </c>
      <c r="H33" s="20">
        <v>0.8</v>
      </c>
      <c r="I33" s="38">
        <f>VLOOKUP(B33,[1]Sheet1!$B:$BA,52,0)</f>
        <v>2033315.06</v>
      </c>
      <c r="J33" s="38">
        <f>VLOOKUP(B33,[1]Sheet1!$B:$BB,53,0)</f>
        <v>1896653.14</v>
      </c>
      <c r="K33" s="39">
        <f>VLOOKUP(B33,[2]Sheet1!$B$5:$BB$697,53,0)</f>
        <v>186471.321666667</v>
      </c>
      <c r="L33" s="39">
        <f>VLOOKUP(B33,[2]Sheet1!$B:$BC,54,0)</f>
        <v>181572.286666667</v>
      </c>
      <c r="M33" s="39">
        <f>VLOOKUP(B33,[2]Sheet1!$B:$BD,55,0)</f>
        <v>173075.296666667</v>
      </c>
      <c r="N33" s="39">
        <f>VLOOKUP(B33,[2]Sheet1!$B:$BE,56,0)</f>
        <v>158505.661666667</v>
      </c>
      <c r="O33" s="39">
        <f>VLOOKUP(B33,[2]Sheet1!$B:$BF,57,0)</f>
        <v>125422.328333333</v>
      </c>
      <c r="P33" s="39">
        <f>VLOOKUP(B33,[3]Sheet1!$B:$BH,59,0)</f>
        <v>172931.525</v>
      </c>
      <c r="Q33" s="39">
        <f>VLOOKUP(B33,[4]Sheet1!$B$5:$BJ$707,61,0)</f>
        <v>176837.551666667</v>
      </c>
      <c r="R33" s="39">
        <f>VLOOKUP(B33,[5]Sheet1!$B$5:$BO$716,65,0)</f>
        <v>174555.478333333</v>
      </c>
      <c r="S33" s="39">
        <f>VLOOKUP(B33,[1]Sheet1!$B:$BO,66,0)</f>
        <v>150106.908333333</v>
      </c>
      <c r="T33" s="49">
        <f t="shared" si="12"/>
        <v>1199582.68666667</v>
      </c>
      <c r="U33" s="50">
        <f>VLOOKUP(B33,[6]Sheet2!$A:$V,21,0)</f>
        <v>30000</v>
      </c>
      <c r="V33" s="50"/>
      <c r="W33" s="50">
        <v>100000</v>
      </c>
      <c r="X33" s="50"/>
      <c r="Y33" s="50"/>
      <c r="Z33" s="50">
        <f>VLOOKUP(B33,'[8]7.4付款计划'!$C$4:$AI$185,33,0)</f>
        <v>10000</v>
      </c>
      <c r="AA33" s="50">
        <f>VLOOKUP(B33,'[8]7.9付款计划'!$C$9:$AB$196,26,0)</f>
        <v>0</v>
      </c>
      <c r="AB33" s="50"/>
      <c r="AC33" s="50"/>
      <c r="AD33" s="50"/>
      <c r="AE33" s="50"/>
      <c r="AF33" s="50"/>
      <c r="AG33" s="50">
        <v>20000</v>
      </c>
      <c r="AH33" s="50">
        <f t="shared" si="2"/>
        <v>160000</v>
      </c>
      <c r="AI33" s="50">
        <f t="shared" si="3"/>
        <v>1039582.68666667</v>
      </c>
      <c r="AJ33" s="50">
        <f t="shared" si="4"/>
        <v>1876653.14</v>
      </c>
      <c r="AK33" s="62">
        <f t="shared" si="16"/>
        <v>1039582.68666667</v>
      </c>
      <c r="AL33" s="62">
        <f t="shared" si="6"/>
        <v>1039582.68666667</v>
      </c>
      <c r="AM33" s="100"/>
      <c r="AN33" s="50">
        <f t="shared" si="13"/>
        <v>0</v>
      </c>
      <c r="AO33" s="74">
        <f t="shared" si="7"/>
        <v>0</v>
      </c>
      <c r="AP33" s="75">
        <f t="shared" si="8"/>
        <v>0</v>
      </c>
      <c r="AQ33" s="76"/>
      <c r="AR33" s="76"/>
      <c r="AS33" s="76"/>
      <c r="AT33" s="76">
        <f t="shared" si="9"/>
        <v>0</v>
      </c>
      <c r="AU33" s="77">
        <v>0.03</v>
      </c>
      <c r="AV33" s="77">
        <f t="shared" si="15"/>
        <v>0</v>
      </c>
      <c r="AW33" s="50">
        <f t="shared" si="11"/>
        <v>0</v>
      </c>
      <c r="AX33" s="91"/>
      <c r="AY33" s="15">
        <v>3</v>
      </c>
      <c r="AZ33" s="91">
        <f t="shared" si="17"/>
        <v>-3</v>
      </c>
      <c r="BA33" s="94" t="s">
        <v>70</v>
      </c>
      <c r="BB33" s="50">
        <v>0</v>
      </c>
      <c r="BC33" s="19" t="s">
        <v>81</v>
      </c>
      <c r="BD33" s="97"/>
      <c r="BE33" s="2"/>
    </row>
    <row r="34" s="1" customFormat="1" ht="36" customHeight="1" spans="1:57">
      <c r="A34" s="15">
        <f t="shared" si="14"/>
        <v>31</v>
      </c>
      <c r="B34" s="16" t="s">
        <v>346</v>
      </c>
      <c r="C34" s="21" t="s">
        <v>347</v>
      </c>
      <c r="D34" s="17" t="s">
        <v>208</v>
      </c>
      <c r="E34" s="18" t="s">
        <v>67</v>
      </c>
      <c r="F34" s="19" t="s">
        <v>110</v>
      </c>
      <c r="G34" s="19" t="s">
        <v>79</v>
      </c>
      <c r="H34" s="20">
        <v>0.8</v>
      </c>
      <c r="I34" s="38">
        <f>VLOOKUP(B34,[1]Sheet1!$B:$BA,52,0)</f>
        <v>1825441.09</v>
      </c>
      <c r="J34" s="38">
        <f>VLOOKUP(B34,[1]Sheet1!$B:$BB,53,0)</f>
        <v>1825441.09</v>
      </c>
      <c r="K34" s="39">
        <f>VLOOKUP(B34,[2]Sheet1!$B$5:$BB$697,53,0)</f>
        <v>206112.341666667</v>
      </c>
      <c r="L34" s="39">
        <f>VLOOKUP(B34,[2]Sheet1!$B:$BC,54,0)</f>
        <v>237874.915</v>
      </c>
      <c r="M34" s="39">
        <f>VLOOKUP(B34,[2]Sheet1!$B:$BD,55,0)</f>
        <v>161101.353333333</v>
      </c>
      <c r="N34" s="39">
        <f>VLOOKUP(B34,[2]Sheet1!$B:$BE,56,0)</f>
        <v>58518.02</v>
      </c>
      <c r="O34" s="39">
        <f>VLOOKUP(B34,[2]Sheet1!$B:$BF,57,0)</f>
        <v>60125.9683333333</v>
      </c>
      <c r="P34" s="39">
        <f>VLOOKUP(B34,[3]Sheet1!$B:$BH,59,0)</f>
        <v>33370.5216666667</v>
      </c>
      <c r="Q34" s="39">
        <f>VLOOKUP(B34,[4]Sheet1!$B$5:$BJ$707,61,0)</f>
        <v>33370.5216666667</v>
      </c>
      <c r="R34" s="39">
        <f>VLOOKUP(B34,[5]Sheet1!$B$5:$BO$716,65,0)</f>
        <v>1607.94833333333</v>
      </c>
      <c r="S34" s="39">
        <f>VLOOKUP(B34,[1]Sheet1!$B:$BO,66,0)</f>
        <v>1607.94833333333</v>
      </c>
      <c r="T34" s="49">
        <f t="shared" si="12"/>
        <v>634951.630666667</v>
      </c>
      <c r="U34" s="50">
        <f>VLOOKUP(B34,[6]Sheet2!$A:$V,21,0)</f>
        <v>70000</v>
      </c>
      <c r="V34" s="50"/>
      <c r="W34" s="50"/>
      <c r="X34" s="50">
        <f>VLOOKUP(B34,'[7]5.30 (2)'!$C$4:$V$115,20,0)</f>
        <v>30000</v>
      </c>
      <c r="Y34" s="50"/>
      <c r="Z34" s="50">
        <f>VLOOKUP(B34,'[8]7.4付款计划'!$C$4:$AI$185,33,0)</f>
        <v>10000</v>
      </c>
      <c r="AA34" s="50">
        <f>VLOOKUP(B34,'[8]7.9付款计划'!$C$9:$AB$196,26,0)</f>
        <v>0</v>
      </c>
      <c r="AB34" s="50"/>
      <c r="AC34" s="50"/>
      <c r="AD34" s="50"/>
      <c r="AE34" s="50">
        <v>20000</v>
      </c>
      <c r="AF34" s="50"/>
      <c r="AG34" s="50"/>
      <c r="AH34" s="50">
        <f t="shared" si="2"/>
        <v>130000</v>
      </c>
      <c r="AI34" s="50">
        <f t="shared" si="3"/>
        <v>504951.630666667</v>
      </c>
      <c r="AJ34" s="50">
        <f t="shared" si="4"/>
        <v>1805441.09</v>
      </c>
      <c r="AK34" s="62">
        <f t="shared" si="16"/>
        <v>504951.630666667</v>
      </c>
      <c r="AL34" s="62">
        <f t="shared" si="6"/>
        <v>504951.630666667</v>
      </c>
      <c r="AM34" s="99">
        <v>80000</v>
      </c>
      <c r="AN34" s="50">
        <f t="shared" si="13"/>
        <v>80000</v>
      </c>
      <c r="AO34" s="74">
        <f t="shared" si="7"/>
        <v>0.158431016242842</v>
      </c>
      <c r="AP34" s="75">
        <f t="shared" si="8"/>
        <v>0.00535524121959242</v>
      </c>
      <c r="AQ34" s="76"/>
      <c r="AR34" s="76"/>
      <c r="AS34" s="76"/>
      <c r="AT34" s="76">
        <f t="shared" si="9"/>
        <v>0</v>
      </c>
      <c r="AU34" s="77">
        <v>0.03</v>
      </c>
      <c r="AV34" s="77">
        <f t="shared" si="15"/>
        <v>0.03</v>
      </c>
      <c r="AW34" s="50">
        <f t="shared" si="11"/>
        <v>77600</v>
      </c>
      <c r="AX34" s="91">
        <v>45537</v>
      </c>
      <c r="AY34" s="15">
        <v>3</v>
      </c>
      <c r="AZ34" s="91">
        <f t="shared" si="17"/>
        <v>45534</v>
      </c>
      <c r="BA34" s="94" t="s">
        <v>70</v>
      </c>
      <c r="BB34" s="50">
        <v>0</v>
      </c>
      <c r="BC34" s="19" t="s">
        <v>88</v>
      </c>
      <c r="BD34" s="97"/>
      <c r="BE34" s="2"/>
    </row>
    <row r="35" s="1" customFormat="1" ht="36" customHeight="1" spans="1:57">
      <c r="A35" s="15">
        <f t="shared" si="14"/>
        <v>32</v>
      </c>
      <c r="B35" s="16" t="s">
        <v>348</v>
      </c>
      <c r="C35" s="21" t="s">
        <v>349</v>
      </c>
      <c r="D35" s="17" t="s">
        <v>66</v>
      </c>
      <c r="E35" s="18" t="s">
        <v>75</v>
      </c>
      <c r="F35" s="19" t="s">
        <v>110</v>
      </c>
      <c r="G35" s="19" t="s">
        <v>79</v>
      </c>
      <c r="H35" s="20">
        <v>0.8</v>
      </c>
      <c r="I35" s="38">
        <f>VLOOKUP(B35,[1]Sheet1!$B:$BA,52,0)</f>
        <v>4502500.62</v>
      </c>
      <c r="J35" s="38">
        <f>VLOOKUP(B35,[1]Sheet1!$B:$BB,53,0)</f>
        <v>4378439.54</v>
      </c>
      <c r="K35" s="39">
        <f>VLOOKUP(B35,[2]Sheet1!$B$5:$BB$697,53,0)</f>
        <v>268411.568333333</v>
      </c>
      <c r="L35" s="39">
        <f>VLOOKUP(B35,[2]Sheet1!$B:$BC,54,0)</f>
        <v>264670.028333333</v>
      </c>
      <c r="M35" s="39">
        <f>VLOOKUP(B35,[2]Sheet1!$B:$BD,55,0)</f>
        <v>251850.491666667</v>
      </c>
      <c r="N35" s="39">
        <f>VLOOKUP(B35,[2]Sheet1!$B:$BE,56,0)</f>
        <v>234770.561666667</v>
      </c>
      <c r="O35" s="39">
        <f>VLOOKUP(B35,[2]Sheet1!$B:$BF,57,0)</f>
        <v>207341.816666667</v>
      </c>
      <c r="P35" s="39">
        <f>VLOOKUP(B35,[3]Sheet1!$B:$BH,59,0)</f>
        <v>167235.861666667</v>
      </c>
      <c r="Q35" s="39">
        <f>VLOOKUP(B35,[4]Sheet1!$B$5:$BJ$707,61,0)</f>
        <v>107050.146666667</v>
      </c>
      <c r="R35" s="39">
        <f>VLOOKUP(B35,[5]Sheet1!$B$5:$BO$716,65,0)</f>
        <v>93520.4266666667</v>
      </c>
      <c r="S35" s="39">
        <f>VLOOKUP(B35,[1]Sheet1!$B:$BO,66,0)</f>
        <v>70862.8466666667</v>
      </c>
      <c r="T35" s="49">
        <f t="shared" si="12"/>
        <v>1332570.99866667</v>
      </c>
      <c r="U35" s="50">
        <f>VLOOKUP(B35,[6]Sheet2!$A:$V,21,0)</f>
        <v>350000</v>
      </c>
      <c r="V35" s="50">
        <v>50000</v>
      </c>
      <c r="W35" s="50">
        <v>150000</v>
      </c>
      <c r="X35" s="50">
        <f>VLOOKUP(B35,'[7]5.30 (2)'!$C$4:$V$115,20,0)</f>
        <v>100000</v>
      </c>
      <c r="Y35" s="50"/>
      <c r="Z35" s="50">
        <f>VLOOKUP(B35,'[8]7.4付款计划'!$C$4:$AI$185,33,0)</f>
        <v>10000</v>
      </c>
      <c r="AA35" s="50">
        <f>VLOOKUP(B35,'[8]7.9付款计划'!$C$9:$AB$196,26,0)</f>
        <v>40000</v>
      </c>
      <c r="AB35" s="50"/>
      <c r="AC35" s="50"/>
      <c r="AD35" s="50"/>
      <c r="AE35" s="50">
        <v>20000</v>
      </c>
      <c r="AF35" s="50">
        <v>30000</v>
      </c>
      <c r="AG35" s="50">
        <v>70000</v>
      </c>
      <c r="AH35" s="50">
        <f t="shared" si="2"/>
        <v>820000</v>
      </c>
      <c r="AI35" s="50">
        <f t="shared" si="3"/>
        <v>512570.998666667</v>
      </c>
      <c r="AJ35" s="50">
        <f t="shared" si="4"/>
        <v>4258439.54</v>
      </c>
      <c r="AK35" s="62">
        <f t="shared" si="16"/>
        <v>512570.998666667</v>
      </c>
      <c r="AL35" s="62">
        <f t="shared" si="6"/>
        <v>512570.998666667</v>
      </c>
      <c r="AM35" s="99">
        <v>80000</v>
      </c>
      <c r="AN35" s="50">
        <f t="shared" si="13"/>
        <v>80000</v>
      </c>
      <c r="AO35" s="74">
        <f t="shared" si="7"/>
        <v>0.156075939153993</v>
      </c>
      <c r="AP35" s="75">
        <f t="shared" si="8"/>
        <v>0.00535524121959242</v>
      </c>
      <c r="AQ35" s="76"/>
      <c r="AR35" s="76"/>
      <c r="AS35" s="76"/>
      <c r="AT35" s="76">
        <f t="shared" si="9"/>
        <v>0</v>
      </c>
      <c r="AU35" s="77">
        <v>0.03</v>
      </c>
      <c r="AV35" s="77">
        <f t="shared" si="15"/>
        <v>0.03</v>
      </c>
      <c r="AW35" s="50">
        <f t="shared" si="11"/>
        <v>77600</v>
      </c>
      <c r="AX35" s="91">
        <v>45537</v>
      </c>
      <c r="AY35" s="15">
        <v>3</v>
      </c>
      <c r="AZ35" s="91">
        <f t="shared" si="17"/>
        <v>45534</v>
      </c>
      <c r="BA35" s="94" t="s">
        <v>70</v>
      </c>
      <c r="BB35" s="50" t="s">
        <v>350</v>
      </c>
      <c r="BC35" s="19" t="s">
        <v>81</v>
      </c>
      <c r="BD35" s="97"/>
      <c r="BE35" s="2">
        <v>4</v>
      </c>
    </row>
    <row r="36" s="1" customFormat="1" ht="36" customHeight="1" spans="1:57">
      <c r="A36" s="15">
        <f t="shared" si="14"/>
        <v>33</v>
      </c>
      <c r="B36" s="16" t="s">
        <v>351</v>
      </c>
      <c r="C36" s="17" t="s">
        <v>352</v>
      </c>
      <c r="D36" s="17" t="s">
        <v>66</v>
      </c>
      <c r="E36" s="18" t="s">
        <v>67</v>
      </c>
      <c r="F36" s="23" t="s">
        <v>110</v>
      </c>
      <c r="G36" s="19" t="s">
        <v>79</v>
      </c>
      <c r="H36" s="20">
        <v>0.8</v>
      </c>
      <c r="I36" s="38">
        <f>VLOOKUP(B36,[1]Sheet1!$B:$BA,52,0)</f>
        <v>1968699.03</v>
      </c>
      <c r="J36" s="38">
        <f>VLOOKUP(B36,[1]Sheet1!$B:$BB,53,0)</f>
        <v>1700916.27</v>
      </c>
      <c r="K36" s="39">
        <f>VLOOKUP(B36,[2]Sheet1!$B$5:$BB$697,53,0)</f>
        <v>142168.861666667</v>
      </c>
      <c r="L36" s="39">
        <f>VLOOKUP(B36,[2]Sheet1!$B:$BC,54,0)</f>
        <v>149580.686666667</v>
      </c>
      <c r="M36" s="39">
        <f>VLOOKUP(B36,[2]Sheet1!$B:$BD,55,0)</f>
        <v>146512.29</v>
      </c>
      <c r="N36" s="39">
        <f>VLOOKUP(B36,[2]Sheet1!$B:$BE,56,0)</f>
        <v>140380.926666667</v>
      </c>
      <c r="O36" s="39">
        <f>VLOOKUP(B36,[2]Sheet1!$B:$BF,57,0)</f>
        <v>164414.35</v>
      </c>
      <c r="P36" s="39">
        <f>VLOOKUP(B36,[3]Sheet1!$B:$BH,59,0)</f>
        <v>173045.646666667</v>
      </c>
      <c r="Q36" s="39">
        <f>VLOOKUP(B36,[4]Sheet1!$B$5:$BJ$707,61,0)</f>
        <v>167983.85</v>
      </c>
      <c r="R36" s="39">
        <f>VLOOKUP(B36,[5]Sheet1!$B$5:$BO$716,65,0)</f>
        <v>154449.13</v>
      </c>
      <c r="S36" s="39">
        <f>VLOOKUP(B36,[1]Sheet1!$B:$BO,66,0)</f>
        <v>154380.375</v>
      </c>
      <c r="T36" s="49">
        <f t="shared" si="12"/>
        <v>1114332.89333333</v>
      </c>
      <c r="U36" s="50">
        <f>VLOOKUP(B36,[6]Sheet2!$A:$V,21,0)</f>
        <v>260000</v>
      </c>
      <c r="V36" s="50"/>
      <c r="W36" s="50"/>
      <c r="X36" s="50">
        <f>VLOOKUP(B36,'[7]5.30 (2)'!$C$4:$V$115,20,0)</f>
        <v>50000</v>
      </c>
      <c r="Y36" s="50"/>
      <c r="Z36" s="50">
        <f>VLOOKUP(B36,'[8]7.4付款计划'!$C$4:$AI$185,33,0)</f>
        <v>60000</v>
      </c>
      <c r="AA36" s="50">
        <f>VLOOKUP(B36,'[8]7.9付款计划'!$C$9:$AB$196,26,0)</f>
        <v>0</v>
      </c>
      <c r="AB36" s="50">
        <v>50000</v>
      </c>
      <c r="AC36" s="50"/>
      <c r="AD36" s="50"/>
      <c r="AE36" s="50">
        <v>50000</v>
      </c>
      <c r="AF36" s="50">
        <v>50000</v>
      </c>
      <c r="AG36" s="50"/>
      <c r="AH36" s="50">
        <f t="shared" si="2"/>
        <v>520000</v>
      </c>
      <c r="AI36" s="50">
        <f t="shared" si="3"/>
        <v>594332.893333334</v>
      </c>
      <c r="AJ36" s="50">
        <f t="shared" si="4"/>
        <v>1600916.27</v>
      </c>
      <c r="AK36" s="62">
        <f t="shared" si="16"/>
        <v>594332.893333334</v>
      </c>
      <c r="AL36" s="62">
        <f t="shared" si="6"/>
        <v>594332.893333334</v>
      </c>
      <c r="AM36" s="99">
        <v>100000</v>
      </c>
      <c r="AN36" s="50">
        <f t="shared" si="13"/>
        <v>100000</v>
      </c>
      <c r="AO36" s="74">
        <f t="shared" si="7"/>
        <v>0.168255873302161</v>
      </c>
      <c r="AP36" s="75">
        <f t="shared" si="8"/>
        <v>0.00669405152449052</v>
      </c>
      <c r="AQ36" s="76"/>
      <c r="AR36" s="76"/>
      <c r="AS36" s="76"/>
      <c r="AT36" s="76">
        <f t="shared" si="9"/>
        <v>0</v>
      </c>
      <c r="AU36" s="77">
        <v>0.03</v>
      </c>
      <c r="AV36" s="77">
        <f t="shared" si="15"/>
        <v>0.03</v>
      </c>
      <c r="AW36" s="50">
        <f t="shared" si="11"/>
        <v>97000</v>
      </c>
      <c r="AX36" s="91">
        <v>45537</v>
      </c>
      <c r="AY36" s="15">
        <v>3</v>
      </c>
      <c r="AZ36" s="91">
        <f t="shared" si="17"/>
        <v>45534</v>
      </c>
      <c r="BA36" s="94" t="s">
        <v>70</v>
      </c>
      <c r="BB36" s="50" t="s">
        <v>353</v>
      </c>
      <c r="BC36" s="19" t="s">
        <v>88</v>
      </c>
      <c r="BD36" s="97"/>
      <c r="BE36" s="2"/>
    </row>
    <row r="37" s="1" customFormat="1" ht="36" customHeight="1" spans="1:57">
      <c r="A37" s="15">
        <f t="shared" si="14"/>
        <v>34</v>
      </c>
      <c r="B37" s="16" t="s">
        <v>354</v>
      </c>
      <c r="C37" s="21" t="s">
        <v>355</v>
      </c>
      <c r="D37" s="17" t="s">
        <v>66</v>
      </c>
      <c r="E37" s="18" t="s">
        <v>67</v>
      </c>
      <c r="F37" s="19" t="s">
        <v>110</v>
      </c>
      <c r="G37" s="19" t="s">
        <v>79</v>
      </c>
      <c r="H37" s="20">
        <v>0.8</v>
      </c>
      <c r="I37" s="38">
        <f>VLOOKUP(B37,[1]Sheet1!$B:$BA,52,0)</f>
        <v>2427130.28</v>
      </c>
      <c r="J37" s="38">
        <f>VLOOKUP(B37,[1]Sheet1!$B:$BB,53,0)</f>
        <v>2374801.83</v>
      </c>
      <c r="K37" s="39">
        <f>VLOOKUP(B37,[2]Sheet1!$B$5:$BB$697,53,0)</f>
        <v>121805.763333333</v>
      </c>
      <c r="L37" s="39">
        <f>VLOOKUP(B37,[2]Sheet1!$B:$BC,54,0)</f>
        <v>134221.748333333</v>
      </c>
      <c r="M37" s="39">
        <f>VLOOKUP(B37,[2]Sheet1!$B:$BD,55,0)</f>
        <v>161670.878333333</v>
      </c>
      <c r="N37" s="39">
        <f>VLOOKUP(B37,[2]Sheet1!$B:$BE,56,0)</f>
        <v>159402.591666667</v>
      </c>
      <c r="O37" s="39">
        <f>VLOOKUP(B37,[2]Sheet1!$B:$BF,57,0)</f>
        <v>153253.925</v>
      </c>
      <c r="P37" s="39">
        <f>VLOOKUP(B37,[3]Sheet1!$B:$BH,59,0)</f>
        <v>139212.72</v>
      </c>
      <c r="Q37" s="39">
        <f>VLOOKUP(B37,[4]Sheet1!$B$5:$BJ$707,61,0)</f>
        <v>149082.228333333</v>
      </c>
      <c r="R37" s="39">
        <f>VLOOKUP(B37,[5]Sheet1!$B$5:$BO$716,65,0)</f>
        <v>136061.136666667</v>
      </c>
      <c r="S37" s="39">
        <f>VLOOKUP(B37,[1]Sheet1!$B:$BO,66,0)</f>
        <v>89960.3133333333</v>
      </c>
      <c r="T37" s="49">
        <f t="shared" si="12"/>
        <v>995737.043999999</v>
      </c>
      <c r="U37" s="50">
        <f>VLOOKUP(B37,[6]Sheet2!$A:$V,21,0)</f>
        <v>270000</v>
      </c>
      <c r="V37" s="50"/>
      <c r="W37" s="50">
        <v>80000</v>
      </c>
      <c r="X37" s="50">
        <f>VLOOKUP(B37,'[7]5.30 (2)'!$C$4:$V$115,20,0)</f>
        <v>45000</v>
      </c>
      <c r="Y37" s="50"/>
      <c r="Z37" s="50">
        <f>VLOOKUP(B37,'[8]7.4付款计划'!$C$4:$AI$185,33,0)</f>
        <v>10000</v>
      </c>
      <c r="AA37" s="50">
        <f>VLOOKUP(B37,'[8]7.9付款计划'!$C$9:$AB$196,26,0)</f>
        <v>30000</v>
      </c>
      <c r="AB37" s="50"/>
      <c r="AC37" s="50"/>
      <c r="AD37" s="50"/>
      <c r="AE37" s="50">
        <v>20000</v>
      </c>
      <c r="AF37" s="50">
        <v>30000</v>
      </c>
      <c r="AG37" s="50">
        <v>60000</v>
      </c>
      <c r="AH37" s="50">
        <f t="shared" si="2"/>
        <v>545000</v>
      </c>
      <c r="AI37" s="50">
        <f t="shared" si="3"/>
        <v>450737.043999999</v>
      </c>
      <c r="AJ37" s="50">
        <f t="shared" si="4"/>
        <v>2264801.83</v>
      </c>
      <c r="AK37" s="62">
        <f t="shared" si="16"/>
        <v>450737.043999999</v>
      </c>
      <c r="AL37" s="62">
        <f t="shared" si="6"/>
        <v>450737.043999999</v>
      </c>
      <c r="AM37" s="99">
        <v>70000</v>
      </c>
      <c r="AN37" s="50">
        <f t="shared" si="13"/>
        <v>70000</v>
      </c>
      <c r="AO37" s="74">
        <f t="shared" si="7"/>
        <v>0.1553011915302</v>
      </c>
      <c r="AP37" s="75">
        <f t="shared" si="8"/>
        <v>0.00468583606714337</v>
      </c>
      <c r="AQ37" s="76"/>
      <c r="AR37" s="76"/>
      <c r="AS37" s="76"/>
      <c r="AT37" s="76">
        <f t="shared" si="9"/>
        <v>0</v>
      </c>
      <c r="AU37" s="79">
        <v>0.03</v>
      </c>
      <c r="AV37" s="77">
        <f t="shared" si="15"/>
        <v>0.03</v>
      </c>
      <c r="AW37" s="50">
        <f t="shared" si="11"/>
        <v>67900</v>
      </c>
      <c r="AX37" s="91">
        <v>45533</v>
      </c>
      <c r="AY37" s="15">
        <v>2</v>
      </c>
      <c r="AZ37" s="91">
        <f t="shared" si="17"/>
        <v>45531</v>
      </c>
      <c r="BA37" s="94" t="s">
        <v>70</v>
      </c>
      <c r="BB37" s="50" t="s">
        <v>356</v>
      </c>
      <c r="BC37" s="19" t="s">
        <v>88</v>
      </c>
      <c r="BD37" s="97"/>
      <c r="BE37" s="2"/>
    </row>
    <row r="38" s="1" customFormat="1" ht="36" customHeight="1" spans="1:57">
      <c r="A38" s="15">
        <f t="shared" si="14"/>
        <v>35</v>
      </c>
      <c r="B38" s="24" t="s">
        <v>357</v>
      </c>
      <c r="C38" s="21" t="s">
        <v>358</v>
      </c>
      <c r="D38" s="17" t="s">
        <v>66</v>
      </c>
      <c r="E38" s="18" t="s">
        <v>75</v>
      </c>
      <c r="F38" s="19" t="s">
        <v>110</v>
      </c>
      <c r="G38" s="19" t="s">
        <v>79</v>
      </c>
      <c r="H38" s="20">
        <v>0.8</v>
      </c>
      <c r="I38" s="38">
        <f>VLOOKUP(B38,[1]Sheet1!$B:$BA,52,0)</f>
        <v>2796003.5</v>
      </c>
      <c r="J38" s="38">
        <f>VLOOKUP(B38,[1]Sheet1!$B:$BB,53,0)</f>
        <v>2796003.5</v>
      </c>
      <c r="K38" s="39">
        <f>VLOOKUP(B38,[2]Sheet1!$B$5:$BB$697,53,0)</f>
        <v>302108.755</v>
      </c>
      <c r="L38" s="39">
        <f>VLOOKUP(B38,[2]Sheet1!$B:$BC,54,0)</f>
        <v>136113.218333333</v>
      </c>
      <c r="M38" s="39">
        <f>VLOOKUP(B38,[2]Sheet1!$B:$BD,55,0)</f>
        <v>155049.156666667</v>
      </c>
      <c r="N38" s="39">
        <f>VLOOKUP(B38,[2]Sheet1!$B:$BE,56,0)</f>
        <v>107499.156666667</v>
      </c>
      <c r="O38" s="39">
        <f>VLOOKUP(B38,[2]Sheet1!$B:$BF,57,0)</f>
        <v>78182.49</v>
      </c>
      <c r="P38" s="39">
        <f>VLOOKUP(B38,[3]Sheet1!$B:$BH,59,0)</f>
        <v>142778.385</v>
      </c>
      <c r="Q38" s="39">
        <f>VLOOKUP(B38,[4]Sheet1!$B$5:$BJ$707,61,0)</f>
        <v>113050.46</v>
      </c>
      <c r="R38" s="39">
        <f>VLOOKUP(B38,[5]Sheet1!$B$5:$BO$716,65,0)</f>
        <v>113050.46</v>
      </c>
      <c r="S38" s="39">
        <f>VLOOKUP(B38,[1]Sheet1!$B:$BO,66,0)</f>
        <v>94114.5216666667</v>
      </c>
      <c r="T38" s="49">
        <f t="shared" si="12"/>
        <v>993557.282666667</v>
      </c>
      <c r="U38" s="50">
        <f>VLOOKUP(B38,[6]Sheet2!$A:$V,21,0)</f>
        <v>250000</v>
      </c>
      <c r="V38" s="50"/>
      <c r="W38" s="50">
        <v>100000</v>
      </c>
      <c r="X38" s="50">
        <f>VLOOKUP(B38,'[7]5.30 (2)'!$C$4:$V$115,20,0)</f>
        <v>60000</v>
      </c>
      <c r="Y38" s="50"/>
      <c r="Z38" s="50">
        <f>VLOOKUP(B38,'[8]7.4付款计划'!$C$4:$AI$185,33,0)</f>
        <v>10000</v>
      </c>
      <c r="AA38" s="50">
        <f>VLOOKUP(B38,'[8]7.9付款计划'!$C$9:$AB$196,26,0)</f>
        <v>30000</v>
      </c>
      <c r="AB38" s="50"/>
      <c r="AC38" s="50"/>
      <c r="AD38" s="50"/>
      <c r="AE38" s="50">
        <v>20000</v>
      </c>
      <c r="AF38" s="50">
        <v>50000</v>
      </c>
      <c r="AG38" s="50">
        <v>100000</v>
      </c>
      <c r="AH38" s="50">
        <f t="shared" si="2"/>
        <v>620000</v>
      </c>
      <c r="AI38" s="50">
        <f t="shared" si="3"/>
        <v>373557.282666667</v>
      </c>
      <c r="AJ38" s="50">
        <f t="shared" si="4"/>
        <v>2626003.5</v>
      </c>
      <c r="AK38" s="62">
        <f t="shared" si="16"/>
        <v>373557.282666667</v>
      </c>
      <c r="AL38" s="62">
        <f t="shared" si="6"/>
        <v>373557.282666667</v>
      </c>
      <c r="AM38" s="101">
        <v>200000</v>
      </c>
      <c r="AN38" s="50">
        <f t="shared" si="13"/>
        <v>200000</v>
      </c>
      <c r="AO38" s="74">
        <f t="shared" si="7"/>
        <v>0.53539312250128</v>
      </c>
      <c r="AP38" s="75">
        <f t="shared" si="8"/>
        <v>0.013388103048981</v>
      </c>
      <c r="AQ38" s="76"/>
      <c r="AR38" s="76"/>
      <c r="AS38" s="76"/>
      <c r="AT38" s="76">
        <f t="shared" si="9"/>
        <v>0</v>
      </c>
      <c r="AU38" s="79">
        <v>0.03</v>
      </c>
      <c r="AV38" s="77">
        <f t="shared" si="15"/>
        <v>0.03</v>
      </c>
      <c r="AW38" s="50">
        <f t="shared" si="11"/>
        <v>194000</v>
      </c>
      <c r="AX38" s="91">
        <v>45533</v>
      </c>
      <c r="AY38" s="15">
        <v>1</v>
      </c>
      <c r="AZ38" s="91">
        <f t="shared" si="17"/>
        <v>45532</v>
      </c>
      <c r="BA38" s="94" t="s">
        <v>70</v>
      </c>
      <c r="BB38" s="50" t="s">
        <v>359</v>
      </c>
      <c r="BC38" s="19" t="s">
        <v>95</v>
      </c>
      <c r="BD38" s="97"/>
      <c r="BE38" s="2"/>
    </row>
    <row r="39" s="1" customFormat="1" ht="36" customHeight="1" spans="1:57">
      <c r="A39" s="15">
        <f t="shared" si="14"/>
        <v>36</v>
      </c>
      <c r="B39" s="16" t="s">
        <v>360</v>
      </c>
      <c r="C39" s="21" t="s">
        <v>361</v>
      </c>
      <c r="D39" s="21" t="s">
        <v>66</v>
      </c>
      <c r="E39" s="92" t="s">
        <v>67</v>
      </c>
      <c r="F39" s="19" t="s">
        <v>110</v>
      </c>
      <c r="G39" s="19" t="s">
        <v>85</v>
      </c>
      <c r="H39" s="28">
        <v>0.8</v>
      </c>
      <c r="I39" s="38">
        <f>VLOOKUP(B39,[1]Sheet1!$B:$BA,52,0)</f>
        <v>870058.96</v>
      </c>
      <c r="J39" s="38">
        <f>VLOOKUP(B39,[1]Sheet1!$B:$BB,53,0)</f>
        <v>839112.51</v>
      </c>
      <c r="K39" s="39">
        <f>VLOOKUP(B39,[2]Sheet1!$B$5:$BB$697,53,0)</f>
        <v>55830.415</v>
      </c>
      <c r="L39" s="39">
        <f>VLOOKUP(B39,[2]Sheet1!$B:$BC,54,0)</f>
        <v>78433.4566666667</v>
      </c>
      <c r="M39" s="39">
        <f>VLOOKUP(B39,[2]Sheet1!$B:$BD,55,0)</f>
        <v>95096.3716666667</v>
      </c>
      <c r="N39" s="39">
        <f>VLOOKUP(B39,[2]Sheet1!$B:$BE,56,0)</f>
        <v>106679.741666667</v>
      </c>
      <c r="O39" s="39">
        <f>VLOOKUP(B39,[2]Sheet1!$B:$BF,57,0)</f>
        <v>103784.88</v>
      </c>
      <c r="P39" s="39">
        <f>VLOOKUP(B39,[3]Sheet1!$B:$BH,59,0)</f>
        <v>96380.7316666667</v>
      </c>
      <c r="Q39" s="39">
        <f>VLOOKUP(B39,[4]Sheet1!$B$5:$BJ$707,61,0)</f>
        <v>89320.5166666667</v>
      </c>
      <c r="R39" s="39">
        <f>VLOOKUP(B39,[5]Sheet1!$B$5:$BO$716,65,0)</f>
        <v>69751.9616666667</v>
      </c>
      <c r="S39" s="39">
        <f>VLOOKUP(B39,[1]Sheet1!$B:$BO,66,0)</f>
        <v>54913.455</v>
      </c>
      <c r="T39" s="49">
        <f t="shared" si="12"/>
        <v>600153.224</v>
      </c>
      <c r="U39" s="50">
        <f>VLOOKUP(B39,[6]Sheet2!$A:$V,21,0)</f>
        <v>110000</v>
      </c>
      <c r="V39" s="50"/>
      <c r="W39" s="50"/>
      <c r="X39" s="50">
        <f>VLOOKUP(B39,'[7]5.30 (2)'!$C$4:$V$115,20,0)</f>
        <v>20000</v>
      </c>
      <c r="Y39" s="50"/>
      <c r="Z39" s="50">
        <f>VLOOKUP(B39,'[8]7.4付款计划'!$C$4:$AI$185,33,0)</f>
        <v>10000</v>
      </c>
      <c r="AA39" s="50">
        <f>VLOOKUP(B39,'[8]7.9付款计划'!$C$9:$AB$196,26,0)</f>
        <v>0</v>
      </c>
      <c r="AB39" s="50"/>
      <c r="AC39" s="50"/>
      <c r="AD39" s="50"/>
      <c r="AE39" s="50"/>
      <c r="AF39" s="50">
        <v>20000</v>
      </c>
      <c r="AG39" s="50"/>
      <c r="AH39" s="50">
        <f t="shared" si="2"/>
        <v>160000</v>
      </c>
      <c r="AI39" s="50">
        <f t="shared" si="3"/>
        <v>440153.224</v>
      </c>
      <c r="AJ39" s="50">
        <f t="shared" si="4"/>
        <v>819112.51</v>
      </c>
      <c r="AK39" s="62">
        <f t="shared" si="16"/>
        <v>819112.51</v>
      </c>
      <c r="AL39" s="62">
        <f t="shared" si="6"/>
        <v>819112.51</v>
      </c>
      <c r="AM39" s="99">
        <v>50000</v>
      </c>
      <c r="AN39" s="50">
        <f t="shared" si="13"/>
        <v>50000</v>
      </c>
      <c r="AO39" s="74">
        <f t="shared" si="7"/>
        <v>0.0610416754592113</v>
      </c>
      <c r="AP39" s="75">
        <f t="shared" si="8"/>
        <v>0.00334702576224526</v>
      </c>
      <c r="AQ39" s="76"/>
      <c r="AR39" s="76"/>
      <c r="AS39" s="76"/>
      <c r="AT39" s="76">
        <f t="shared" si="9"/>
        <v>0</v>
      </c>
      <c r="AU39" s="77">
        <v>0.03</v>
      </c>
      <c r="AV39" s="77">
        <f t="shared" si="15"/>
        <v>0.03</v>
      </c>
      <c r="AW39" s="50">
        <f t="shared" si="11"/>
        <v>48500</v>
      </c>
      <c r="AX39" s="91"/>
      <c r="AY39" s="15">
        <v>5</v>
      </c>
      <c r="AZ39" s="91">
        <f t="shared" si="17"/>
        <v>-5</v>
      </c>
      <c r="BA39" s="94" t="s">
        <v>70</v>
      </c>
      <c r="BB39" s="50">
        <v>0</v>
      </c>
      <c r="BC39" s="19" t="s">
        <v>95</v>
      </c>
      <c r="BD39" s="97"/>
      <c r="BE39" s="2"/>
    </row>
    <row r="40" s="1" customFormat="1" ht="36" customHeight="1" spans="1:57">
      <c r="A40" s="15">
        <f t="shared" si="14"/>
        <v>37</v>
      </c>
      <c r="B40" s="16" t="s">
        <v>362</v>
      </c>
      <c r="C40" s="17" t="s">
        <v>363</v>
      </c>
      <c r="D40" s="17" t="s">
        <v>66</v>
      </c>
      <c r="E40" s="92" t="s">
        <v>75</v>
      </c>
      <c r="F40" s="19" t="s">
        <v>68</v>
      </c>
      <c r="G40" s="19" t="s">
        <v>85</v>
      </c>
      <c r="H40" s="20">
        <v>0.8</v>
      </c>
      <c r="I40" s="38">
        <f>VLOOKUP(B40,[1]Sheet1!$B:$BA,52,0)</f>
        <v>1573468.63</v>
      </c>
      <c r="J40" s="38">
        <f>VLOOKUP(B40,[1]Sheet1!$B:$BB,53,0)</f>
        <v>1291905.97</v>
      </c>
      <c r="K40" s="39">
        <f>VLOOKUP(B40,[2]Sheet1!$B$5:$BB$697,53,0)</f>
        <v>19878.9733333333</v>
      </c>
      <c r="L40" s="39">
        <f>VLOOKUP(B40,[2]Sheet1!$B:$BC,54,0)</f>
        <v>65506.075</v>
      </c>
      <c r="M40" s="39">
        <f>VLOOKUP(B40,[2]Sheet1!$B:$BD,55,0)</f>
        <v>76930.18</v>
      </c>
      <c r="N40" s="39">
        <f>VLOOKUP(B40,[2]Sheet1!$B:$BE,56,0)</f>
        <v>76930.18</v>
      </c>
      <c r="O40" s="39">
        <f>VLOOKUP(B40,[2]Sheet1!$B:$BF,57,0)</f>
        <v>91156.0333333333</v>
      </c>
      <c r="P40" s="39">
        <f>VLOOKUP(B40,[3]Sheet1!$B:$BH,59,0)</f>
        <v>101665.906666667</v>
      </c>
      <c r="Q40" s="39">
        <f>VLOOKUP(B40,[4]Sheet1!$B$5:$BJ$707,61,0)</f>
        <v>112575.228333333</v>
      </c>
      <c r="R40" s="39">
        <f>VLOOKUP(B40,[5]Sheet1!$B$5:$BO$716,65,0)</f>
        <v>61601.0216666667</v>
      </c>
      <c r="S40" s="39">
        <f>VLOOKUP(B40,[1]Sheet1!$B:$BO,66,0)</f>
        <v>71662.8366666667</v>
      </c>
      <c r="T40" s="49">
        <f t="shared" si="12"/>
        <v>542325.148</v>
      </c>
      <c r="U40" s="50">
        <f>VLOOKUP(B40,[6]Sheet2!$A:$V,21,0)</f>
        <v>50000</v>
      </c>
      <c r="V40" s="50"/>
      <c r="W40" s="50"/>
      <c r="X40" s="50">
        <f>VLOOKUP(B40,'[7]5.30 (2)'!$C$4:$V$115,20,0)</f>
        <v>50000</v>
      </c>
      <c r="Y40" s="50"/>
      <c r="Z40" s="50">
        <f>VLOOKUP(B40,'[8]7.4付款计划'!$C$4:$AI$185,33,0)</f>
        <v>30000</v>
      </c>
      <c r="AA40" s="50">
        <f>VLOOKUP(B40,'[8]7.9付款计划'!$C$9:$AB$196,26,0)</f>
        <v>0</v>
      </c>
      <c r="AB40" s="50"/>
      <c r="AC40" s="50"/>
      <c r="AD40" s="50"/>
      <c r="AE40" s="50"/>
      <c r="AF40" s="50"/>
      <c r="AG40" s="50"/>
      <c r="AH40" s="50">
        <f t="shared" si="2"/>
        <v>130000</v>
      </c>
      <c r="AI40" s="50">
        <f t="shared" si="3"/>
        <v>412325.148</v>
      </c>
      <c r="AJ40" s="50">
        <f t="shared" si="4"/>
        <v>1291905.97</v>
      </c>
      <c r="AK40" s="62">
        <f t="shared" si="16"/>
        <v>1291905.97</v>
      </c>
      <c r="AL40" s="62">
        <f t="shared" si="6"/>
        <v>1291905.97</v>
      </c>
      <c r="AM40" s="100">
        <v>80000</v>
      </c>
      <c r="AN40" s="50">
        <f t="shared" si="13"/>
        <v>80000</v>
      </c>
      <c r="AO40" s="74">
        <f t="shared" si="7"/>
        <v>0.0619240113891571</v>
      </c>
      <c r="AP40" s="75">
        <f t="shared" si="8"/>
        <v>0.00535524121959242</v>
      </c>
      <c r="AQ40" s="76"/>
      <c r="AR40" s="76"/>
      <c r="AS40" s="76"/>
      <c r="AT40" s="76">
        <f t="shared" si="9"/>
        <v>0</v>
      </c>
      <c r="AU40" s="77">
        <v>0</v>
      </c>
      <c r="AV40" s="77">
        <f t="shared" si="15"/>
        <v>0</v>
      </c>
      <c r="AW40" s="50">
        <f t="shared" si="11"/>
        <v>80000</v>
      </c>
      <c r="AX40" s="91">
        <v>45550</v>
      </c>
      <c r="AY40" s="15">
        <v>3</v>
      </c>
      <c r="AZ40" s="91">
        <f t="shared" si="17"/>
        <v>45547</v>
      </c>
      <c r="BA40" s="94" t="s">
        <v>70</v>
      </c>
      <c r="BB40" s="50">
        <v>0</v>
      </c>
      <c r="BC40" s="19" t="s">
        <v>81</v>
      </c>
      <c r="BD40" s="97"/>
      <c r="BE40" s="2"/>
    </row>
    <row r="41" s="1" customFormat="1" ht="36" customHeight="1" spans="1:57">
      <c r="A41" s="15">
        <f t="shared" si="14"/>
        <v>38</v>
      </c>
      <c r="B41" s="16" t="s">
        <v>364</v>
      </c>
      <c r="C41" s="21" t="s">
        <v>365</v>
      </c>
      <c r="D41" s="17" t="s">
        <v>66</v>
      </c>
      <c r="E41" s="18" t="s">
        <v>67</v>
      </c>
      <c r="F41" s="19" t="s">
        <v>110</v>
      </c>
      <c r="G41" s="19" t="s">
        <v>79</v>
      </c>
      <c r="H41" s="22">
        <v>0.8</v>
      </c>
      <c r="I41" s="38">
        <f>VLOOKUP(B41,[1]Sheet1!$B:$BA,52,0)</f>
        <v>2611291.32</v>
      </c>
      <c r="J41" s="38">
        <f>VLOOKUP(B41,[1]Sheet1!$B:$BB,53,0)</f>
        <v>2406173.52</v>
      </c>
      <c r="K41" s="39">
        <f>VLOOKUP(B41,[2]Sheet1!$B$5:$BB$697,53,0)</f>
        <v>167661.095</v>
      </c>
      <c r="L41" s="39">
        <f>VLOOKUP(B41,[2]Sheet1!$B:$BC,54,0)</f>
        <v>124722.68</v>
      </c>
      <c r="M41" s="39">
        <f>VLOOKUP(B41,[2]Sheet1!$B:$BD,55,0)</f>
        <v>132898.791666667</v>
      </c>
      <c r="N41" s="39">
        <f>VLOOKUP(B41,[2]Sheet1!$B:$BE,56,0)</f>
        <v>130394.64</v>
      </c>
      <c r="O41" s="39">
        <f>VLOOKUP(B41,[2]Sheet1!$B:$BF,57,0)</f>
        <v>138663.455</v>
      </c>
      <c r="P41" s="39">
        <f>VLOOKUP(B41,[3]Sheet1!$B:$BH,59,0)</f>
        <v>137983.311666667</v>
      </c>
      <c r="Q41" s="39">
        <f>VLOOKUP(B41,[4]Sheet1!$B$5:$BJ$707,61,0)</f>
        <v>132329.628333333</v>
      </c>
      <c r="R41" s="39">
        <f>VLOOKUP(B41,[5]Sheet1!$B$5:$BO$716,65,0)</f>
        <v>134271.003333333</v>
      </c>
      <c r="S41" s="39">
        <f>VLOOKUP(B41,[1]Sheet1!$B:$BO,66,0)</f>
        <v>123683.316666667</v>
      </c>
      <c r="T41" s="49">
        <f t="shared" si="12"/>
        <v>978086.337333333</v>
      </c>
      <c r="U41" s="50">
        <f>VLOOKUP(B41,[6]Sheet2!$A:$V,21,0)</f>
        <v>270000</v>
      </c>
      <c r="V41" s="50"/>
      <c r="W41" s="50">
        <v>200000</v>
      </c>
      <c r="X41" s="50">
        <f>VLOOKUP(B41,'[7]5.30 (2)'!$C$4:$V$115,20,0)</f>
        <v>40000</v>
      </c>
      <c r="Y41" s="50"/>
      <c r="Z41" s="50">
        <f>VLOOKUP(B41,'[8]7.4付款计划'!$C$4:$AI$185,33,0)</f>
        <v>10000</v>
      </c>
      <c r="AA41" s="50">
        <f>VLOOKUP(B41,'[8]7.9付款计划'!$C$9:$AB$196,26,0)</f>
        <v>15000</v>
      </c>
      <c r="AB41" s="50"/>
      <c r="AC41" s="50"/>
      <c r="AD41" s="50"/>
      <c r="AE41" s="50">
        <v>20000</v>
      </c>
      <c r="AF41" s="50">
        <v>30000</v>
      </c>
      <c r="AG41" s="50">
        <v>50000</v>
      </c>
      <c r="AH41" s="50">
        <f t="shared" si="2"/>
        <v>635000</v>
      </c>
      <c r="AI41" s="50">
        <f t="shared" si="3"/>
        <v>343086.337333333</v>
      </c>
      <c r="AJ41" s="50">
        <f t="shared" si="4"/>
        <v>2306173.52</v>
      </c>
      <c r="AK41" s="62">
        <f t="shared" si="16"/>
        <v>343086.337333333</v>
      </c>
      <c r="AL41" s="62">
        <f t="shared" si="6"/>
        <v>343086.337333333</v>
      </c>
      <c r="AM41" s="101">
        <v>150000</v>
      </c>
      <c r="AN41" s="50">
        <f t="shared" si="13"/>
        <v>150000</v>
      </c>
      <c r="AO41" s="74">
        <f t="shared" si="7"/>
        <v>0.437207733673941</v>
      </c>
      <c r="AP41" s="75">
        <f t="shared" si="8"/>
        <v>0.0100410772867358</v>
      </c>
      <c r="AQ41" s="76"/>
      <c r="AR41" s="76"/>
      <c r="AS41" s="76"/>
      <c r="AT41" s="76">
        <f t="shared" si="9"/>
        <v>0</v>
      </c>
      <c r="AU41" s="77">
        <v>0.03</v>
      </c>
      <c r="AV41" s="77">
        <f t="shared" si="15"/>
        <v>0.03</v>
      </c>
      <c r="AW41" s="50">
        <f t="shared" si="11"/>
        <v>145500</v>
      </c>
      <c r="AX41" s="91">
        <v>45532</v>
      </c>
      <c r="AY41" s="15">
        <v>2</v>
      </c>
      <c r="AZ41" s="91">
        <f t="shared" si="17"/>
        <v>45530</v>
      </c>
      <c r="BA41" s="94" t="s">
        <v>70</v>
      </c>
      <c r="BB41" s="50" t="s">
        <v>366</v>
      </c>
      <c r="BC41" s="19" t="s">
        <v>367</v>
      </c>
      <c r="BD41" s="97" t="s">
        <v>368</v>
      </c>
      <c r="BE41" s="2"/>
    </row>
    <row r="42" s="1" customFormat="1" ht="36" customHeight="1" spans="1:57">
      <c r="A42" s="15">
        <f t="shared" si="14"/>
        <v>39</v>
      </c>
      <c r="B42" s="24" t="s">
        <v>369</v>
      </c>
      <c r="C42" s="21" t="s">
        <v>370</v>
      </c>
      <c r="D42" s="17" t="s">
        <v>66</v>
      </c>
      <c r="E42" s="18" t="s">
        <v>75</v>
      </c>
      <c r="F42" s="19" t="s">
        <v>110</v>
      </c>
      <c r="G42" s="19" t="s">
        <v>79</v>
      </c>
      <c r="H42" s="20">
        <v>0.8</v>
      </c>
      <c r="I42" s="38">
        <f>VLOOKUP(B42,[1]Sheet1!$B:$BA,52,0)</f>
        <v>3140654.91</v>
      </c>
      <c r="J42" s="38">
        <f>VLOOKUP(B42,[1]Sheet1!$B:$BB,53,0)</f>
        <v>2986399.95</v>
      </c>
      <c r="K42" s="39">
        <f>VLOOKUP(B42,[2]Sheet1!$B$5:$BB$697,53,0)</f>
        <v>96624.235</v>
      </c>
      <c r="L42" s="39">
        <f>VLOOKUP(B42,[2]Sheet1!$B:$BC,54,0)</f>
        <v>88430.3133333333</v>
      </c>
      <c r="M42" s="39">
        <f>VLOOKUP(B42,[2]Sheet1!$B:$BD,55,0)</f>
        <v>93218.6133333333</v>
      </c>
      <c r="N42" s="39">
        <f>VLOOKUP(B42,[2]Sheet1!$B:$BE,56,0)</f>
        <v>88067.5416666667</v>
      </c>
      <c r="O42" s="39">
        <f>VLOOKUP(B42,[2]Sheet1!$B:$BF,57,0)</f>
        <v>100028.823333333</v>
      </c>
      <c r="P42" s="39">
        <f>VLOOKUP(B42,[3]Sheet1!$B:$BH,59,0)</f>
        <v>106778.586666667</v>
      </c>
      <c r="Q42" s="39">
        <f>VLOOKUP(B42,[4]Sheet1!$B$5:$BJ$707,61,0)</f>
        <v>107885.813333333</v>
      </c>
      <c r="R42" s="39">
        <f>VLOOKUP(B42,[5]Sheet1!$B$5:$BO$716,65,0)</f>
        <v>107905.271666667</v>
      </c>
      <c r="S42" s="39">
        <f>VLOOKUP(B42,[1]Sheet1!$B:$BO,66,0)</f>
        <v>99735.8833333333</v>
      </c>
      <c r="T42" s="49">
        <f t="shared" si="12"/>
        <v>710940.065333333</v>
      </c>
      <c r="U42" s="50">
        <f>VLOOKUP(B42,[6]Sheet2!$A:$V,21,0)</f>
        <v>170000</v>
      </c>
      <c r="V42" s="50"/>
      <c r="W42" s="50">
        <v>100000</v>
      </c>
      <c r="X42" s="50">
        <f>VLOOKUP(B42,'[7]5.30 (2)'!$C$4:$V$115,20,0)</f>
        <v>30000</v>
      </c>
      <c r="Y42" s="50"/>
      <c r="Z42" s="50">
        <f>VLOOKUP(B42,'[8]7.4付款计划'!$C$4:$AI$185,33,0)</f>
        <v>10000</v>
      </c>
      <c r="AA42" s="50">
        <f>VLOOKUP(B42,'[8]7.9付款计划'!$C$9:$AB$196,26,0)</f>
        <v>15000</v>
      </c>
      <c r="AB42" s="50"/>
      <c r="AC42" s="50"/>
      <c r="AD42" s="50"/>
      <c r="AE42" s="50">
        <v>20000</v>
      </c>
      <c r="AF42" s="50">
        <v>30000</v>
      </c>
      <c r="AG42" s="50">
        <v>50000</v>
      </c>
      <c r="AH42" s="50">
        <f t="shared" si="2"/>
        <v>425000</v>
      </c>
      <c r="AI42" s="50">
        <f t="shared" si="3"/>
        <v>285940.065333333</v>
      </c>
      <c r="AJ42" s="50">
        <f t="shared" si="4"/>
        <v>2886399.95</v>
      </c>
      <c r="AK42" s="62">
        <f t="shared" si="16"/>
        <v>285940.065333333</v>
      </c>
      <c r="AL42" s="62">
        <f t="shared" si="6"/>
        <v>285940.065333333</v>
      </c>
      <c r="AM42" s="101">
        <v>100000</v>
      </c>
      <c r="AN42" s="50">
        <f t="shared" si="13"/>
        <v>100000</v>
      </c>
      <c r="AO42" s="74">
        <f t="shared" si="7"/>
        <v>0.34972363835556</v>
      </c>
      <c r="AP42" s="75">
        <f t="shared" si="8"/>
        <v>0.00669405152449052</v>
      </c>
      <c r="AQ42" s="76"/>
      <c r="AR42" s="76"/>
      <c r="AS42" s="76"/>
      <c r="AT42" s="76">
        <f t="shared" si="9"/>
        <v>0</v>
      </c>
      <c r="AU42" s="79">
        <v>0.03</v>
      </c>
      <c r="AV42" s="77">
        <f t="shared" si="15"/>
        <v>0.03</v>
      </c>
      <c r="AW42" s="50">
        <f t="shared" si="11"/>
        <v>97000</v>
      </c>
      <c r="AX42" s="91">
        <v>45532</v>
      </c>
      <c r="AY42" s="15">
        <v>1</v>
      </c>
      <c r="AZ42" s="91">
        <f t="shared" si="17"/>
        <v>45531</v>
      </c>
      <c r="BA42" s="94" t="s">
        <v>70</v>
      </c>
      <c r="BB42" s="50" t="s">
        <v>371</v>
      </c>
      <c r="BC42" s="19" t="s">
        <v>81</v>
      </c>
      <c r="BD42" s="97"/>
      <c r="BE42" s="2"/>
    </row>
    <row r="43" s="1" customFormat="1" ht="36" customHeight="1" spans="1:57">
      <c r="A43" s="15">
        <f t="shared" si="14"/>
        <v>40</v>
      </c>
      <c r="B43" s="16" t="s">
        <v>372</v>
      </c>
      <c r="C43" s="21" t="s">
        <v>373</v>
      </c>
      <c r="D43" s="17" t="s">
        <v>66</v>
      </c>
      <c r="E43" s="18" t="s">
        <v>168</v>
      </c>
      <c r="F43" s="19" t="s">
        <v>110</v>
      </c>
      <c r="G43" s="19" t="s">
        <v>79</v>
      </c>
      <c r="H43" s="20">
        <v>0.8</v>
      </c>
      <c r="I43" s="38">
        <f>VLOOKUP(B43,[1]Sheet1!$B:$BA,52,0)</f>
        <v>2188224.23</v>
      </c>
      <c r="J43" s="38">
        <f>VLOOKUP(B43,[1]Sheet1!$B:$BB,53,0)</f>
        <v>2048852.74</v>
      </c>
      <c r="K43" s="39">
        <f>VLOOKUP(B43,[2]Sheet1!$B$5:$BB$697,53,0)</f>
        <v>89959.9616666667</v>
      </c>
      <c r="L43" s="39">
        <f>VLOOKUP(B43,[2]Sheet1!$B:$BC,54,0)</f>
        <v>100510.375</v>
      </c>
      <c r="M43" s="39">
        <f>VLOOKUP(B43,[2]Sheet1!$B:$BD,55,0)</f>
        <v>67943.0733333333</v>
      </c>
      <c r="N43" s="39">
        <f>VLOOKUP(B43,[2]Sheet1!$B:$BE,56,0)</f>
        <v>78516.54</v>
      </c>
      <c r="O43" s="39">
        <f>VLOOKUP(B43,[2]Sheet1!$B:$BF,57,0)</f>
        <v>90099.955</v>
      </c>
      <c r="P43" s="39">
        <f>VLOOKUP(B43,[3]Sheet1!$B:$BH,59,0)</f>
        <v>94691.0716666667</v>
      </c>
      <c r="Q43" s="39">
        <f>VLOOKUP(B43,[4]Sheet1!$B$5:$BJ$707,61,0)</f>
        <v>90774.5133333334</v>
      </c>
      <c r="R43" s="39">
        <f>VLOOKUP(B43,[5]Sheet1!$B$5:$BO$716,65,0)</f>
        <v>94486.8066666667</v>
      </c>
      <c r="S43" s="39">
        <f>VLOOKUP(B43,[1]Sheet1!$B:$BO,66,0)</f>
        <v>94486.8066666667</v>
      </c>
      <c r="T43" s="49">
        <f t="shared" si="12"/>
        <v>641175.282666667</v>
      </c>
      <c r="U43" s="50">
        <f>VLOOKUP(B43,[6]Sheet2!$A:$V,21,0)</f>
        <v>130000</v>
      </c>
      <c r="V43" s="50"/>
      <c r="W43" s="50">
        <v>80000</v>
      </c>
      <c r="X43" s="50">
        <f>VLOOKUP(B43,'[7]5.30 (2)'!$C$4:$V$115,20,0)</f>
        <v>40000</v>
      </c>
      <c r="Y43" s="50"/>
      <c r="Z43" s="50">
        <f>VLOOKUP(B43,'[8]7.4付款计划'!$C$4:$AI$185,33,0)</f>
        <v>10000</v>
      </c>
      <c r="AA43" s="50">
        <f>VLOOKUP(B43,'[8]7.9付款计划'!$C$9:$AB$196,26,0)</f>
        <v>15000</v>
      </c>
      <c r="AB43" s="50"/>
      <c r="AC43" s="50"/>
      <c r="AD43" s="50">
        <v>350000</v>
      </c>
      <c r="AE43" s="50"/>
      <c r="AF43" s="50">
        <v>20000</v>
      </c>
      <c r="AG43" s="50">
        <v>20000</v>
      </c>
      <c r="AH43" s="50">
        <f t="shared" si="2"/>
        <v>665000</v>
      </c>
      <c r="AI43" s="50">
        <f t="shared" si="3"/>
        <v>-23824.7173333331</v>
      </c>
      <c r="AJ43" s="50">
        <f t="shared" si="4"/>
        <v>1658852.74</v>
      </c>
      <c r="AK43" s="62">
        <f t="shared" si="16"/>
        <v>-23824.7173333331</v>
      </c>
      <c r="AL43" s="62">
        <f t="shared" si="6"/>
        <v>0</v>
      </c>
      <c r="AM43" s="100"/>
      <c r="AN43" s="50">
        <f t="shared" si="13"/>
        <v>0</v>
      </c>
      <c r="AO43" s="74" t="str">
        <f t="shared" si="7"/>
        <v>100%</v>
      </c>
      <c r="AP43" s="75">
        <f t="shared" si="8"/>
        <v>0</v>
      </c>
      <c r="AQ43" s="76"/>
      <c r="AR43" s="76"/>
      <c r="AS43" s="76"/>
      <c r="AT43" s="76">
        <f t="shared" si="9"/>
        <v>0</v>
      </c>
      <c r="AU43" s="77">
        <v>0.03</v>
      </c>
      <c r="AV43" s="77">
        <f t="shared" si="15"/>
        <v>0</v>
      </c>
      <c r="AW43" s="50">
        <f t="shared" si="11"/>
        <v>0</v>
      </c>
      <c r="AX43" s="91">
        <v>45532</v>
      </c>
      <c r="AY43" s="15">
        <v>3</v>
      </c>
      <c r="AZ43" s="91">
        <f t="shared" si="17"/>
        <v>45529</v>
      </c>
      <c r="BA43" s="94" t="s">
        <v>70</v>
      </c>
      <c r="BB43" s="50">
        <v>0</v>
      </c>
      <c r="BC43" s="19" t="s">
        <v>81</v>
      </c>
      <c r="BD43" s="97" t="s">
        <v>374</v>
      </c>
      <c r="BE43" s="2"/>
    </row>
    <row r="44" s="1" customFormat="1" ht="36" customHeight="1" spans="1:57">
      <c r="A44" s="15">
        <f t="shared" si="14"/>
        <v>41</v>
      </c>
      <c r="B44" s="16" t="s">
        <v>375</v>
      </c>
      <c r="C44" s="21" t="s">
        <v>376</v>
      </c>
      <c r="D44" s="17" t="s">
        <v>66</v>
      </c>
      <c r="E44" s="18" t="s">
        <v>67</v>
      </c>
      <c r="F44" s="19" t="s">
        <v>110</v>
      </c>
      <c r="G44" s="19" t="s">
        <v>79</v>
      </c>
      <c r="H44" s="20">
        <v>0.8</v>
      </c>
      <c r="I44" s="38">
        <f>VLOOKUP(B44,[1]Sheet1!$B:$BA,52,0)</f>
        <v>3343237.33</v>
      </c>
      <c r="J44" s="38">
        <f>VLOOKUP(B44,[1]Sheet1!$B:$BB,53,0)</f>
        <v>3091207.74</v>
      </c>
      <c r="K44" s="39">
        <f>VLOOKUP(B44,[2]Sheet1!$B$5:$BB$697,53,0)</f>
        <v>118052.798333333</v>
      </c>
      <c r="L44" s="39">
        <f>VLOOKUP(B44,[2]Sheet1!$B:$BC,54,0)</f>
        <v>95294.025</v>
      </c>
      <c r="M44" s="39">
        <f>VLOOKUP(B44,[2]Sheet1!$B:$BD,55,0)</f>
        <v>110543.37</v>
      </c>
      <c r="N44" s="39">
        <f>VLOOKUP(B44,[2]Sheet1!$B:$BE,56,0)</f>
        <v>106909.201666667</v>
      </c>
      <c r="O44" s="39">
        <f>VLOOKUP(B44,[2]Sheet1!$B:$BF,57,0)</f>
        <v>116348.83</v>
      </c>
      <c r="P44" s="39">
        <f>VLOOKUP(B44,[3]Sheet1!$B:$BH,59,0)</f>
        <v>118309.576666667</v>
      </c>
      <c r="Q44" s="39">
        <f>VLOOKUP(B44,[4]Sheet1!$B$5:$BJ$707,61,0)</f>
        <v>108196.285</v>
      </c>
      <c r="R44" s="39">
        <f>VLOOKUP(B44,[5]Sheet1!$B$5:$BO$716,65,0)</f>
        <v>122613.1</v>
      </c>
      <c r="S44" s="39">
        <f>VLOOKUP(B44,[1]Sheet1!$B:$BO,66,0)</f>
        <v>103503.453333333</v>
      </c>
      <c r="T44" s="49">
        <f t="shared" si="12"/>
        <v>799816.512</v>
      </c>
      <c r="U44" s="50">
        <f>VLOOKUP(B44,[6]Sheet2!$A:$V,21,0)</f>
        <v>190000</v>
      </c>
      <c r="V44" s="50"/>
      <c r="W44" s="50">
        <v>100000</v>
      </c>
      <c r="X44" s="50">
        <f>VLOOKUP(B44,'[7]5.30 (2)'!$C$4:$V$115,20,0)</f>
        <v>100000</v>
      </c>
      <c r="Y44" s="50"/>
      <c r="Z44" s="50">
        <f>VLOOKUP(B44,'[8]7.4付款计划'!$C$4:$AI$185,33,0)</f>
        <v>10000</v>
      </c>
      <c r="AA44" s="50">
        <f>VLOOKUP(B44,'[8]7.9付款计划'!$C$9:$AB$196,26,0)</f>
        <v>15000</v>
      </c>
      <c r="AB44" s="50"/>
      <c r="AC44" s="50"/>
      <c r="AD44" s="50"/>
      <c r="AE44" s="50">
        <v>20000</v>
      </c>
      <c r="AF44" s="50"/>
      <c r="AG44" s="50">
        <v>30000</v>
      </c>
      <c r="AH44" s="50">
        <f t="shared" si="2"/>
        <v>465000</v>
      </c>
      <c r="AI44" s="50">
        <f t="shared" si="3"/>
        <v>334816.512</v>
      </c>
      <c r="AJ44" s="50">
        <f t="shared" si="4"/>
        <v>3041207.74</v>
      </c>
      <c r="AK44" s="62">
        <f t="shared" si="16"/>
        <v>334816.512</v>
      </c>
      <c r="AL44" s="62">
        <f t="shared" si="6"/>
        <v>334816.512</v>
      </c>
      <c r="AM44" s="99">
        <v>200000</v>
      </c>
      <c r="AN44" s="50">
        <f t="shared" si="13"/>
        <v>200000</v>
      </c>
      <c r="AO44" s="74">
        <f t="shared" si="7"/>
        <v>0.597342104800374</v>
      </c>
      <c r="AP44" s="75">
        <f t="shared" si="8"/>
        <v>0.013388103048981</v>
      </c>
      <c r="AQ44" s="76"/>
      <c r="AR44" s="76"/>
      <c r="AS44" s="76"/>
      <c r="AT44" s="76">
        <f t="shared" si="9"/>
        <v>0</v>
      </c>
      <c r="AU44" s="77">
        <v>0.03</v>
      </c>
      <c r="AV44" s="77">
        <f t="shared" si="15"/>
        <v>0.03</v>
      </c>
      <c r="AW44" s="50">
        <f t="shared" si="11"/>
        <v>194000</v>
      </c>
      <c r="AX44" s="91">
        <v>45532</v>
      </c>
      <c r="AY44" s="15">
        <v>3</v>
      </c>
      <c r="AZ44" s="91">
        <f t="shared" si="17"/>
        <v>45529</v>
      </c>
      <c r="BA44" s="94" t="s">
        <v>70</v>
      </c>
      <c r="BB44" s="50" t="s">
        <v>377</v>
      </c>
      <c r="BC44" s="19" t="s">
        <v>81</v>
      </c>
      <c r="BD44" s="97"/>
      <c r="BE44" s="2"/>
    </row>
    <row r="45" s="1" customFormat="1" ht="36" customHeight="1" spans="1:57">
      <c r="A45" s="15">
        <f t="shared" si="14"/>
        <v>42</v>
      </c>
      <c r="B45" s="16" t="s">
        <v>378</v>
      </c>
      <c r="C45" s="17" t="s">
        <v>379</v>
      </c>
      <c r="D45" s="17" t="s">
        <v>66</v>
      </c>
      <c r="E45" s="18" t="s">
        <v>67</v>
      </c>
      <c r="F45" s="23" t="s">
        <v>110</v>
      </c>
      <c r="G45" s="19" t="s">
        <v>79</v>
      </c>
      <c r="H45" s="20">
        <v>0.8</v>
      </c>
      <c r="I45" s="38">
        <f>VLOOKUP(B45,[1]Sheet1!$B:$BA,52,0)</f>
        <v>553729.6</v>
      </c>
      <c r="J45" s="38">
        <f>VLOOKUP(B45,[1]Sheet1!$B:$BB,53,0)</f>
        <v>468048.48</v>
      </c>
      <c r="K45" s="39">
        <f>VLOOKUP(B45,[2]Sheet1!$B$5:$BB$697,53,0)</f>
        <v>36789.43</v>
      </c>
      <c r="L45" s="39">
        <f>VLOOKUP(B45,[2]Sheet1!$B:$BC,54,0)</f>
        <v>45145.0466666667</v>
      </c>
      <c r="M45" s="39">
        <f>VLOOKUP(B45,[2]Sheet1!$B:$BD,55,0)</f>
        <v>81093.1716666667</v>
      </c>
      <c r="N45" s="39">
        <f>VLOOKUP(B45,[2]Sheet1!$B:$BE,56,0)</f>
        <v>80352.1716666667</v>
      </c>
      <c r="O45" s="39">
        <f>VLOOKUP(B45,[2]Sheet1!$B:$BF,57,0)</f>
        <v>92267.08</v>
      </c>
      <c r="P45" s="39">
        <f>VLOOKUP(B45,[3]Sheet1!$B:$BH,59,0)</f>
        <v>92267.08</v>
      </c>
      <c r="Q45" s="39">
        <f>VLOOKUP(B45,[4]Sheet1!$B$5:$BJ$707,61,0)</f>
        <v>62301.44</v>
      </c>
      <c r="R45" s="39">
        <f>VLOOKUP(B45,[5]Sheet1!$B$5:$BO$716,65,0)</f>
        <v>53945.8233333333</v>
      </c>
      <c r="S45" s="39">
        <f>VLOOKUP(B45,[1]Sheet1!$B:$BO,66,0)</f>
        <v>26195.095</v>
      </c>
      <c r="T45" s="49">
        <f t="shared" si="12"/>
        <v>456285.070666667</v>
      </c>
      <c r="U45" s="50">
        <f>VLOOKUP(B45,[6]Sheet2!$A:$V,21,0)</f>
        <v>110000</v>
      </c>
      <c r="V45" s="50"/>
      <c r="W45" s="50"/>
      <c r="X45" s="50">
        <f>VLOOKUP(B45,'[7]5.30 (2)'!$C$4:$V$115,20,0)</f>
        <v>40000</v>
      </c>
      <c r="Y45" s="50"/>
      <c r="Z45" s="50">
        <f>VLOOKUP(B45,'[8]7.4付款计划'!$C$4:$AI$185,33,0)</f>
        <v>50000</v>
      </c>
      <c r="AA45" s="50">
        <f>VLOOKUP(B45,'[8]7.9付款计划'!$C$9:$AB$196,26,0)</f>
        <v>0</v>
      </c>
      <c r="AB45" s="50"/>
      <c r="AC45" s="50"/>
      <c r="AD45" s="50"/>
      <c r="AE45" s="50"/>
      <c r="AF45" s="50">
        <v>40000</v>
      </c>
      <c r="AG45" s="50"/>
      <c r="AH45" s="50">
        <f t="shared" si="2"/>
        <v>240000</v>
      </c>
      <c r="AI45" s="50">
        <f t="shared" si="3"/>
        <v>216285.070666667</v>
      </c>
      <c r="AJ45" s="50">
        <f t="shared" si="4"/>
        <v>428048.48</v>
      </c>
      <c r="AK45" s="62">
        <f t="shared" si="16"/>
        <v>216285.070666667</v>
      </c>
      <c r="AL45" s="62">
        <f t="shared" si="6"/>
        <v>216285.070666667</v>
      </c>
      <c r="AM45" s="99">
        <v>400000</v>
      </c>
      <c r="AN45" s="50">
        <f t="shared" si="13"/>
        <v>400000</v>
      </c>
      <c r="AO45" s="74">
        <f t="shared" si="7"/>
        <v>1.84941105166001</v>
      </c>
      <c r="AP45" s="75">
        <f t="shared" si="8"/>
        <v>0.0267762060979621</v>
      </c>
      <c r="AQ45" s="76"/>
      <c r="AR45" s="76"/>
      <c r="AS45" s="76"/>
      <c r="AT45" s="76">
        <f t="shared" si="9"/>
        <v>0</v>
      </c>
      <c r="AU45" s="77">
        <v>0</v>
      </c>
      <c r="AV45" s="77">
        <f t="shared" si="15"/>
        <v>0</v>
      </c>
      <c r="AW45" s="50">
        <f t="shared" si="11"/>
        <v>400000</v>
      </c>
      <c r="AX45" s="91">
        <v>45532</v>
      </c>
      <c r="AY45" s="15">
        <v>3</v>
      </c>
      <c r="AZ45" s="91">
        <f t="shared" si="17"/>
        <v>45529</v>
      </c>
      <c r="BA45" s="94" t="s">
        <v>70</v>
      </c>
      <c r="BB45" s="50">
        <v>0</v>
      </c>
      <c r="BC45" s="19" t="s">
        <v>81</v>
      </c>
      <c r="BD45" s="97"/>
      <c r="BE45" s="2"/>
    </row>
    <row r="46" s="1" customFormat="1" ht="36" customHeight="1" spans="1:57">
      <c r="A46" s="15">
        <f t="shared" si="14"/>
        <v>43</v>
      </c>
      <c r="B46" s="16" t="s">
        <v>380</v>
      </c>
      <c r="C46" s="21" t="s">
        <v>381</v>
      </c>
      <c r="D46" s="17" t="s">
        <v>208</v>
      </c>
      <c r="E46" s="92" t="s">
        <v>382</v>
      </c>
      <c r="F46" s="19" t="s">
        <v>110</v>
      </c>
      <c r="G46" s="19" t="s">
        <v>79</v>
      </c>
      <c r="H46" s="28">
        <v>0.8</v>
      </c>
      <c r="I46" s="38">
        <f>VLOOKUP(B46,[1]Sheet1!$B:$BA,52,0)</f>
        <v>1708166.01</v>
      </c>
      <c r="J46" s="38">
        <f>VLOOKUP(B46,[1]Sheet1!$B:$BB,53,0)</f>
        <v>1648497.23</v>
      </c>
      <c r="K46" s="39">
        <f>VLOOKUP(B46,[2]Sheet1!$B$5:$BB$697,53,0)</f>
        <v>38063.735</v>
      </c>
      <c r="L46" s="39">
        <f>VLOOKUP(B46,[2]Sheet1!$B:$BC,54,0)</f>
        <v>37546.18</v>
      </c>
      <c r="M46" s="39">
        <f>VLOOKUP(B46,[2]Sheet1!$B:$BD,55,0)</f>
        <v>39468.8366666667</v>
      </c>
      <c r="N46" s="39">
        <f>VLOOKUP(B46,[2]Sheet1!$B:$BE,56,0)</f>
        <v>36928.8366666667</v>
      </c>
      <c r="O46" s="39">
        <f>VLOOKUP(B46,[2]Sheet1!$B:$BF,57,0)</f>
        <v>45150.235</v>
      </c>
      <c r="P46" s="39">
        <f>VLOOKUP(B46,[3]Sheet1!$B:$BH,59,0)</f>
        <v>39077.4316666667</v>
      </c>
      <c r="Q46" s="39">
        <f>VLOOKUP(B46,[4]Sheet1!$B$5:$BJ$707,61,0)</f>
        <v>47140.0833333333</v>
      </c>
      <c r="R46" s="39">
        <f>VLOOKUP(B46,[5]Sheet1!$B$5:$BO$716,65,0)</f>
        <v>49084.0416666667</v>
      </c>
      <c r="S46" s="39">
        <f>VLOOKUP(B46,[1]Sheet1!$B:$BO,66,0)</f>
        <v>43768.2466666667</v>
      </c>
      <c r="T46" s="49">
        <f t="shared" si="12"/>
        <v>300982.101333333</v>
      </c>
      <c r="U46" s="50">
        <f>VLOOKUP(B46,[6]Sheet2!$A:$V,21,0)</f>
        <v>40000</v>
      </c>
      <c r="V46" s="50"/>
      <c r="W46" s="50"/>
      <c r="X46" s="50">
        <f>VLOOKUP(B46,'[7]5.30 (2)'!$C$4:$V$115,20,0)</f>
        <v>15000</v>
      </c>
      <c r="Y46" s="50"/>
      <c r="Z46" s="50">
        <f>VLOOKUP(B46,'[8]7.4付款计划'!$C$4:$AI$185,33,0)</f>
        <v>10000</v>
      </c>
      <c r="AA46" s="50">
        <f>VLOOKUP(B46,'[8]7.9付款计划'!$C$9:$AB$196,26,0)</f>
        <v>0</v>
      </c>
      <c r="AB46" s="50"/>
      <c r="AC46" s="50"/>
      <c r="AD46" s="50"/>
      <c r="AE46" s="50">
        <v>20000</v>
      </c>
      <c r="AF46" s="50"/>
      <c r="AG46" s="50"/>
      <c r="AH46" s="50">
        <f t="shared" si="2"/>
        <v>85000</v>
      </c>
      <c r="AI46" s="50">
        <f t="shared" si="3"/>
        <v>215982.101333333</v>
      </c>
      <c r="AJ46" s="50">
        <f t="shared" si="4"/>
        <v>1628497.23</v>
      </c>
      <c r="AK46" s="62">
        <f t="shared" si="16"/>
        <v>215982.101333333</v>
      </c>
      <c r="AL46" s="62">
        <f t="shared" si="6"/>
        <v>215982.101333333</v>
      </c>
      <c r="AM46" s="99">
        <v>30000</v>
      </c>
      <c r="AN46" s="50">
        <f t="shared" si="13"/>
        <v>30000</v>
      </c>
      <c r="AO46" s="74">
        <f t="shared" si="7"/>
        <v>0.138900398758969</v>
      </c>
      <c r="AP46" s="75">
        <f t="shared" si="8"/>
        <v>0.00200821545734716</v>
      </c>
      <c r="AQ46" s="76"/>
      <c r="AR46" s="76"/>
      <c r="AS46" s="76"/>
      <c r="AT46" s="76">
        <f t="shared" si="9"/>
        <v>0</v>
      </c>
      <c r="AU46" s="77">
        <v>0.03</v>
      </c>
      <c r="AV46" s="77">
        <f t="shared" si="15"/>
        <v>0.03</v>
      </c>
      <c r="AW46" s="50">
        <f t="shared" si="11"/>
        <v>29100</v>
      </c>
      <c r="AX46" s="91">
        <v>45545</v>
      </c>
      <c r="AY46" s="93">
        <v>3</v>
      </c>
      <c r="AZ46" s="95">
        <f t="shared" si="17"/>
        <v>45542</v>
      </c>
      <c r="BA46" s="94" t="s">
        <v>70</v>
      </c>
      <c r="BB46" s="50">
        <v>0</v>
      </c>
      <c r="BC46" s="19" t="s">
        <v>95</v>
      </c>
      <c r="BD46" s="97"/>
      <c r="BE46" s="2"/>
    </row>
    <row r="47" s="1" customFormat="1" ht="36" customHeight="1" spans="1:57">
      <c r="A47" s="15">
        <f t="shared" si="14"/>
        <v>44</v>
      </c>
      <c r="B47" s="16" t="s">
        <v>383</v>
      </c>
      <c r="C47" s="17" t="s">
        <v>384</v>
      </c>
      <c r="D47" s="17" t="s">
        <v>208</v>
      </c>
      <c r="E47" s="18" t="s">
        <v>168</v>
      </c>
      <c r="F47" s="19" t="s">
        <v>68</v>
      </c>
      <c r="G47" s="19" t="s">
        <v>85</v>
      </c>
      <c r="H47" s="20">
        <v>0.8</v>
      </c>
      <c r="I47" s="38">
        <f>VLOOKUP(B47,[1]Sheet1!$B:$BA,52,0)</f>
        <v>6518828.6</v>
      </c>
      <c r="J47" s="38">
        <f>VLOOKUP(B47,[1]Sheet1!$B:$BB,53,0)</f>
        <v>5458192.4</v>
      </c>
      <c r="K47" s="39">
        <f>VLOOKUP(B47,[2]Sheet1!$B$5:$BB$697,53,0)</f>
        <v>310503.483333333</v>
      </c>
      <c r="L47" s="39">
        <f>VLOOKUP(B47,[2]Sheet1!$B:$BC,54,0)</f>
        <v>472759.336666667</v>
      </c>
      <c r="M47" s="39">
        <f>VLOOKUP(B47,[2]Sheet1!$B:$BD,55,0)</f>
        <v>787847.11</v>
      </c>
      <c r="N47" s="39">
        <f>VLOOKUP(B47,[2]Sheet1!$B:$BE,56,0)</f>
        <v>933130.803333333</v>
      </c>
      <c r="O47" s="39">
        <f>VLOOKUP(B47,[2]Sheet1!$B:$BF,57,0)</f>
        <v>1121102.13666667</v>
      </c>
      <c r="P47" s="39">
        <f>VLOOKUP(B47,[3]Sheet1!$B:$BH,59,0)</f>
        <v>1055231.37333333</v>
      </c>
      <c r="Q47" s="39">
        <f>VLOOKUP(B47,[4]Sheet1!$B$5:$BJ$707,61,0)</f>
        <v>1015919.17666667</v>
      </c>
      <c r="R47" s="39">
        <f>VLOOKUP(B47,[5]Sheet1!$B$5:$BO$716,65,0)</f>
        <v>936806.501666667</v>
      </c>
      <c r="S47" s="39">
        <f>VLOOKUP(B47,[1]Sheet1!$B:$BO,66,0)</f>
        <v>715348.25</v>
      </c>
      <c r="T47" s="49">
        <f t="shared" si="12"/>
        <v>5878918.53733334</v>
      </c>
      <c r="U47" s="50">
        <f>VLOOKUP(B47,[6]Sheet2!$A:$V,21,0)</f>
        <v>300000</v>
      </c>
      <c r="V47" s="50"/>
      <c r="W47" s="50">
        <v>300000</v>
      </c>
      <c r="X47" s="50">
        <v>1000000</v>
      </c>
      <c r="Y47" s="50"/>
      <c r="Z47" s="50">
        <f>VLOOKUP(B47,'[8]7.4付款计划'!$C$4:$AI$185,33,0)</f>
        <v>0</v>
      </c>
      <c r="AA47" s="50">
        <f>VLOOKUP(B47,'[8]7.9付款计划'!$C$9:$AB$196,26,0)</f>
        <v>0</v>
      </c>
      <c r="AB47" s="50">
        <v>400000</v>
      </c>
      <c r="AC47" s="50"/>
      <c r="AD47" s="50">
        <v>500000</v>
      </c>
      <c r="AE47" s="50"/>
      <c r="AF47" s="50"/>
      <c r="AG47" s="50"/>
      <c r="AH47" s="50">
        <f t="shared" si="2"/>
        <v>2500000</v>
      </c>
      <c r="AI47" s="50">
        <f t="shared" si="3"/>
        <v>3378918.53733334</v>
      </c>
      <c r="AJ47" s="50">
        <f t="shared" si="4"/>
        <v>4958192.4</v>
      </c>
      <c r="AK47" s="62">
        <f t="shared" si="16"/>
        <v>4958192.4</v>
      </c>
      <c r="AL47" s="62">
        <f t="shared" si="6"/>
        <v>4958192.4</v>
      </c>
      <c r="AM47" s="99">
        <v>1000000</v>
      </c>
      <c r="AN47" s="50">
        <f t="shared" si="13"/>
        <v>1000000</v>
      </c>
      <c r="AO47" s="74">
        <f t="shared" si="7"/>
        <v>0.201686404908369</v>
      </c>
      <c r="AP47" s="75">
        <f t="shared" si="8"/>
        <v>0.0669405152449052</v>
      </c>
      <c r="AQ47" s="76"/>
      <c r="AR47" s="76"/>
      <c r="AS47" s="76"/>
      <c r="AT47" s="76">
        <f t="shared" si="9"/>
        <v>0</v>
      </c>
      <c r="AU47" s="77"/>
      <c r="AV47" s="77">
        <f t="shared" si="15"/>
        <v>0</v>
      </c>
      <c r="AW47" s="50">
        <f t="shared" si="11"/>
        <v>1000000</v>
      </c>
      <c r="AX47" s="91">
        <v>45534</v>
      </c>
      <c r="AY47" s="93">
        <v>4</v>
      </c>
      <c r="AZ47" s="95">
        <f t="shared" si="17"/>
        <v>45530</v>
      </c>
      <c r="BA47" s="92" t="s">
        <v>93</v>
      </c>
      <c r="BB47" s="50">
        <v>0</v>
      </c>
      <c r="BC47" s="15" t="s">
        <v>95</v>
      </c>
      <c r="BD47" s="97"/>
      <c r="BE47" s="70" t="s">
        <v>90</v>
      </c>
    </row>
    <row r="48" s="1" customFormat="1" ht="36" customHeight="1" spans="1:57">
      <c r="A48" s="15">
        <f t="shared" si="14"/>
        <v>45</v>
      </c>
      <c r="B48" s="16" t="s">
        <v>385</v>
      </c>
      <c r="C48" s="17" t="s">
        <v>386</v>
      </c>
      <c r="D48" s="17" t="s">
        <v>208</v>
      </c>
      <c r="E48" s="18" t="s">
        <v>75</v>
      </c>
      <c r="F48" s="19" t="s">
        <v>68</v>
      </c>
      <c r="G48" s="19" t="s">
        <v>273</v>
      </c>
      <c r="H48" s="20">
        <v>0.8</v>
      </c>
      <c r="I48" s="38">
        <f>VLOOKUP(B48,[1]Sheet1!$B:$BA,52,0)</f>
        <v>641237.59</v>
      </c>
      <c r="J48" s="38">
        <f>VLOOKUP(B48,[1]Sheet1!$B:$BB,53,0)</f>
        <v>470495.13</v>
      </c>
      <c r="K48" s="39">
        <f>VLOOKUP(B48,[2]Sheet1!$B$5:$BB$697,53,0)</f>
        <v>0</v>
      </c>
      <c r="L48" s="39">
        <f>VLOOKUP(B48,[2]Sheet1!$B:$BC,54,0)</f>
        <v>5248.03666666667</v>
      </c>
      <c r="M48" s="39">
        <f>VLOOKUP(B48,[2]Sheet1!$B:$BD,55,0)</f>
        <v>39584.0283333333</v>
      </c>
      <c r="N48" s="39">
        <f>VLOOKUP(B48,[2]Sheet1!$B:$BE,56,0)</f>
        <v>55003.915</v>
      </c>
      <c r="O48" s="39">
        <f>VLOOKUP(B48,[2]Sheet1!$B:$BF,57,0)</f>
        <v>85645.845</v>
      </c>
      <c r="P48" s="39">
        <f>VLOOKUP(B48,[3]Sheet1!$B:$BH,59,0)</f>
        <v>118120.871666667</v>
      </c>
      <c r="Q48" s="39">
        <f>VLOOKUP(B48,[4]Sheet1!$B$5:$BJ$707,61,0)</f>
        <v>130082.521666667</v>
      </c>
      <c r="R48" s="39">
        <f>VLOOKUP(B48,[5]Sheet1!$B$5:$BO$716,65,0)</f>
        <v>110920.016666667</v>
      </c>
      <c r="S48" s="39">
        <f>VLOOKUP(B48,[1]Sheet1!$B:$BO,66,0)</f>
        <v>106872.931666667</v>
      </c>
      <c r="T48" s="49">
        <f t="shared" si="12"/>
        <v>521182.533333334</v>
      </c>
      <c r="U48" s="50">
        <f>VLOOKUP(B48,[6]Sheet2!$A:$V,21,0)</f>
        <v>650000</v>
      </c>
      <c r="V48" s="50">
        <v>100000</v>
      </c>
      <c r="W48" s="50"/>
      <c r="X48" s="50"/>
      <c r="Y48" s="50"/>
      <c r="Z48" s="50">
        <f>VLOOKUP(B48,'[8]7.4付款计划'!$C$4:$AI$185,33,0)</f>
        <v>230000</v>
      </c>
      <c r="AA48" s="50">
        <f>VLOOKUP(B48,'[8]7.9付款计划'!$C$9:$AB$196,26,0)</f>
        <v>0</v>
      </c>
      <c r="AB48" s="50"/>
      <c r="AC48" s="50">
        <v>80000</v>
      </c>
      <c r="AD48" s="50"/>
      <c r="AE48" s="50"/>
      <c r="AF48" s="50">
        <v>180000</v>
      </c>
      <c r="AG48" s="50"/>
      <c r="AH48" s="50">
        <f t="shared" si="2"/>
        <v>1240000</v>
      </c>
      <c r="AI48" s="50">
        <f t="shared" si="3"/>
        <v>-718817.466666666</v>
      </c>
      <c r="AJ48" s="50">
        <f t="shared" si="4"/>
        <v>290495.13</v>
      </c>
      <c r="AK48" s="62">
        <f t="shared" si="16"/>
        <v>290495.13</v>
      </c>
      <c r="AL48" s="62">
        <f t="shared" si="6"/>
        <v>290495.13</v>
      </c>
      <c r="AM48" s="99">
        <v>400000</v>
      </c>
      <c r="AN48" s="50">
        <f t="shared" si="13"/>
        <v>400000</v>
      </c>
      <c r="AO48" s="74">
        <f t="shared" si="7"/>
        <v>1.37695940031766</v>
      </c>
      <c r="AP48" s="75">
        <f t="shared" si="8"/>
        <v>0.0267762060979621</v>
      </c>
      <c r="AQ48" s="76"/>
      <c r="AR48" s="76"/>
      <c r="AS48" s="76"/>
      <c r="AT48" s="76">
        <f t="shared" si="9"/>
        <v>0</v>
      </c>
      <c r="AU48" s="77">
        <v>0</v>
      </c>
      <c r="AV48" s="77">
        <f t="shared" si="15"/>
        <v>0</v>
      </c>
      <c r="AW48" s="50">
        <f t="shared" si="11"/>
        <v>400000</v>
      </c>
      <c r="AX48" s="91">
        <v>45536</v>
      </c>
      <c r="AY48" s="93">
        <v>3</v>
      </c>
      <c r="AZ48" s="95">
        <f t="shared" si="17"/>
        <v>45533</v>
      </c>
      <c r="BA48" s="94" t="s">
        <v>70</v>
      </c>
      <c r="BB48" s="50">
        <v>0</v>
      </c>
      <c r="BC48" s="19" t="s">
        <v>174</v>
      </c>
      <c r="BD48" s="97"/>
      <c r="BE48" s="2"/>
    </row>
    <row r="49" s="1" customFormat="1" ht="36" customHeight="1" spans="1:57">
      <c r="A49" s="15">
        <f t="shared" si="14"/>
        <v>46</v>
      </c>
      <c r="B49" s="16" t="s">
        <v>387</v>
      </c>
      <c r="C49" s="17" t="s">
        <v>388</v>
      </c>
      <c r="D49" s="17" t="s">
        <v>208</v>
      </c>
      <c r="E49" s="18" t="s">
        <v>75</v>
      </c>
      <c r="F49" s="19" t="s">
        <v>68</v>
      </c>
      <c r="G49" s="19" t="s">
        <v>79</v>
      </c>
      <c r="H49" s="20">
        <v>0.8</v>
      </c>
      <c r="I49" s="38">
        <f>VLOOKUP(B49,[1]Sheet1!$B:$BA,52,0)</f>
        <v>388477.42</v>
      </c>
      <c r="J49" s="38">
        <f>VLOOKUP(B49,[1]Sheet1!$B:$BB,53,0)</f>
        <v>344341.93</v>
      </c>
      <c r="K49" s="39">
        <f>VLOOKUP(B49,[2]Sheet1!$B$5:$BB$697,53,0)</f>
        <v>22812.93</v>
      </c>
      <c r="L49" s="39">
        <f>VLOOKUP(B49,[2]Sheet1!$B:$BC,54,0)</f>
        <v>22812.93</v>
      </c>
      <c r="M49" s="39">
        <f>VLOOKUP(B49,[2]Sheet1!$B:$BD,55,0)</f>
        <v>36215.4</v>
      </c>
      <c r="N49" s="39">
        <f>VLOOKUP(B49,[2]Sheet1!$B:$BE,56,0)</f>
        <v>31402.0666666667</v>
      </c>
      <c r="O49" s="39">
        <f>VLOOKUP(B49,[2]Sheet1!$B:$BF,57,0)</f>
        <v>40341.035</v>
      </c>
      <c r="P49" s="39">
        <f>VLOOKUP(B49,[3]Sheet1!$B:$BH,59,0)</f>
        <v>27785.2333333333</v>
      </c>
      <c r="Q49" s="39">
        <f>VLOOKUP(B49,[4]Sheet1!$B$5:$BJ$707,61,0)</f>
        <v>29451.775</v>
      </c>
      <c r="R49" s="39">
        <f>VLOOKUP(B49,[5]Sheet1!$B$5:$BO$716,65,0)</f>
        <v>29451.775</v>
      </c>
      <c r="S49" s="39">
        <f>VLOOKUP(B49,[1]Sheet1!$B:$BO,66,0)</f>
        <v>18931.55</v>
      </c>
      <c r="T49" s="49">
        <f t="shared" si="12"/>
        <v>207363.756</v>
      </c>
      <c r="U49" s="50">
        <f>VLOOKUP(B49,[6]Sheet2!$A:$V,21,0)</f>
        <v>0</v>
      </c>
      <c r="V49" s="50"/>
      <c r="W49" s="50"/>
      <c r="X49" s="50">
        <f>VLOOKUP(B49,'[7]5.30 (2)'!$C$4:$V$115,20,0)</f>
        <v>40000</v>
      </c>
      <c r="Y49" s="50"/>
      <c r="Z49" s="50">
        <f>VLOOKUP(B49,'[8]7.4付款计划'!$C$4:$AI$185,33,0)</f>
        <v>0</v>
      </c>
      <c r="AA49" s="50">
        <f>VLOOKUP(B49,'[8]7.9付款计划'!$C$9:$AB$196,26,0)</f>
        <v>0</v>
      </c>
      <c r="AB49" s="50"/>
      <c r="AC49" s="50"/>
      <c r="AD49" s="50"/>
      <c r="AE49" s="50"/>
      <c r="AF49" s="50"/>
      <c r="AG49" s="50"/>
      <c r="AH49" s="50">
        <f t="shared" si="2"/>
        <v>40000</v>
      </c>
      <c r="AI49" s="50">
        <f t="shared" si="3"/>
        <v>167363.756</v>
      </c>
      <c r="AJ49" s="50">
        <f t="shared" si="4"/>
        <v>344341.93</v>
      </c>
      <c r="AK49" s="62">
        <f t="shared" si="16"/>
        <v>167363.756</v>
      </c>
      <c r="AL49" s="62">
        <f t="shared" si="6"/>
        <v>167363.756</v>
      </c>
      <c r="AM49" s="100"/>
      <c r="AN49" s="50">
        <f t="shared" si="13"/>
        <v>0</v>
      </c>
      <c r="AO49" s="74">
        <f t="shared" si="7"/>
        <v>0</v>
      </c>
      <c r="AP49" s="75">
        <f t="shared" si="8"/>
        <v>0</v>
      </c>
      <c r="AQ49" s="76"/>
      <c r="AR49" s="76"/>
      <c r="AS49" s="76"/>
      <c r="AT49" s="76">
        <f t="shared" si="9"/>
        <v>0</v>
      </c>
      <c r="AU49" s="77">
        <v>0.03</v>
      </c>
      <c r="AV49" s="77">
        <f t="shared" si="15"/>
        <v>0</v>
      </c>
      <c r="AW49" s="50">
        <f t="shared" si="11"/>
        <v>0</v>
      </c>
      <c r="AX49" s="91">
        <v>45537</v>
      </c>
      <c r="AY49" s="93">
        <v>3</v>
      </c>
      <c r="AZ49" s="95">
        <f t="shared" si="17"/>
        <v>45534</v>
      </c>
      <c r="BA49" s="92" t="s">
        <v>70</v>
      </c>
      <c r="BB49" s="50">
        <v>0</v>
      </c>
      <c r="BC49" s="15" t="s">
        <v>81</v>
      </c>
      <c r="BD49" s="97"/>
      <c r="BE49" s="2"/>
    </row>
    <row r="50" s="1" customFormat="1" ht="36" customHeight="1" spans="1:57">
      <c r="A50" s="15">
        <f t="shared" si="14"/>
        <v>47</v>
      </c>
      <c r="B50" s="16" t="s">
        <v>389</v>
      </c>
      <c r="C50" s="17" t="s">
        <v>390</v>
      </c>
      <c r="D50" s="17" t="s">
        <v>256</v>
      </c>
      <c r="E50" s="18" t="s">
        <v>67</v>
      </c>
      <c r="F50" s="19" t="s">
        <v>68</v>
      </c>
      <c r="G50" s="19" t="s">
        <v>79</v>
      </c>
      <c r="H50" s="20">
        <v>0.8</v>
      </c>
      <c r="I50" s="38">
        <f>VLOOKUP(B50,[1]Sheet1!$B:$BA,52,0)</f>
        <v>264122.91</v>
      </c>
      <c r="J50" s="38">
        <f>VLOOKUP(B50,[1]Sheet1!$B:$BB,53,0)</f>
        <v>234522.79</v>
      </c>
      <c r="K50" s="39">
        <f>VLOOKUP(B50,[2]Sheet1!$B$5:$BB$697,53,0)</f>
        <v>28303.7166666667</v>
      </c>
      <c r="L50" s="39">
        <f>VLOOKUP(B50,[2]Sheet1!$B:$BC,54,0)</f>
        <v>28303.7166666667</v>
      </c>
      <c r="M50" s="39">
        <f>VLOOKUP(B50,[2]Sheet1!$B:$BD,55,0)</f>
        <v>40637.1016666667</v>
      </c>
      <c r="N50" s="39">
        <f>VLOOKUP(B50,[2]Sheet1!$B:$BE,56,0)</f>
        <v>39466.8266666667</v>
      </c>
      <c r="O50" s="39">
        <f>VLOOKUP(B50,[2]Sheet1!$B:$BF,57,0)</f>
        <v>37616.8266666667</v>
      </c>
      <c r="P50" s="39">
        <f>VLOOKUP(B50,[3]Sheet1!$B:$BH,59,0)</f>
        <v>18500.0783333333</v>
      </c>
      <c r="Q50" s="39">
        <f>VLOOKUP(B50,[4]Sheet1!$B$5:$BJ$707,61,0)</f>
        <v>19116.7483333333</v>
      </c>
      <c r="R50" s="39">
        <f>VLOOKUP(B50,[5]Sheet1!$B$5:$BO$716,65,0)</f>
        <v>19116.7483333333</v>
      </c>
      <c r="S50" s="39">
        <f>VLOOKUP(B50,[1]Sheet1!$B:$BO,66,0)</f>
        <v>11716.7166666667</v>
      </c>
      <c r="T50" s="49">
        <f t="shared" si="12"/>
        <v>194222.784</v>
      </c>
      <c r="U50" s="50">
        <f>VLOOKUP(B50,[6]Sheet2!$A:$V,21,0)</f>
        <v>0</v>
      </c>
      <c r="V50" s="50"/>
      <c r="W50" s="50"/>
      <c r="X50" s="50">
        <f>VLOOKUP(B50,'[7]5.30 (2)'!$C$4:$V$115,20,0)</f>
        <v>30000</v>
      </c>
      <c r="Y50" s="50"/>
      <c r="Z50" s="50">
        <f>VLOOKUP(B50,'[8]7.4付款计划'!$C$4:$AI$185,33,0)</f>
        <v>20000</v>
      </c>
      <c r="AA50" s="50">
        <f>VLOOKUP(B50,'[8]7.9付款计划'!$C$9:$AB$196,26,0)</f>
        <v>0</v>
      </c>
      <c r="AB50" s="50"/>
      <c r="AC50" s="50"/>
      <c r="AD50" s="50"/>
      <c r="AE50" s="50"/>
      <c r="AF50" s="50"/>
      <c r="AG50" s="50"/>
      <c r="AH50" s="50">
        <f t="shared" si="2"/>
        <v>50000</v>
      </c>
      <c r="AI50" s="50">
        <f t="shared" si="3"/>
        <v>144222.784</v>
      </c>
      <c r="AJ50" s="50">
        <f t="shared" si="4"/>
        <v>234522.79</v>
      </c>
      <c r="AK50" s="62">
        <f t="shared" si="16"/>
        <v>144222.784</v>
      </c>
      <c r="AL50" s="62">
        <f t="shared" si="6"/>
        <v>144222.784</v>
      </c>
      <c r="AM50" s="100"/>
      <c r="AN50" s="50">
        <f t="shared" si="13"/>
        <v>0</v>
      </c>
      <c r="AO50" s="74">
        <f t="shared" si="7"/>
        <v>0</v>
      </c>
      <c r="AP50" s="75">
        <f t="shared" si="8"/>
        <v>0</v>
      </c>
      <c r="AQ50" s="76"/>
      <c r="AR50" s="76"/>
      <c r="AS50" s="76"/>
      <c r="AT50" s="76">
        <f t="shared" si="9"/>
        <v>0</v>
      </c>
      <c r="AU50" s="77">
        <v>0</v>
      </c>
      <c r="AV50" s="77">
        <f t="shared" si="15"/>
        <v>0</v>
      </c>
      <c r="AW50" s="50">
        <f t="shared" si="11"/>
        <v>0</v>
      </c>
      <c r="AX50" s="91">
        <v>45540</v>
      </c>
      <c r="AY50" s="93">
        <v>3</v>
      </c>
      <c r="AZ50" s="95">
        <f t="shared" si="17"/>
        <v>45537</v>
      </c>
      <c r="BA50" s="94" t="s">
        <v>70</v>
      </c>
      <c r="BB50" s="50">
        <v>0</v>
      </c>
      <c r="BC50" s="19" t="s">
        <v>81</v>
      </c>
      <c r="BD50" s="97"/>
      <c r="BE50" s="2"/>
    </row>
    <row r="51" s="1" customFormat="1" ht="36" customHeight="1" spans="1:57">
      <c r="A51" s="15">
        <f t="shared" si="14"/>
        <v>48</v>
      </c>
      <c r="B51" s="24" t="s">
        <v>391</v>
      </c>
      <c r="C51" s="21" t="s">
        <v>392</v>
      </c>
      <c r="D51" s="17" t="s">
        <v>66</v>
      </c>
      <c r="E51" s="18" t="s">
        <v>75</v>
      </c>
      <c r="F51" s="19" t="s">
        <v>110</v>
      </c>
      <c r="G51" s="19" t="s">
        <v>79</v>
      </c>
      <c r="H51" s="20">
        <v>0.8</v>
      </c>
      <c r="I51" s="38">
        <f>VLOOKUP(B51,[1]Sheet1!$B:$BA,52,0)</f>
        <v>374451.55</v>
      </c>
      <c r="J51" s="38">
        <f>VLOOKUP(B51,[1]Sheet1!$B:$BB,53,0)</f>
        <v>330897.93</v>
      </c>
      <c r="K51" s="39">
        <f>VLOOKUP(B51,[2]Sheet1!$B$5:$BB$697,53,0)</f>
        <v>5343.21833333333</v>
      </c>
      <c r="L51" s="39">
        <f>VLOOKUP(B51,[2]Sheet1!$B:$BC,54,0)</f>
        <v>13099.2266666667</v>
      </c>
      <c r="M51" s="39">
        <f>VLOOKUP(B51,[2]Sheet1!$B:$BD,55,0)</f>
        <v>24179.9583333333</v>
      </c>
      <c r="N51" s="39">
        <f>VLOOKUP(B51,[2]Sheet1!$B:$BE,56,0)</f>
        <v>28870.8466666667</v>
      </c>
      <c r="O51" s="39">
        <f>VLOOKUP(B51,[2]Sheet1!$B:$BF,57,0)</f>
        <v>43371.3333333333</v>
      </c>
      <c r="P51" s="39">
        <f>VLOOKUP(B51,[3]Sheet1!$B:$BH,59,0)</f>
        <v>56290.765</v>
      </c>
      <c r="Q51" s="39">
        <f>VLOOKUP(B51,[4]Sheet1!$B$5:$BJ$707,61,0)</f>
        <v>58973.1033333333</v>
      </c>
      <c r="R51" s="39">
        <f>VLOOKUP(B51,[5]Sheet1!$B$5:$BO$716,65,0)</f>
        <v>58277.4783333333</v>
      </c>
      <c r="S51" s="39">
        <f>VLOOKUP(B51,[1]Sheet1!$B:$BO,66,0)</f>
        <v>47395.3</v>
      </c>
      <c r="T51" s="49">
        <f t="shared" si="12"/>
        <v>268640.984</v>
      </c>
      <c r="U51" s="50">
        <f>VLOOKUP(B51,[6]Sheet2!$A:$V,21,0)</f>
        <v>20000</v>
      </c>
      <c r="V51" s="50"/>
      <c r="W51" s="50"/>
      <c r="X51" s="50">
        <f>VLOOKUP(B51,'[7]5.30 (2)'!$C$4:$V$115,20,0)</f>
        <v>15000</v>
      </c>
      <c r="Y51" s="50"/>
      <c r="Z51" s="50">
        <f>VLOOKUP(B51,'[8]7.4付款计划'!$C$4:$AI$185,33,0)</f>
        <v>10000</v>
      </c>
      <c r="AA51" s="50">
        <f>VLOOKUP(B51,'[8]7.9付款计划'!$C$9:$AB$196,26,0)</f>
        <v>10000</v>
      </c>
      <c r="AB51" s="50"/>
      <c r="AC51" s="50"/>
      <c r="AD51" s="50"/>
      <c r="AE51" s="50">
        <v>20000</v>
      </c>
      <c r="AF51" s="50"/>
      <c r="AG51" s="50">
        <v>10000</v>
      </c>
      <c r="AH51" s="50">
        <f t="shared" si="2"/>
        <v>85000</v>
      </c>
      <c r="AI51" s="50">
        <f t="shared" si="3"/>
        <v>183640.984</v>
      </c>
      <c r="AJ51" s="50">
        <f t="shared" si="4"/>
        <v>300897.93</v>
      </c>
      <c r="AK51" s="62">
        <f t="shared" si="16"/>
        <v>183640.984</v>
      </c>
      <c r="AL51" s="62">
        <f t="shared" si="6"/>
        <v>183640.984</v>
      </c>
      <c r="AM51" s="99">
        <v>30000</v>
      </c>
      <c r="AN51" s="50">
        <f t="shared" si="13"/>
        <v>30000</v>
      </c>
      <c r="AO51" s="74">
        <f t="shared" si="7"/>
        <v>0.16336222637535</v>
      </c>
      <c r="AP51" s="75">
        <f t="shared" si="8"/>
        <v>0.00200821545734716</v>
      </c>
      <c r="AQ51" s="76"/>
      <c r="AR51" s="76"/>
      <c r="AS51" s="76"/>
      <c r="AT51" s="76">
        <f t="shared" si="9"/>
        <v>0</v>
      </c>
      <c r="AU51" s="79">
        <v>0.03</v>
      </c>
      <c r="AV51" s="77">
        <f t="shared" si="15"/>
        <v>0.03</v>
      </c>
      <c r="AW51" s="50">
        <f t="shared" si="11"/>
        <v>29100</v>
      </c>
      <c r="AX51" s="91">
        <v>45533</v>
      </c>
      <c r="AY51" s="15">
        <v>2</v>
      </c>
      <c r="AZ51" s="91">
        <f t="shared" si="17"/>
        <v>45531</v>
      </c>
      <c r="BA51" s="94" t="s">
        <v>70</v>
      </c>
      <c r="BB51" s="50" t="s">
        <v>393</v>
      </c>
      <c r="BC51" s="19" t="s">
        <v>81</v>
      </c>
      <c r="BD51" s="97"/>
      <c r="BE51" s="2"/>
    </row>
    <row r="52" s="1" customFormat="1" ht="36" customHeight="1" spans="1:57">
      <c r="A52" s="15">
        <f t="shared" si="14"/>
        <v>49</v>
      </c>
      <c r="B52" s="16" t="s">
        <v>394</v>
      </c>
      <c r="C52" s="98" t="s">
        <v>395</v>
      </c>
      <c r="D52" s="17" t="s">
        <v>66</v>
      </c>
      <c r="E52" s="18" t="s">
        <v>67</v>
      </c>
      <c r="F52" s="23" t="s">
        <v>110</v>
      </c>
      <c r="G52" s="19" t="s">
        <v>79</v>
      </c>
      <c r="H52" s="20">
        <v>0.8</v>
      </c>
      <c r="I52" s="38">
        <f>VLOOKUP(B52,[1]Sheet1!$B:$BA,52,0)</f>
        <v>680672.56</v>
      </c>
      <c r="J52" s="38">
        <f>VLOOKUP(B52,[1]Sheet1!$B:$BB,53,0)</f>
        <v>615915.92</v>
      </c>
      <c r="K52" s="39">
        <f>VLOOKUP(B52,[2]Sheet1!$B$5:$BB$697,53,0)</f>
        <v>65073.55</v>
      </c>
      <c r="L52" s="39">
        <f>VLOOKUP(B52,[2]Sheet1!$B:$BC,54,0)</f>
        <v>71598.3433333333</v>
      </c>
      <c r="M52" s="39">
        <f>VLOOKUP(B52,[2]Sheet1!$B:$BD,55,0)</f>
        <v>78388.0666666667</v>
      </c>
      <c r="N52" s="39">
        <f>VLOOKUP(B52,[2]Sheet1!$B:$BE,56,0)</f>
        <v>46926.2116666667</v>
      </c>
      <c r="O52" s="39">
        <f>VLOOKUP(B52,[2]Sheet1!$B:$BF,57,0)</f>
        <v>57061.7583333333</v>
      </c>
      <c r="P52" s="39">
        <f>VLOOKUP(B52,[3]Sheet1!$B:$BH,59,0)</f>
        <v>56628.27</v>
      </c>
      <c r="Q52" s="39">
        <f>VLOOKUP(B52,[4]Sheet1!$B$5:$BJ$707,61,0)</f>
        <v>52885.1683333333</v>
      </c>
      <c r="R52" s="39">
        <f>VLOOKUP(B52,[5]Sheet1!$B$5:$BO$716,65,0)</f>
        <v>51525.815</v>
      </c>
      <c r="S52" s="39">
        <f>VLOOKUP(B52,[1]Sheet1!$B:$BO,66,0)</f>
        <v>49132.2166666667</v>
      </c>
      <c r="T52" s="49">
        <f t="shared" si="12"/>
        <v>423375.52</v>
      </c>
      <c r="U52" s="50">
        <f>VLOOKUP(B52,[6]Sheet2!$A:$V,21,0)</f>
        <v>162000</v>
      </c>
      <c r="V52" s="50"/>
      <c r="W52" s="50"/>
      <c r="X52" s="50">
        <v>0</v>
      </c>
      <c r="Y52" s="50"/>
      <c r="Z52" s="50">
        <f>VLOOKUP(B52,'[8]7.4付款计划'!$C$4:$AI$185,33,0)</f>
        <v>60000</v>
      </c>
      <c r="AA52" s="50">
        <f>VLOOKUP(B52,'[8]7.9付款计划'!$C$9:$AB$196,26,0)</f>
        <v>0</v>
      </c>
      <c r="AB52" s="50">
        <v>30000</v>
      </c>
      <c r="AC52" s="50"/>
      <c r="AD52" s="50"/>
      <c r="AE52" s="50">
        <v>20000</v>
      </c>
      <c r="AF52" s="50">
        <v>20000</v>
      </c>
      <c r="AG52" s="50"/>
      <c r="AH52" s="50">
        <f t="shared" si="2"/>
        <v>292000</v>
      </c>
      <c r="AI52" s="50">
        <f t="shared" si="3"/>
        <v>131375.52</v>
      </c>
      <c r="AJ52" s="50">
        <f t="shared" si="4"/>
        <v>575915.92</v>
      </c>
      <c r="AK52" s="62">
        <f t="shared" si="16"/>
        <v>131375.52</v>
      </c>
      <c r="AL52" s="62">
        <f t="shared" si="6"/>
        <v>131375.52</v>
      </c>
      <c r="AM52" s="99">
        <v>30000</v>
      </c>
      <c r="AN52" s="50">
        <f t="shared" si="13"/>
        <v>30000</v>
      </c>
      <c r="AO52" s="74">
        <f t="shared" si="7"/>
        <v>0.228353044768158</v>
      </c>
      <c r="AP52" s="75">
        <f t="shared" si="8"/>
        <v>0.00200821545734716</v>
      </c>
      <c r="AQ52" s="76"/>
      <c r="AR52" s="76"/>
      <c r="AS52" s="76"/>
      <c r="AT52" s="76">
        <f t="shared" si="9"/>
        <v>0</v>
      </c>
      <c r="AU52" s="77">
        <v>0.03</v>
      </c>
      <c r="AV52" s="77">
        <f t="shared" si="15"/>
        <v>0.03</v>
      </c>
      <c r="AW52" s="50">
        <f t="shared" si="11"/>
        <v>29100</v>
      </c>
      <c r="AX52" s="91">
        <v>45532</v>
      </c>
      <c r="AY52" s="15">
        <v>3</v>
      </c>
      <c r="AZ52" s="91">
        <f t="shared" si="17"/>
        <v>45529</v>
      </c>
      <c r="BA52" s="94" t="s">
        <v>70</v>
      </c>
      <c r="BB52" s="50" t="s">
        <v>396</v>
      </c>
      <c r="BC52" s="19" t="s">
        <v>88</v>
      </c>
      <c r="BD52" s="97" t="s">
        <v>397</v>
      </c>
      <c r="BE52" s="2"/>
    </row>
    <row r="53" s="1" customFormat="1" ht="36" customHeight="1" spans="1:57">
      <c r="A53" s="15">
        <f t="shared" si="14"/>
        <v>50</v>
      </c>
      <c r="B53" s="16" t="s">
        <v>398</v>
      </c>
      <c r="C53" s="17" t="s">
        <v>399</v>
      </c>
      <c r="D53" s="17" t="s">
        <v>208</v>
      </c>
      <c r="E53" s="18" t="s">
        <v>75</v>
      </c>
      <c r="F53" s="23" t="s">
        <v>110</v>
      </c>
      <c r="G53" s="19" t="s">
        <v>79</v>
      </c>
      <c r="H53" s="20">
        <v>0.8</v>
      </c>
      <c r="I53" s="38">
        <f>VLOOKUP(B53,[1]Sheet1!$B:$BA,52,0)</f>
        <v>237270.04</v>
      </c>
      <c r="J53" s="38">
        <f>VLOOKUP(B53,[1]Sheet1!$B:$BB,53,0)</f>
        <v>237270.04</v>
      </c>
      <c r="K53" s="39">
        <f>VLOOKUP(B53,[2]Sheet1!$B$5:$BB$697,53,0)</f>
        <v>21493.6033333333</v>
      </c>
      <c r="L53" s="39">
        <f>VLOOKUP(B53,[2]Sheet1!$B:$BC,54,0)</f>
        <v>23968.9183333333</v>
      </c>
      <c r="M53" s="39">
        <f>VLOOKUP(B53,[2]Sheet1!$B:$BD,55,0)</f>
        <v>22838.1683333333</v>
      </c>
      <c r="N53" s="39">
        <f>VLOOKUP(B53,[2]Sheet1!$B:$BE,56,0)</f>
        <v>19454.835</v>
      </c>
      <c r="O53" s="39">
        <f>VLOOKUP(B53,[2]Sheet1!$B:$BF,57,0)</f>
        <v>26736.4666666667</v>
      </c>
      <c r="P53" s="39">
        <f>VLOOKUP(B53,[3]Sheet1!$B:$BH,59,0)</f>
        <v>21811.8233333333</v>
      </c>
      <c r="Q53" s="39">
        <f>VLOOKUP(B53,[4]Sheet1!$B$5:$BJ$707,61,0)</f>
        <v>19718.07</v>
      </c>
      <c r="R53" s="39">
        <f>VLOOKUP(B53,[5]Sheet1!$B$5:$BO$716,65,0)</f>
        <v>17164.9883333333</v>
      </c>
      <c r="S53" s="39">
        <f>VLOOKUP(B53,[1]Sheet1!$B:$BO,66,0)</f>
        <v>15341.0983333333</v>
      </c>
      <c r="T53" s="49">
        <f t="shared" si="12"/>
        <v>150822.377333333</v>
      </c>
      <c r="U53" s="50">
        <f>VLOOKUP(B53,[6]Sheet2!$A:$V,21,0)</f>
        <v>0</v>
      </c>
      <c r="V53" s="50"/>
      <c r="W53" s="50"/>
      <c r="X53" s="50">
        <f>VLOOKUP(B53,'[7]5.30 (2)'!$C$4:$V$115,20,0)</f>
        <v>0</v>
      </c>
      <c r="Y53" s="50"/>
      <c r="Z53" s="50">
        <f>VLOOKUP(B53,'[8]7.4付款计划'!$C$4:$AI$185,33,0)</f>
        <v>10000</v>
      </c>
      <c r="AA53" s="50">
        <f>VLOOKUP(B53,'[8]7.9付款计划'!$C$9:$AB$196,26,0)</f>
        <v>0</v>
      </c>
      <c r="AB53" s="50"/>
      <c r="AC53" s="50"/>
      <c r="AD53" s="50"/>
      <c r="AE53" s="50"/>
      <c r="AF53" s="50"/>
      <c r="AG53" s="50"/>
      <c r="AH53" s="50">
        <f t="shared" si="2"/>
        <v>10000</v>
      </c>
      <c r="AI53" s="50">
        <f t="shared" si="3"/>
        <v>140822.377333333</v>
      </c>
      <c r="AJ53" s="50">
        <f t="shared" si="4"/>
        <v>237270.04</v>
      </c>
      <c r="AK53" s="62">
        <f t="shared" si="16"/>
        <v>140822.377333333</v>
      </c>
      <c r="AL53" s="62">
        <f t="shared" si="6"/>
        <v>140822.377333333</v>
      </c>
      <c r="AM53" s="100">
        <v>100000</v>
      </c>
      <c r="AN53" s="50">
        <f t="shared" si="13"/>
        <v>100000</v>
      </c>
      <c r="AO53" s="74">
        <f t="shared" si="7"/>
        <v>0.710114414297206</v>
      </c>
      <c r="AP53" s="75">
        <f t="shared" si="8"/>
        <v>0.00669405152449052</v>
      </c>
      <c r="AQ53" s="76"/>
      <c r="AR53" s="76"/>
      <c r="AS53" s="76"/>
      <c r="AT53" s="76">
        <f t="shared" si="9"/>
        <v>0</v>
      </c>
      <c r="AU53" s="77">
        <v>0</v>
      </c>
      <c r="AV53" s="77">
        <f t="shared" si="15"/>
        <v>0</v>
      </c>
      <c r="AW53" s="50">
        <f t="shared" si="11"/>
        <v>100000</v>
      </c>
      <c r="AX53" s="91">
        <v>45536</v>
      </c>
      <c r="AY53" s="93">
        <v>3</v>
      </c>
      <c r="AZ53" s="95">
        <f t="shared" si="17"/>
        <v>45533</v>
      </c>
      <c r="BA53" s="94" t="s">
        <v>70</v>
      </c>
      <c r="BB53" s="50">
        <v>0</v>
      </c>
      <c r="BC53" s="19" t="s">
        <v>81</v>
      </c>
      <c r="BD53" s="97"/>
      <c r="BE53" s="2"/>
    </row>
    <row r="54" s="1" customFormat="1" ht="36" customHeight="1" spans="1:57">
      <c r="A54" s="15">
        <f t="shared" si="14"/>
        <v>51</v>
      </c>
      <c r="B54" s="16" t="s">
        <v>400</v>
      </c>
      <c r="C54" s="17" t="s">
        <v>401</v>
      </c>
      <c r="D54" s="17" t="s">
        <v>66</v>
      </c>
      <c r="E54" s="18" t="s">
        <v>168</v>
      </c>
      <c r="F54" s="19" t="s">
        <v>110</v>
      </c>
      <c r="G54" s="19" t="s">
        <v>79</v>
      </c>
      <c r="H54" s="20">
        <v>0.8</v>
      </c>
      <c r="I54" s="38">
        <f>VLOOKUP(B54,[1]Sheet1!$B:$BA,52,0)</f>
        <v>459585.89</v>
      </c>
      <c r="J54" s="38">
        <f>VLOOKUP(B54,[1]Sheet1!$B:$BB,53,0)</f>
        <v>437521.15</v>
      </c>
      <c r="K54" s="39">
        <f>VLOOKUP(B54,[2]Sheet1!$B$5:$BB$697,53,0)</f>
        <v>17830.275</v>
      </c>
      <c r="L54" s="39">
        <f>VLOOKUP(B54,[2]Sheet1!$B:$BC,54,0)</f>
        <v>18034.0816666667</v>
      </c>
      <c r="M54" s="39">
        <f>VLOOKUP(B54,[2]Sheet1!$B:$BD,55,0)</f>
        <v>18357.02</v>
      </c>
      <c r="N54" s="39">
        <f>VLOOKUP(B54,[2]Sheet1!$B:$BE,56,0)</f>
        <v>18290.405</v>
      </c>
      <c r="O54" s="39">
        <f>VLOOKUP(B54,[2]Sheet1!$B:$BF,57,0)</f>
        <v>18150.2133333333</v>
      </c>
      <c r="P54" s="39">
        <f>VLOOKUP(B54,[3]Sheet1!$B:$BH,59,0)</f>
        <v>16236.2333333333</v>
      </c>
      <c r="Q54" s="39">
        <f>VLOOKUP(B54,[4]Sheet1!$B$5:$BJ$707,61,0)</f>
        <v>15569.4766666667</v>
      </c>
      <c r="R54" s="39">
        <f>VLOOKUP(B54,[5]Sheet1!$B$5:$BO$716,65,0)</f>
        <v>15705.7166666667</v>
      </c>
      <c r="S54" s="39">
        <f>VLOOKUP(B54,[1]Sheet1!$B:$BO,66,0)</f>
        <v>14623.365</v>
      </c>
      <c r="T54" s="49">
        <f t="shared" si="12"/>
        <v>122237.429333333</v>
      </c>
      <c r="U54" s="50">
        <f>VLOOKUP(B54,[6]Sheet2!$A:$V,21,0)</f>
        <v>0</v>
      </c>
      <c r="V54" s="50"/>
      <c r="W54" s="50"/>
      <c r="X54" s="50"/>
      <c r="Y54" s="50"/>
      <c r="Z54" s="50">
        <f>VLOOKUP(B54,'[8]7.4付款计划'!$C$4:$AI$185,33,0)</f>
        <v>10000</v>
      </c>
      <c r="AA54" s="50">
        <f>VLOOKUP(B54,'[8]7.9付款计划'!$C$9:$AB$196,26,0)</f>
        <v>0</v>
      </c>
      <c r="AB54" s="50"/>
      <c r="AC54" s="50"/>
      <c r="AD54" s="50"/>
      <c r="AE54" s="50"/>
      <c r="AF54" s="50"/>
      <c r="AG54" s="50"/>
      <c r="AH54" s="50">
        <f t="shared" si="2"/>
        <v>10000</v>
      </c>
      <c r="AI54" s="50">
        <f t="shared" si="3"/>
        <v>112237.429333333</v>
      </c>
      <c r="AJ54" s="50">
        <f t="shared" si="4"/>
        <v>437521.15</v>
      </c>
      <c r="AK54" s="62">
        <f t="shared" si="16"/>
        <v>112237.429333333</v>
      </c>
      <c r="AL54" s="62">
        <f t="shared" si="6"/>
        <v>112237.429333333</v>
      </c>
      <c r="AM54" s="100"/>
      <c r="AN54" s="50">
        <f t="shared" si="13"/>
        <v>0</v>
      </c>
      <c r="AO54" s="74">
        <f t="shared" si="7"/>
        <v>0</v>
      </c>
      <c r="AP54" s="75">
        <f t="shared" si="8"/>
        <v>0</v>
      </c>
      <c r="AQ54" s="76"/>
      <c r="AR54" s="76"/>
      <c r="AS54" s="76"/>
      <c r="AT54" s="76">
        <f t="shared" si="9"/>
        <v>0</v>
      </c>
      <c r="AU54" s="77"/>
      <c r="AV54" s="77">
        <f t="shared" si="15"/>
        <v>0</v>
      </c>
      <c r="AW54" s="50">
        <f t="shared" si="11"/>
        <v>0</v>
      </c>
      <c r="AX54" s="91">
        <v>45538</v>
      </c>
      <c r="AY54" s="93">
        <v>3</v>
      </c>
      <c r="AZ54" s="95">
        <f t="shared" si="17"/>
        <v>45535</v>
      </c>
      <c r="BA54" s="94" t="s">
        <v>70</v>
      </c>
      <c r="BB54" s="50">
        <v>0</v>
      </c>
      <c r="BC54" s="19" t="s">
        <v>137</v>
      </c>
      <c r="BD54" s="97"/>
      <c r="BE54" s="2"/>
    </row>
    <row r="55" s="1" customFormat="1" ht="36" customHeight="1" spans="1:57">
      <c r="A55" s="15">
        <f t="shared" si="14"/>
        <v>52</v>
      </c>
      <c r="B55" s="16" t="s">
        <v>402</v>
      </c>
      <c r="C55" s="17" t="s">
        <v>403</v>
      </c>
      <c r="D55" s="17" t="s">
        <v>208</v>
      </c>
      <c r="E55" s="18" t="s">
        <v>404</v>
      </c>
      <c r="F55" s="19" t="s">
        <v>110</v>
      </c>
      <c r="G55" s="19" t="s">
        <v>79</v>
      </c>
      <c r="H55" s="20">
        <v>0.8</v>
      </c>
      <c r="I55" s="38">
        <f>VLOOKUP(B55,[1]Sheet1!$B:$BA,52,0)</f>
        <v>175533.33</v>
      </c>
      <c r="J55" s="38">
        <f>VLOOKUP(B55,[1]Sheet1!$B:$BB,53,0)</f>
        <v>155910</v>
      </c>
      <c r="K55" s="39">
        <f>VLOOKUP(B55,[2]Sheet1!$B$5:$BB$697,53,0)</f>
        <v>9984.35833333333</v>
      </c>
      <c r="L55" s="39">
        <f>VLOOKUP(B55,[2]Sheet1!$B:$BC,54,0)</f>
        <v>13692.8283333333</v>
      </c>
      <c r="M55" s="39">
        <f>VLOOKUP(B55,[2]Sheet1!$B:$BD,55,0)</f>
        <v>17906.95</v>
      </c>
      <c r="N55" s="39">
        <f>VLOOKUP(B55,[2]Sheet1!$B:$BE,56,0)</f>
        <v>18388.6116666667</v>
      </c>
      <c r="O55" s="39">
        <f>VLOOKUP(B55,[2]Sheet1!$B:$BF,57,0)</f>
        <v>20573.5033333333</v>
      </c>
      <c r="P55" s="39">
        <f>VLOOKUP(B55,[3]Sheet1!$B:$BH,59,0)</f>
        <v>17163.2816666667</v>
      </c>
      <c r="Q55" s="39">
        <f>VLOOKUP(B55,[4]Sheet1!$B$5:$BJ$707,61,0)</f>
        <v>19333.975</v>
      </c>
      <c r="R55" s="39">
        <f>VLOOKUP(B55,[5]Sheet1!$B$5:$BO$716,65,0)</f>
        <v>17680.6916666667</v>
      </c>
      <c r="S55" s="39">
        <f>VLOOKUP(B55,[1]Sheet1!$B:$BO,66,0)</f>
        <v>14681.9383333333</v>
      </c>
      <c r="T55" s="49">
        <f t="shared" si="12"/>
        <v>119524.910666667</v>
      </c>
      <c r="U55" s="50">
        <f>VLOOKUP(B55,[6]Sheet2!$A:$V,21,0)</f>
        <v>0</v>
      </c>
      <c r="V55" s="50"/>
      <c r="W55" s="50"/>
      <c r="X55" s="50"/>
      <c r="Y55" s="50"/>
      <c r="Z55" s="50">
        <f>VLOOKUP(B55,'[8]7.4付款计划'!$C$4:$AI$185,33,0)</f>
        <v>10000</v>
      </c>
      <c r="AA55" s="50">
        <f>VLOOKUP(B55,'[8]7.9付款计划'!$C$9:$AB$196,26,0)</f>
        <v>0</v>
      </c>
      <c r="AB55" s="50"/>
      <c r="AC55" s="50"/>
      <c r="AD55" s="50"/>
      <c r="AE55" s="50"/>
      <c r="AF55" s="50">
        <v>10000</v>
      </c>
      <c r="AG55" s="50"/>
      <c r="AH55" s="50">
        <f t="shared" si="2"/>
        <v>20000</v>
      </c>
      <c r="AI55" s="50">
        <f t="shared" si="3"/>
        <v>99524.9106666667</v>
      </c>
      <c r="AJ55" s="50">
        <f t="shared" si="4"/>
        <v>145910</v>
      </c>
      <c r="AK55" s="62">
        <f t="shared" si="16"/>
        <v>99524.9106666667</v>
      </c>
      <c r="AL55" s="62">
        <f t="shared" si="6"/>
        <v>99524.9106666667</v>
      </c>
      <c r="AM55" s="99">
        <v>10000</v>
      </c>
      <c r="AN55" s="50">
        <f t="shared" si="13"/>
        <v>10000</v>
      </c>
      <c r="AO55" s="74">
        <f t="shared" si="7"/>
        <v>0.100477357206503</v>
      </c>
      <c r="AP55" s="75">
        <f t="shared" si="8"/>
        <v>0.000669405152449052</v>
      </c>
      <c r="AQ55" s="76"/>
      <c r="AR55" s="76"/>
      <c r="AS55" s="76"/>
      <c r="AT55" s="76">
        <f t="shared" si="9"/>
        <v>0</v>
      </c>
      <c r="AU55" s="77">
        <v>0.03</v>
      </c>
      <c r="AV55" s="77">
        <f t="shared" si="15"/>
        <v>0.03</v>
      </c>
      <c r="AW55" s="50">
        <f t="shared" si="11"/>
        <v>9700</v>
      </c>
      <c r="AX55" s="91">
        <v>45545</v>
      </c>
      <c r="AY55" s="15">
        <v>3</v>
      </c>
      <c r="AZ55" s="91">
        <f t="shared" si="17"/>
        <v>45542</v>
      </c>
      <c r="BA55" s="94" t="s">
        <v>70</v>
      </c>
      <c r="BB55" s="50">
        <v>0</v>
      </c>
      <c r="BC55" s="19" t="s">
        <v>95</v>
      </c>
      <c r="BD55" s="97"/>
      <c r="BE55" s="2"/>
    </row>
    <row r="56" s="1" customFormat="1" ht="36" customHeight="1" spans="1:57">
      <c r="A56" s="15">
        <f t="shared" si="14"/>
        <v>53</v>
      </c>
      <c r="B56" s="16" t="s">
        <v>405</v>
      </c>
      <c r="C56" s="17" t="s">
        <v>406</v>
      </c>
      <c r="D56" s="17" t="s">
        <v>208</v>
      </c>
      <c r="E56" s="18" t="s">
        <v>404</v>
      </c>
      <c r="F56" s="19" t="s">
        <v>110</v>
      </c>
      <c r="G56" s="19" t="s">
        <v>79</v>
      </c>
      <c r="H56" s="20">
        <v>0.8</v>
      </c>
      <c r="I56" s="38">
        <f>VLOOKUP(B56,[1]Sheet1!$B:$BA,52,0)</f>
        <v>253101.75</v>
      </c>
      <c r="J56" s="38">
        <f>VLOOKUP(B56,[1]Sheet1!$B:$BB,53,0)</f>
        <v>248960.73</v>
      </c>
      <c r="K56" s="39">
        <f>VLOOKUP(B56,[2]Sheet1!$B$5:$BB$697,53,0)</f>
        <v>13922.2383333333</v>
      </c>
      <c r="L56" s="39">
        <f>VLOOKUP(B56,[2]Sheet1!$B:$BC,54,0)</f>
        <v>14972.585</v>
      </c>
      <c r="M56" s="39">
        <f>VLOOKUP(B56,[2]Sheet1!$B:$BD,55,0)</f>
        <v>13115.4216666667</v>
      </c>
      <c r="N56" s="39">
        <f>VLOOKUP(B56,[2]Sheet1!$B:$BE,56,0)</f>
        <v>17891.0733333333</v>
      </c>
      <c r="O56" s="39">
        <f>VLOOKUP(B56,[2]Sheet1!$B:$BF,57,0)</f>
        <v>16237.7216666667</v>
      </c>
      <c r="P56" s="39">
        <f>VLOOKUP(B56,[3]Sheet1!$B:$BH,59,0)</f>
        <v>20600.64</v>
      </c>
      <c r="Q56" s="39">
        <f>VLOOKUP(B56,[4]Sheet1!$B$5:$BJ$707,61,0)</f>
        <v>16480.9183333333</v>
      </c>
      <c r="R56" s="39">
        <f>VLOOKUP(B56,[5]Sheet1!$B$5:$BO$716,65,0)</f>
        <v>13810.3966666667</v>
      </c>
      <c r="S56" s="39">
        <f>VLOOKUP(B56,[1]Sheet1!$B:$BO,66,0)</f>
        <v>14500.5666666667</v>
      </c>
      <c r="T56" s="49">
        <f t="shared" si="12"/>
        <v>113225.249333333</v>
      </c>
      <c r="U56" s="50">
        <f>VLOOKUP(B56,[6]Sheet2!$A:$V,21,0)</f>
        <v>0</v>
      </c>
      <c r="V56" s="50"/>
      <c r="W56" s="50"/>
      <c r="X56" s="50"/>
      <c r="Y56" s="50"/>
      <c r="Z56" s="50">
        <f>VLOOKUP(B56,'[8]7.4付款计划'!$C$4:$AI$185,33,0)</f>
        <v>10000</v>
      </c>
      <c r="AA56" s="50">
        <f>VLOOKUP(B56,'[8]7.9付款计划'!$C$9:$AB$196,26,0)</f>
        <v>0</v>
      </c>
      <c r="AB56" s="50"/>
      <c r="AC56" s="50"/>
      <c r="AD56" s="50"/>
      <c r="AE56" s="50"/>
      <c r="AF56" s="50">
        <v>10000</v>
      </c>
      <c r="AG56" s="50"/>
      <c r="AH56" s="50">
        <f t="shared" si="2"/>
        <v>20000</v>
      </c>
      <c r="AI56" s="50">
        <f t="shared" si="3"/>
        <v>93225.2493333333</v>
      </c>
      <c r="AJ56" s="50">
        <f t="shared" si="4"/>
        <v>238960.73</v>
      </c>
      <c r="AK56" s="62">
        <f t="shared" si="16"/>
        <v>93225.2493333333</v>
      </c>
      <c r="AL56" s="62">
        <f t="shared" si="6"/>
        <v>93225.2493333333</v>
      </c>
      <c r="AM56" s="99">
        <v>10000</v>
      </c>
      <c r="AN56" s="50">
        <f t="shared" si="13"/>
        <v>10000</v>
      </c>
      <c r="AO56" s="74">
        <f t="shared" si="7"/>
        <v>0.107267077015201</v>
      </c>
      <c r="AP56" s="75">
        <f t="shared" si="8"/>
        <v>0.000669405152449052</v>
      </c>
      <c r="AQ56" s="76"/>
      <c r="AR56" s="76"/>
      <c r="AS56" s="76"/>
      <c r="AT56" s="76">
        <f t="shared" si="9"/>
        <v>0</v>
      </c>
      <c r="AU56" s="77"/>
      <c r="AV56" s="77">
        <f t="shared" si="15"/>
        <v>0</v>
      </c>
      <c r="AW56" s="50">
        <f t="shared" si="11"/>
        <v>10000</v>
      </c>
      <c r="AX56" s="91">
        <v>45536</v>
      </c>
      <c r="AY56" s="15">
        <v>3</v>
      </c>
      <c r="AZ56" s="91">
        <f t="shared" si="17"/>
        <v>45533</v>
      </c>
      <c r="BA56" s="94" t="s">
        <v>70</v>
      </c>
      <c r="BB56" s="50">
        <v>0</v>
      </c>
      <c r="BC56" s="19" t="s">
        <v>95</v>
      </c>
      <c r="BD56" s="97"/>
      <c r="BE56" s="2"/>
    </row>
    <row r="57" s="1" customFormat="1" ht="36" customHeight="1" spans="1:57">
      <c r="A57" s="15">
        <f t="shared" si="14"/>
        <v>54</v>
      </c>
      <c r="B57" s="16" t="s">
        <v>407</v>
      </c>
      <c r="C57" s="17" t="s">
        <v>408</v>
      </c>
      <c r="D57" s="17" t="s">
        <v>256</v>
      </c>
      <c r="E57" s="18" t="s">
        <v>409</v>
      </c>
      <c r="F57" s="23" t="s">
        <v>110</v>
      </c>
      <c r="G57" s="19" t="s">
        <v>85</v>
      </c>
      <c r="H57" s="20">
        <v>1</v>
      </c>
      <c r="I57" s="38">
        <f>VLOOKUP(B57,[1]Sheet1!$B:$BA,52,0)</f>
        <v>43392.57</v>
      </c>
      <c r="J57" s="38">
        <f>VLOOKUP(B57,[1]Sheet1!$B:$BB,53,0)</f>
        <v>43392.57</v>
      </c>
      <c r="K57" s="39">
        <f>VLOOKUP(B57,[2]Sheet1!$B$5:$BB$697,53,0)</f>
        <v>8213.74333333333</v>
      </c>
      <c r="L57" s="39">
        <f>VLOOKUP(B57,[2]Sheet1!$B:$BC,54,0)</f>
        <v>8213.74333333333</v>
      </c>
      <c r="M57" s="39">
        <f>VLOOKUP(B57,[2]Sheet1!$B:$BD,55,0)</f>
        <v>8213.74333333333</v>
      </c>
      <c r="N57" s="39">
        <f>VLOOKUP(B57,[2]Sheet1!$B:$BE,56,0)</f>
        <v>8213.74333333333</v>
      </c>
      <c r="O57" s="39">
        <f>VLOOKUP(B57,[2]Sheet1!$B:$BF,57,0)</f>
        <v>10565.4283333333</v>
      </c>
      <c r="P57" s="39">
        <f>VLOOKUP(B57,[3]Sheet1!$B:$BH,59,0)</f>
        <v>2351.685</v>
      </c>
      <c r="Q57" s="39">
        <f>VLOOKUP(B57,[4]Sheet1!$B$5:$BJ$707,61,0)</f>
        <v>2351.685</v>
      </c>
      <c r="R57" s="39">
        <f>VLOOKUP(B57,[5]Sheet1!$B$5:$BO$716,65,0)</f>
        <v>2351.685</v>
      </c>
      <c r="S57" s="39">
        <f>VLOOKUP(B57,[1]Sheet1!$B:$BO,66,0)</f>
        <v>2351.685</v>
      </c>
      <c r="T57" s="49">
        <f t="shared" si="12"/>
        <v>52827.1416666666</v>
      </c>
      <c r="U57" s="50">
        <f>VLOOKUP(B57,[6]Sheet2!$A:$V,21,0)</f>
        <v>40000</v>
      </c>
      <c r="V57" s="50"/>
      <c r="W57" s="50"/>
      <c r="X57" s="50">
        <f>VLOOKUP(B57,'[7]5.30 (2)'!$C$4:$V$115,20,0)</f>
        <v>10000</v>
      </c>
      <c r="Y57" s="50"/>
      <c r="Z57" s="50">
        <f>VLOOKUP(B57,'[8]7.4付款计划'!$C$4:$AI$185,33,0)</f>
        <v>10000</v>
      </c>
      <c r="AA57" s="50">
        <f>VLOOKUP(B57,'[8]7.9付款计划'!$C$9:$AB$196,26,0)</f>
        <v>0</v>
      </c>
      <c r="AB57" s="50"/>
      <c r="AC57" s="50"/>
      <c r="AD57" s="50"/>
      <c r="AE57" s="50"/>
      <c r="AF57" s="50"/>
      <c r="AG57" s="50"/>
      <c r="AH57" s="50">
        <f t="shared" si="2"/>
        <v>60000</v>
      </c>
      <c r="AI57" s="50">
        <f t="shared" si="3"/>
        <v>-7172.85833333339</v>
      </c>
      <c r="AJ57" s="50">
        <f t="shared" si="4"/>
        <v>43392.57</v>
      </c>
      <c r="AK57" s="62">
        <f t="shared" si="16"/>
        <v>43392.57</v>
      </c>
      <c r="AL57" s="62">
        <f t="shared" si="6"/>
        <v>43392.57</v>
      </c>
      <c r="AM57" s="100">
        <v>10000</v>
      </c>
      <c r="AN57" s="50">
        <f t="shared" si="13"/>
        <v>10000</v>
      </c>
      <c r="AO57" s="74">
        <f t="shared" si="7"/>
        <v>0.230454199877998</v>
      </c>
      <c r="AP57" s="75">
        <f t="shared" si="8"/>
        <v>0.000669405152449052</v>
      </c>
      <c r="AQ57" s="76"/>
      <c r="AR57" s="76"/>
      <c r="AS57" s="76"/>
      <c r="AT57" s="76">
        <f t="shared" si="9"/>
        <v>0</v>
      </c>
      <c r="AU57" s="77">
        <v>0</v>
      </c>
      <c r="AV57" s="77">
        <f t="shared" si="15"/>
        <v>0</v>
      </c>
      <c r="AW57" s="50">
        <f t="shared" si="11"/>
        <v>10000</v>
      </c>
      <c r="AX57" s="91"/>
      <c r="AY57" s="93">
        <v>3</v>
      </c>
      <c r="AZ57" s="95">
        <f t="shared" si="17"/>
        <v>-3</v>
      </c>
      <c r="BA57" s="94" t="s">
        <v>70</v>
      </c>
      <c r="BB57" s="50">
        <v>0</v>
      </c>
      <c r="BC57" s="19" t="s">
        <v>81</v>
      </c>
      <c r="BD57" s="97" t="s">
        <v>410</v>
      </c>
      <c r="BE57" s="2"/>
    </row>
    <row r="58" s="1" customFormat="1" ht="36" customHeight="1" spans="1:57">
      <c r="A58" s="15">
        <f t="shared" si="14"/>
        <v>55</v>
      </c>
      <c r="B58" s="16" t="s">
        <v>411</v>
      </c>
      <c r="C58" s="17" t="s">
        <v>412</v>
      </c>
      <c r="D58" s="17" t="s">
        <v>256</v>
      </c>
      <c r="E58" s="92" t="s">
        <v>75</v>
      </c>
      <c r="F58" s="19" t="s">
        <v>68</v>
      </c>
      <c r="G58" s="19" t="s">
        <v>85</v>
      </c>
      <c r="H58" s="20">
        <v>1</v>
      </c>
      <c r="I58" s="38">
        <f>VLOOKUP(B58,[1]Sheet1!$B:$BA,52,0)</f>
        <v>15460</v>
      </c>
      <c r="J58" s="38">
        <f>VLOOKUP(B58,[1]Sheet1!$B:$BB,53,0)</f>
        <v>15460</v>
      </c>
      <c r="K58" s="39">
        <f>VLOOKUP(B58,[2]Sheet1!$B$5:$BB$697,53,0)</f>
        <v>4243.33333333333</v>
      </c>
      <c r="L58" s="39">
        <f>VLOOKUP(B58,[2]Sheet1!$B:$BC,54,0)</f>
        <v>4243.33333333333</v>
      </c>
      <c r="M58" s="39">
        <f>VLOOKUP(B58,[2]Sheet1!$B:$BD,55,0)</f>
        <v>893.333333333333</v>
      </c>
      <c r="N58" s="39">
        <f>VLOOKUP(B58,[2]Sheet1!$B:$BE,56,0)</f>
        <v>893.333333333333</v>
      </c>
      <c r="O58" s="39">
        <f>VLOOKUP(B58,[2]Sheet1!$B:$BF,57,0)</f>
        <v>893.333333333333</v>
      </c>
      <c r="P58" s="39">
        <f>VLOOKUP(B58,[3]Sheet1!$B:$BH,59,0)</f>
        <v>0</v>
      </c>
      <c r="Q58" s="39">
        <f>VLOOKUP(B58,[4]Sheet1!$B$5:$BJ$707,61,0)</f>
        <v>0</v>
      </c>
      <c r="R58" s="39">
        <f>VLOOKUP(B58,[5]Sheet1!$B$5:$BO$716,65,0)</f>
        <v>0</v>
      </c>
      <c r="S58" s="39">
        <f>VLOOKUP(B58,[1]Sheet1!$B:$BO,66,0)</f>
        <v>0</v>
      </c>
      <c r="T58" s="49">
        <f t="shared" si="12"/>
        <v>11166.6666666667</v>
      </c>
      <c r="U58" s="50">
        <v>0</v>
      </c>
      <c r="V58" s="50"/>
      <c r="W58" s="50"/>
      <c r="X58" s="50"/>
      <c r="Y58" s="50"/>
      <c r="Z58" s="50">
        <f>VLOOKUP(B58,'[8]7.4付款计划'!$C$4:$AI$185,33,0)</f>
        <v>10000</v>
      </c>
      <c r="AA58" s="50">
        <f>VLOOKUP(B58,'[8]7.9付款计划'!$C$9:$AB$196,26,0)</f>
        <v>0</v>
      </c>
      <c r="AB58" s="50"/>
      <c r="AC58" s="50"/>
      <c r="AD58" s="50"/>
      <c r="AE58" s="50"/>
      <c r="AF58" s="50"/>
      <c r="AG58" s="50"/>
      <c r="AH58" s="50">
        <f t="shared" si="2"/>
        <v>10000</v>
      </c>
      <c r="AI58" s="50">
        <f t="shared" si="3"/>
        <v>1166.66666666666</v>
      </c>
      <c r="AJ58" s="50">
        <f t="shared" si="4"/>
        <v>15460</v>
      </c>
      <c r="AK58" s="62">
        <f t="shared" si="16"/>
        <v>15460</v>
      </c>
      <c r="AL58" s="62">
        <f t="shared" si="6"/>
        <v>15460</v>
      </c>
      <c r="AM58" s="100">
        <v>10000</v>
      </c>
      <c r="AN58" s="50">
        <f t="shared" si="13"/>
        <v>10000</v>
      </c>
      <c r="AO58" s="74">
        <f t="shared" si="7"/>
        <v>0.646830530401035</v>
      </c>
      <c r="AP58" s="75">
        <f t="shared" si="8"/>
        <v>0.000669405152449052</v>
      </c>
      <c r="AQ58" s="76"/>
      <c r="AR58" s="76"/>
      <c r="AS58" s="76"/>
      <c r="AT58" s="76">
        <f t="shared" si="9"/>
        <v>0</v>
      </c>
      <c r="AU58" s="77">
        <v>0</v>
      </c>
      <c r="AV58" s="77">
        <f t="shared" si="15"/>
        <v>0</v>
      </c>
      <c r="AW58" s="50">
        <f t="shared" si="11"/>
        <v>10000</v>
      </c>
      <c r="AX58" s="91"/>
      <c r="AY58" s="93">
        <v>3</v>
      </c>
      <c r="AZ58" s="95">
        <f t="shared" si="17"/>
        <v>-3</v>
      </c>
      <c r="BA58" s="94" t="s">
        <v>70</v>
      </c>
      <c r="BB58" s="50">
        <v>0</v>
      </c>
      <c r="BC58" s="19" t="s">
        <v>81</v>
      </c>
      <c r="BD58" s="97" t="s">
        <v>410</v>
      </c>
      <c r="BE58" s="2"/>
    </row>
    <row r="59" s="1" customFormat="1" ht="36" customHeight="1" spans="1:57">
      <c r="A59" s="15">
        <f t="shared" si="14"/>
        <v>56</v>
      </c>
      <c r="B59" s="16" t="s">
        <v>413</v>
      </c>
      <c r="C59" s="17" t="s">
        <v>414</v>
      </c>
      <c r="D59" s="17" t="s">
        <v>208</v>
      </c>
      <c r="E59" s="92" t="s">
        <v>75</v>
      </c>
      <c r="F59" s="19" t="s">
        <v>68</v>
      </c>
      <c r="G59" s="19" t="s">
        <v>85</v>
      </c>
      <c r="H59" s="20">
        <v>1</v>
      </c>
      <c r="I59" s="38">
        <f>VLOOKUP(B59,[1]Sheet1!$B:$BA,52,0)</f>
        <v>1593671.3</v>
      </c>
      <c r="J59" s="38">
        <f>VLOOKUP(B59,[1]Sheet1!$B:$BB,53,0)</f>
        <v>1538104.68</v>
      </c>
      <c r="K59" s="39">
        <f>VLOOKUP(B59,[2]Sheet1!$B$5:$BB$697,53,0)</f>
        <v>201107.793333333</v>
      </c>
      <c r="L59" s="39">
        <f>VLOOKUP(B59,[2]Sheet1!$B:$BC,54,0)</f>
        <v>149248.778333333</v>
      </c>
      <c r="M59" s="39">
        <f>VLOOKUP(B59,[2]Sheet1!$B:$BD,55,0)</f>
        <v>125224.778333333</v>
      </c>
      <c r="N59" s="39">
        <f>VLOOKUP(B59,[2]Sheet1!$B:$BE,56,0)</f>
        <v>119594.086666667</v>
      </c>
      <c r="O59" s="39">
        <f>VLOOKUP(B59,[2]Sheet1!$B:$BF,57,0)</f>
        <v>101084.988333333</v>
      </c>
      <c r="P59" s="39">
        <f>VLOOKUP(B59,[3]Sheet1!$B:$BH,59,0)</f>
        <v>104595.128333333</v>
      </c>
      <c r="Q59" s="39">
        <f>VLOOKUP(B59,[4]Sheet1!$B$5:$BJ$707,61,0)</f>
        <v>49431.4533333333</v>
      </c>
      <c r="R59" s="39">
        <f>VLOOKUP(B59,[5]Sheet1!$B$5:$BO$716,65,0)</f>
        <v>49431.4533333333</v>
      </c>
      <c r="S59" s="39">
        <f>VLOOKUP(B59,[1]Sheet1!$B:$BO,66,0)</f>
        <v>49431.4533333333</v>
      </c>
      <c r="T59" s="49">
        <f t="shared" si="12"/>
        <v>949149.913333332</v>
      </c>
      <c r="U59" s="50">
        <f>VLOOKUP(B59,[6]Sheet2!$A:$V,21,0)</f>
        <v>100000</v>
      </c>
      <c r="V59" s="50"/>
      <c r="W59" s="50"/>
      <c r="X59" s="50">
        <f>VLOOKUP(B59,'[7]5.30 (2)'!$C$4:$V$115,20,0)</f>
        <v>100000</v>
      </c>
      <c r="Y59" s="50"/>
      <c r="Z59" s="50">
        <f>VLOOKUP(B59,'[8]7.4付款计划'!$C$4:$AI$185,33,0)</f>
        <v>50000</v>
      </c>
      <c r="AA59" s="50">
        <f>VLOOKUP(B59,'[8]7.9付款计划'!$C$9:$AB$196,26,0)</f>
        <v>0</v>
      </c>
      <c r="AB59" s="50"/>
      <c r="AC59" s="50"/>
      <c r="AD59" s="50"/>
      <c r="AE59" s="50"/>
      <c r="AF59" s="50"/>
      <c r="AG59" s="50"/>
      <c r="AH59" s="50">
        <f t="shared" si="2"/>
        <v>250000</v>
      </c>
      <c r="AI59" s="50">
        <f t="shared" si="3"/>
        <v>699149.913333332</v>
      </c>
      <c r="AJ59" s="50">
        <f t="shared" si="4"/>
        <v>1538104.68</v>
      </c>
      <c r="AK59" s="62">
        <f t="shared" si="16"/>
        <v>1538104.68</v>
      </c>
      <c r="AL59" s="62">
        <f t="shared" si="6"/>
        <v>1538104.68</v>
      </c>
      <c r="AM59" s="100">
        <v>100000</v>
      </c>
      <c r="AN59" s="50">
        <f t="shared" si="13"/>
        <v>100000</v>
      </c>
      <c r="AO59" s="74">
        <f t="shared" si="7"/>
        <v>0.0650150807681048</v>
      </c>
      <c r="AP59" s="75">
        <f t="shared" si="8"/>
        <v>0.00669405152449052</v>
      </c>
      <c r="AQ59" s="76"/>
      <c r="AR59" s="76"/>
      <c r="AS59" s="76"/>
      <c r="AT59" s="76">
        <f t="shared" si="9"/>
        <v>0</v>
      </c>
      <c r="AU59" s="77">
        <v>0.03</v>
      </c>
      <c r="AV59" s="77">
        <f t="shared" si="15"/>
        <v>0.03</v>
      </c>
      <c r="AW59" s="50">
        <f t="shared" si="11"/>
        <v>97000</v>
      </c>
      <c r="AX59" s="91">
        <v>45533</v>
      </c>
      <c r="AY59" s="15"/>
      <c r="AZ59" s="91"/>
      <c r="BA59" s="94" t="s">
        <v>70</v>
      </c>
      <c r="BB59" s="50">
        <v>0</v>
      </c>
      <c r="BC59" s="19" t="s">
        <v>81</v>
      </c>
      <c r="BD59" s="97"/>
      <c r="BE59" s="2"/>
    </row>
    <row r="60" s="1" customFormat="1" ht="36" customHeight="1" spans="1:57">
      <c r="A60" s="15">
        <f t="shared" si="14"/>
        <v>57</v>
      </c>
      <c r="B60" s="16" t="s">
        <v>415</v>
      </c>
      <c r="C60" s="27" t="s">
        <v>416</v>
      </c>
      <c r="D60" s="17" t="s">
        <v>66</v>
      </c>
      <c r="E60" s="18" t="s">
        <v>75</v>
      </c>
      <c r="F60" s="19" t="s">
        <v>110</v>
      </c>
      <c r="G60" s="19" t="s">
        <v>79</v>
      </c>
      <c r="H60" s="20">
        <v>0.8</v>
      </c>
      <c r="I60" s="38">
        <f>VLOOKUP(B60,[1]Sheet1!$B:$BA,52,0)</f>
        <v>329601.54</v>
      </c>
      <c r="J60" s="38">
        <f>VLOOKUP(B60,[1]Sheet1!$B:$BB,53,0)</f>
        <v>268511.03</v>
      </c>
      <c r="K60" s="39">
        <f>VLOOKUP(B60,[2]Sheet1!$B$5:$BB$697,53,0)</f>
        <v>24598.0716666667</v>
      </c>
      <c r="L60" s="39">
        <f>VLOOKUP(B60,[2]Sheet1!$B:$BC,54,0)</f>
        <v>30861.2466666667</v>
      </c>
      <c r="M60" s="39">
        <f>VLOOKUP(B60,[2]Sheet1!$B:$BD,55,0)</f>
        <v>28738.9083333333</v>
      </c>
      <c r="N60" s="39">
        <f>VLOOKUP(B60,[2]Sheet1!$B:$BE,56,0)</f>
        <v>28808.7966666667</v>
      </c>
      <c r="O60" s="39">
        <f>VLOOKUP(B60,[2]Sheet1!$B:$BF,57,0)</f>
        <v>28867.3233333333</v>
      </c>
      <c r="P60" s="39">
        <f>VLOOKUP(B60,[3]Sheet1!$B:$BH,59,0)</f>
        <v>31044.1516666667</v>
      </c>
      <c r="Q60" s="39">
        <f>VLOOKUP(B60,[4]Sheet1!$B$5:$BJ$707,61,0)</f>
        <v>28487.1</v>
      </c>
      <c r="R60" s="39">
        <f>VLOOKUP(B60,[5]Sheet1!$B$5:$BO$716,65,0)</f>
        <v>26957.1583333333</v>
      </c>
      <c r="S60" s="39">
        <f>VLOOKUP(B60,[1]Sheet1!$B:$BO,66,0)</f>
        <v>27313.7983333333</v>
      </c>
      <c r="T60" s="49">
        <f t="shared" si="12"/>
        <v>204541.244</v>
      </c>
      <c r="U60" s="50">
        <f>VLOOKUP(B60,[6]Sheet2!$A:$V,21,0)</f>
        <v>30000</v>
      </c>
      <c r="V60" s="50"/>
      <c r="W60" s="50"/>
      <c r="X60" s="50">
        <f>VLOOKUP(B60,'[7]5.30 (2)'!$C$4:$V$115,20,0)</f>
        <v>30000</v>
      </c>
      <c r="Y60" s="50"/>
      <c r="Z60" s="50">
        <f>VLOOKUP(B60,'[8]7.4付款计划'!$C$4:$AI$185,33,0)</f>
        <v>10000</v>
      </c>
      <c r="AA60" s="50">
        <f>VLOOKUP(B60,'[8]7.9付款计划'!$C$9:$AB$196,26,0)</f>
        <v>20000</v>
      </c>
      <c r="AB60" s="50"/>
      <c r="AC60" s="50"/>
      <c r="AD60" s="50">
        <v>30000</v>
      </c>
      <c r="AE60" s="50"/>
      <c r="AF60" s="50"/>
      <c r="AG60" s="50"/>
      <c r="AH60" s="50">
        <f t="shared" si="2"/>
        <v>120000</v>
      </c>
      <c r="AI60" s="50">
        <f t="shared" si="3"/>
        <v>84541.2440000001</v>
      </c>
      <c r="AJ60" s="50">
        <f t="shared" si="4"/>
        <v>238511.03</v>
      </c>
      <c r="AK60" s="62">
        <f t="shared" si="16"/>
        <v>84541.2440000001</v>
      </c>
      <c r="AL60" s="62">
        <f t="shared" si="6"/>
        <v>84541.2440000001</v>
      </c>
      <c r="AM60" s="99">
        <v>50000</v>
      </c>
      <c r="AN60" s="50">
        <f t="shared" si="13"/>
        <v>50000</v>
      </c>
      <c r="AO60" s="74">
        <f t="shared" si="7"/>
        <v>0.591427303813982</v>
      </c>
      <c r="AP60" s="75">
        <f t="shared" si="8"/>
        <v>0.00334702576224526</v>
      </c>
      <c r="AQ60" s="76"/>
      <c r="AR60" s="76"/>
      <c r="AS60" s="76"/>
      <c r="AT60" s="76">
        <f t="shared" si="9"/>
        <v>0</v>
      </c>
      <c r="AU60" s="77">
        <v>0.03</v>
      </c>
      <c r="AV60" s="77">
        <f t="shared" si="15"/>
        <v>0.03</v>
      </c>
      <c r="AW60" s="50">
        <f t="shared" si="11"/>
        <v>48500</v>
      </c>
      <c r="AX60" s="91">
        <v>45533</v>
      </c>
      <c r="AY60" s="15">
        <v>3</v>
      </c>
      <c r="AZ60" s="91">
        <f>AX60-AY60</f>
        <v>45530</v>
      </c>
      <c r="BA60" s="94" t="s">
        <v>70</v>
      </c>
      <c r="BB60" s="50" t="s">
        <v>417</v>
      </c>
      <c r="BC60" s="19" t="s">
        <v>81</v>
      </c>
      <c r="BD60" s="97" t="s">
        <v>418</v>
      </c>
      <c r="BE60" s="2"/>
    </row>
    <row r="61" s="1" customFormat="1" ht="36" customHeight="1" spans="1:57">
      <c r="A61" s="15">
        <f t="shared" si="14"/>
        <v>58</v>
      </c>
      <c r="B61" s="16" t="s">
        <v>419</v>
      </c>
      <c r="C61" s="17" t="s">
        <v>420</v>
      </c>
      <c r="D61" s="17" t="s">
        <v>66</v>
      </c>
      <c r="E61" s="18" t="s">
        <v>67</v>
      </c>
      <c r="F61" s="19" t="s">
        <v>110</v>
      </c>
      <c r="G61" s="19" t="s">
        <v>79</v>
      </c>
      <c r="H61" s="20">
        <v>0.8</v>
      </c>
      <c r="I61" s="38">
        <f>VLOOKUP(B61,[1]Sheet1!$B:$BA,52,0)</f>
        <v>231698.04</v>
      </c>
      <c r="J61" s="38">
        <f>VLOOKUP(B61,[1]Sheet1!$B:$BB,53,0)</f>
        <v>195271.17</v>
      </c>
      <c r="K61" s="39">
        <f>VLOOKUP(B61,[2]Sheet1!$B$5:$BB$697,53,0)</f>
        <v>15262.6366666667</v>
      </c>
      <c r="L61" s="39">
        <f>VLOOKUP(B61,[2]Sheet1!$B:$BC,54,0)</f>
        <v>15546.5666666667</v>
      </c>
      <c r="M61" s="39">
        <f>VLOOKUP(B61,[2]Sheet1!$B:$BD,55,0)</f>
        <v>17250.1533333333</v>
      </c>
      <c r="N61" s="39">
        <f>VLOOKUP(B61,[2]Sheet1!$B:$BE,56,0)</f>
        <v>15900.1533333333</v>
      </c>
      <c r="O61" s="39">
        <f>VLOOKUP(B61,[2]Sheet1!$B:$BF,57,0)</f>
        <v>21720.7466666667</v>
      </c>
      <c r="P61" s="39">
        <f>VLOOKUP(B61,[3]Sheet1!$B:$BH,59,0)</f>
        <v>21722.1566666667</v>
      </c>
      <c r="Q61" s="39">
        <f>VLOOKUP(B61,[4]Sheet1!$B$5:$BJ$707,61,0)</f>
        <v>21580.19</v>
      </c>
      <c r="R61" s="39">
        <f>VLOOKUP(B61,[5]Sheet1!$B$5:$BO$716,65,0)</f>
        <v>19462.8283333333</v>
      </c>
      <c r="S61" s="39">
        <f>VLOOKUP(B61,[1]Sheet1!$B:$BO,66,0)</f>
        <v>17429.8083333333</v>
      </c>
      <c r="T61" s="49">
        <f t="shared" si="12"/>
        <v>132700.192</v>
      </c>
      <c r="U61" s="50">
        <f>VLOOKUP(B61,[6]Sheet2!$A:$V,21,0)</f>
        <v>24000</v>
      </c>
      <c r="V61" s="50"/>
      <c r="W61" s="50"/>
      <c r="X61" s="50"/>
      <c r="Y61" s="50"/>
      <c r="Z61" s="50">
        <f>VLOOKUP(B61,'[8]7.4付款计划'!$C$4:$AI$185,33,0)</f>
        <v>10000</v>
      </c>
      <c r="AA61" s="50">
        <f>VLOOKUP(B61,'[8]7.9付款计划'!$C$9:$AB$196,26,0)</f>
        <v>0</v>
      </c>
      <c r="AB61" s="50"/>
      <c r="AC61" s="50"/>
      <c r="AD61" s="50"/>
      <c r="AE61" s="50"/>
      <c r="AF61" s="50"/>
      <c r="AG61" s="50"/>
      <c r="AH61" s="50">
        <f t="shared" si="2"/>
        <v>34000</v>
      </c>
      <c r="AI61" s="50">
        <f t="shared" si="3"/>
        <v>98700.192</v>
      </c>
      <c r="AJ61" s="50">
        <f t="shared" si="4"/>
        <v>195271.17</v>
      </c>
      <c r="AK61" s="62">
        <f t="shared" si="16"/>
        <v>98700.192</v>
      </c>
      <c r="AL61" s="62">
        <f t="shared" si="6"/>
        <v>98700.192</v>
      </c>
      <c r="AM61" s="99">
        <v>20000</v>
      </c>
      <c r="AN61" s="50">
        <f t="shared" si="13"/>
        <v>20000</v>
      </c>
      <c r="AO61" s="74">
        <f t="shared" si="7"/>
        <v>0.202633851006085</v>
      </c>
      <c r="AP61" s="75">
        <f t="shared" si="8"/>
        <v>0.0013388103048981</v>
      </c>
      <c r="AQ61" s="76"/>
      <c r="AR61" s="76"/>
      <c r="AS61" s="76"/>
      <c r="AT61" s="76">
        <f t="shared" si="9"/>
        <v>0</v>
      </c>
      <c r="AU61" s="77"/>
      <c r="AV61" s="77">
        <f t="shared" si="15"/>
        <v>0</v>
      </c>
      <c r="AW61" s="50">
        <f t="shared" si="11"/>
        <v>20000</v>
      </c>
      <c r="AX61" s="91">
        <v>45540</v>
      </c>
      <c r="AY61" s="93">
        <v>3</v>
      </c>
      <c r="AZ61" s="95">
        <f>AX61-AY61</f>
        <v>45537</v>
      </c>
      <c r="BA61" s="94" t="s">
        <v>70</v>
      </c>
      <c r="BB61" s="50" t="s">
        <v>421</v>
      </c>
      <c r="BC61" s="19" t="s">
        <v>88</v>
      </c>
      <c r="BD61" s="97"/>
      <c r="BE61" s="2"/>
    </row>
    <row r="62" s="1" customFormat="1" ht="36" customHeight="1" spans="1:57">
      <c r="A62" s="15">
        <f t="shared" si="14"/>
        <v>59</v>
      </c>
      <c r="B62" s="16" t="s">
        <v>422</v>
      </c>
      <c r="C62" s="21" t="s">
        <v>423</v>
      </c>
      <c r="D62" s="17" t="s">
        <v>66</v>
      </c>
      <c r="E62" s="18" t="s">
        <v>67</v>
      </c>
      <c r="F62" s="19" t="s">
        <v>110</v>
      </c>
      <c r="G62" s="19" t="s">
        <v>79</v>
      </c>
      <c r="H62" s="20">
        <v>0.8</v>
      </c>
      <c r="I62" s="38">
        <f>VLOOKUP(B62,[1]Sheet1!$B:$BA,52,0)</f>
        <v>1428535.49</v>
      </c>
      <c r="J62" s="38">
        <f>VLOOKUP(B62,[1]Sheet1!$B:$BB,53,0)</f>
        <v>1201969.77</v>
      </c>
      <c r="K62" s="39">
        <f>VLOOKUP(B62,[2]Sheet1!$B$5:$BB$697,53,0)</f>
        <v>66679.7116666667</v>
      </c>
      <c r="L62" s="39">
        <f>VLOOKUP(B62,[2]Sheet1!$B:$BC,54,0)</f>
        <v>56543.575</v>
      </c>
      <c r="M62" s="39">
        <f>VLOOKUP(B62,[2]Sheet1!$B:$BD,55,0)</f>
        <v>59586.8616666667</v>
      </c>
      <c r="N62" s="39">
        <f>VLOOKUP(B62,[2]Sheet1!$B:$BE,56,0)</f>
        <v>72669.8266666667</v>
      </c>
      <c r="O62" s="39">
        <f>VLOOKUP(B62,[2]Sheet1!$B:$BF,57,0)</f>
        <v>82380.2466666667</v>
      </c>
      <c r="P62" s="39">
        <f>VLOOKUP(B62,[3]Sheet1!$B:$BH,59,0)</f>
        <v>69524.0316666667</v>
      </c>
      <c r="Q62" s="39">
        <f>VLOOKUP(B62,[4]Sheet1!$B$5:$BJ$707,61,0)</f>
        <v>81791.7383333333</v>
      </c>
      <c r="R62" s="39">
        <f>VLOOKUP(B62,[5]Sheet1!$B$5:$BO$716,65,0)</f>
        <v>90928.555</v>
      </c>
      <c r="S62" s="39">
        <f>VLOOKUP(B62,[1]Sheet1!$B:$BO,66,0)</f>
        <v>87304.3383333333</v>
      </c>
      <c r="T62" s="49">
        <f t="shared" si="12"/>
        <v>533927.108</v>
      </c>
      <c r="U62" s="50">
        <f>VLOOKUP(B62,[6]Sheet2!$A:$V,21,0)</f>
        <v>140000</v>
      </c>
      <c r="V62" s="50"/>
      <c r="W62" s="50">
        <v>170000</v>
      </c>
      <c r="X62" s="50">
        <f>VLOOKUP(B62,'[7]5.30 (2)'!$C$4:$V$115,20,0)</f>
        <v>20000</v>
      </c>
      <c r="Y62" s="50"/>
      <c r="Z62" s="50">
        <f>VLOOKUP(B62,'[8]7.4付款计划'!$C$4:$AI$185,33,0)</f>
        <v>10000</v>
      </c>
      <c r="AA62" s="50">
        <f>VLOOKUP(B62,'[8]7.9付款计划'!$C$9:$AB$196,26,0)</f>
        <v>10000</v>
      </c>
      <c r="AB62" s="50"/>
      <c r="AC62" s="50"/>
      <c r="AD62" s="50"/>
      <c r="AE62" s="50">
        <v>20000</v>
      </c>
      <c r="AF62" s="50">
        <v>50000</v>
      </c>
      <c r="AG62" s="50">
        <v>60000</v>
      </c>
      <c r="AH62" s="50">
        <f t="shared" si="2"/>
        <v>480000</v>
      </c>
      <c r="AI62" s="50">
        <f t="shared" si="3"/>
        <v>53927.1080000002</v>
      </c>
      <c r="AJ62" s="50">
        <f t="shared" si="4"/>
        <v>1071969.77</v>
      </c>
      <c r="AK62" s="62">
        <f t="shared" si="16"/>
        <v>53927.1080000002</v>
      </c>
      <c r="AL62" s="62">
        <f t="shared" si="6"/>
        <v>53927.1080000002</v>
      </c>
      <c r="AM62" s="101">
        <v>30000</v>
      </c>
      <c r="AN62" s="50">
        <f t="shared" si="13"/>
        <v>30000</v>
      </c>
      <c r="AO62" s="74">
        <f t="shared" si="7"/>
        <v>0.556306486897088</v>
      </c>
      <c r="AP62" s="75">
        <f t="shared" si="8"/>
        <v>0.00200821545734716</v>
      </c>
      <c r="AQ62" s="76"/>
      <c r="AR62" s="76"/>
      <c r="AS62" s="76"/>
      <c r="AT62" s="76">
        <f t="shared" si="9"/>
        <v>0</v>
      </c>
      <c r="AU62" s="77">
        <v>0.03</v>
      </c>
      <c r="AV62" s="77">
        <f t="shared" si="15"/>
        <v>0.03</v>
      </c>
      <c r="AW62" s="50">
        <f t="shared" si="11"/>
        <v>29100</v>
      </c>
      <c r="AX62" s="91">
        <v>45532</v>
      </c>
      <c r="AY62" s="15">
        <v>3</v>
      </c>
      <c r="AZ62" s="91">
        <f>AX62-AY62</f>
        <v>45529</v>
      </c>
      <c r="BA62" s="94" t="s">
        <v>70</v>
      </c>
      <c r="BB62" s="50" t="s">
        <v>424</v>
      </c>
      <c r="BC62" s="19" t="s">
        <v>88</v>
      </c>
      <c r="BD62" s="97"/>
      <c r="BE62" s="2"/>
    </row>
    <row r="63" s="1" customFormat="1" ht="36" customHeight="1" spans="1:57">
      <c r="A63" s="15">
        <f t="shared" si="14"/>
        <v>60</v>
      </c>
      <c r="B63" s="16" t="s">
        <v>425</v>
      </c>
      <c r="C63" s="17" t="s">
        <v>426</v>
      </c>
      <c r="D63" s="17" t="s">
        <v>256</v>
      </c>
      <c r="E63" s="18" t="s">
        <v>67</v>
      </c>
      <c r="F63" s="19" t="s">
        <v>68</v>
      </c>
      <c r="G63" s="19" t="s">
        <v>85</v>
      </c>
      <c r="H63" s="20">
        <v>0.8</v>
      </c>
      <c r="I63" s="38">
        <f>VLOOKUP(B63,[1]Sheet1!$B:$BA,52,0)</f>
        <v>96230.66</v>
      </c>
      <c r="J63" s="38">
        <f>VLOOKUP(B63,[1]Sheet1!$B:$BB,53,0)</f>
        <v>96230.66</v>
      </c>
      <c r="K63" s="39">
        <f>VLOOKUP(B63,[2]Sheet1!$B$5:$BB$697,53,0)</f>
        <v>15137.0066666667</v>
      </c>
      <c r="L63" s="39">
        <f>VLOOKUP(B63,[2]Sheet1!$B:$BC,54,0)</f>
        <v>11305.5716666667</v>
      </c>
      <c r="M63" s="39">
        <f>VLOOKUP(B63,[2]Sheet1!$B:$BD,55,0)</f>
        <v>11305.5716666667</v>
      </c>
      <c r="N63" s="39">
        <f>VLOOKUP(B63,[2]Sheet1!$B:$BE,56,0)</f>
        <v>9088.905</v>
      </c>
      <c r="O63" s="39">
        <f>VLOOKUP(B63,[2]Sheet1!$B:$BF,57,0)</f>
        <v>5222.23833333333</v>
      </c>
      <c r="P63" s="39">
        <f>VLOOKUP(B63,[3]Sheet1!$B:$BH,59,0)</f>
        <v>5222.23833333333</v>
      </c>
      <c r="Q63" s="39">
        <f>VLOOKUP(B63,[4]Sheet1!$B$5:$BJ$707,61,0)</f>
        <v>0</v>
      </c>
      <c r="R63" s="39">
        <f>VLOOKUP(B63,[5]Sheet1!$B$5:$BO$716,65,0)</f>
        <v>0</v>
      </c>
      <c r="S63" s="39">
        <f>VLOOKUP(B63,[1]Sheet1!$B:$BO,66,0)</f>
        <v>0</v>
      </c>
      <c r="T63" s="49">
        <f t="shared" si="12"/>
        <v>45825.2253333334</v>
      </c>
      <c r="U63" s="50">
        <f>VLOOKUP(B63,[6]Sheet2!$A:$V,21,0)</f>
        <v>20000</v>
      </c>
      <c r="V63" s="50"/>
      <c r="W63" s="50"/>
      <c r="X63" s="50">
        <f>VLOOKUP(B63,'[7]5.30 (2)'!$C$4:$V$115,20,0)</f>
        <v>10000</v>
      </c>
      <c r="Y63" s="50"/>
      <c r="Z63" s="50">
        <f>VLOOKUP(B63,'[8]7.4付款计划'!$C$4:$AI$185,33,0)</f>
        <v>0</v>
      </c>
      <c r="AA63" s="50">
        <f>VLOOKUP(B63,'[8]7.9付款计划'!$C$9:$AB$196,26,0)</f>
        <v>0</v>
      </c>
      <c r="AB63" s="50"/>
      <c r="AC63" s="50"/>
      <c r="AD63" s="50"/>
      <c r="AE63" s="50"/>
      <c r="AF63" s="50">
        <v>10000</v>
      </c>
      <c r="AG63" s="50"/>
      <c r="AH63" s="50">
        <f t="shared" si="2"/>
        <v>40000</v>
      </c>
      <c r="AI63" s="50">
        <f t="shared" si="3"/>
        <v>5825.2253333334</v>
      </c>
      <c r="AJ63" s="50">
        <f t="shared" si="4"/>
        <v>86230.66</v>
      </c>
      <c r="AK63" s="62">
        <f t="shared" si="16"/>
        <v>86230.66</v>
      </c>
      <c r="AL63" s="62">
        <f t="shared" si="6"/>
        <v>86230.66</v>
      </c>
      <c r="AM63" s="100">
        <v>10000</v>
      </c>
      <c r="AN63" s="50">
        <f t="shared" si="13"/>
        <v>10000</v>
      </c>
      <c r="AO63" s="74">
        <f t="shared" si="7"/>
        <v>0.115968032715974</v>
      </c>
      <c r="AP63" s="75">
        <f t="shared" si="8"/>
        <v>0.000669405152449052</v>
      </c>
      <c r="AQ63" s="76"/>
      <c r="AR63" s="76"/>
      <c r="AS63" s="76"/>
      <c r="AT63" s="76">
        <f t="shared" si="9"/>
        <v>0</v>
      </c>
      <c r="AU63" s="77">
        <v>0.03</v>
      </c>
      <c r="AV63" s="77">
        <f t="shared" si="15"/>
        <v>0.03</v>
      </c>
      <c r="AW63" s="50">
        <f t="shared" si="11"/>
        <v>9700</v>
      </c>
      <c r="AX63" s="91"/>
      <c r="AY63" s="15"/>
      <c r="AZ63" s="91"/>
      <c r="BA63" s="92" t="s">
        <v>70</v>
      </c>
      <c r="BB63" s="50">
        <v>0</v>
      </c>
      <c r="BC63" s="15" t="s">
        <v>81</v>
      </c>
      <c r="BD63" s="97" t="s">
        <v>427</v>
      </c>
      <c r="BE63" s="2"/>
    </row>
    <row r="64" s="1" customFormat="1" ht="36" customHeight="1" spans="1:57">
      <c r="A64" s="15">
        <f t="shared" si="14"/>
        <v>61</v>
      </c>
      <c r="B64" s="16" t="s">
        <v>428</v>
      </c>
      <c r="C64" s="17" t="s">
        <v>429</v>
      </c>
      <c r="D64" s="17" t="s">
        <v>146</v>
      </c>
      <c r="E64" s="18" t="s">
        <v>75</v>
      </c>
      <c r="F64" s="19" t="s">
        <v>68</v>
      </c>
      <c r="G64" s="19" t="s">
        <v>79</v>
      </c>
      <c r="H64" s="20">
        <v>0.8</v>
      </c>
      <c r="I64" s="38">
        <f>VLOOKUP(B64,[1]Sheet1!$B:$BA,52,0)</f>
        <v>86795.3</v>
      </c>
      <c r="J64" s="38">
        <f>VLOOKUP(B64,[1]Sheet1!$B:$BB,53,0)</f>
        <v>86795.3</v>
      </c>
      <c r="K64" s="39">
        <f>VLOOKUP(B64,[2]Sheet1!$B$5:$BB$697,53,0)</f>
        <v>0</v>
      </c>
      <c r="L64" s="39">
        <f>VLOOKUP(B64,[2]Sheet1!$B:$BC,54,0)</f>
        <v>0</v>
      </c>
      <c r="M64" s="39">
        <f>VLOOKUP(B64,[2]Sheet1!$B:$BD,55,0)</f>
        <v>414.333333333333</v>
      </c>
      <c r="N64" s="39">
        <f>VLOOKUP(B64,[2]Sheet1!$B:$BE,56,0)</f>
        <v>7595.48333333333</v>
      </c>
      <c r="O64" s="39">
        <f>VLOOKUP(B64,[2]Sheet1!$B:$BF,57,0)</f>
        <v>14465.8833333333</v>
      </c>
      <c r="P64" s="39">
        <f>VLOOKUP(B64,[3]Sheet1!$B:$BH,59,0)</f>
        <v>14465.8833333333</v>
      </c>
      <c r="Q64" s="39">
        <f>VLOOKUP(B64,[4]Sheet1!$B$5:$BJ$707,61,0)</f>
        <v>14465.8833333333</v>
      </c>
      <c r="R64" s="39">
        <f>VLOOKUP(B64,[5]Sheet1!$B$5:$BO$716,65,0)</f>
        <v>14465.8833333333</v>
      </c>
      <c r="S64" s="39">
        <f>VLOOKUP(B64,[1]Sheet1!$B:$BO,66,0)</f>
        <v>14051.55</v>
      </c>
      <c r="T64" s="49">
        <f t="shared" si="12"/>
        <v>63939.9199999999</v>
      </c>
      <c r="U64" s="50">
        <f>VLOOKUP(B64,[6]Sheet2!$A:$V,21,0)</f>
        <v>0</v>
      </c>
      <c r="V64" s="50"/>
      <c r="W64" s="50"/>
      <c r="X64" s="50"/>
      <c r="Y64" s="50"/>
      <c r="Z64" s="50"/>
      <c r="AA64" s="50">
        <f>VLOOKUP(B64,'[8]7.9付款计划'!$C$9:$AB$196,26,0)</f>
        <v>0</v>
      </c>
      <c r="AB64" s="50"/>
      <c r="AC64" s="50"/>
      <c r="AD64" s="50"/>
      <c r="AE64" s="50"/>
      <c r="AF64" s="50"/>
      <c r="AG64" s="50"/>
      <c r="AH64" s="50">
        <f t="shared" si="2"/>
        <v>0</v>
      </c>
      <c r="AI64" s="50">
        <f t="shared" si="3"/>
        <v>63939.9199999999</v>
      </c>
      <c r="AJ64" s="50">
        <f t="shared" si="4"/>
        <v>86795.3</v>
      </c>
      <c r="AK64" s="62">
        <f t="shared" si="16"/>
        <v>63939.9199999999</v>
      </c>
      <c r="AL64" s="62">
        <f t="shared" si="6"/>
        <v>63939.9199999999</v>
      </c>
      <c r="AM64" s="100"/>
      <c r="AN64" s="50">
        <f t="shared" si="13"/>
        <v>0</v>
      </c>
      <c r="AO64" s="74">
        <f t="shared" si="7"/>
        <v>0</v>
      </c>
      <c r="AP64" s="75">
        <f t="shared" si="8"/>
        <v>0</v>
      </c>
      <c r="AQ64" s="76"/>
      <c r="AR64" s="22"/>
      <c r="AS64" s="22"/>
      <c r="AT64" s="76">
        <f t="shared" si="9"/>
        <v>0</v>
      </c>
      <c r="AU64" s="77"/>
      <c r="AV64" s="77">
        <f t="shared" si="15"/>
        <v>0</v>
      </c>
      <c r="AW64" s="50">
        <f t="shared" si="11"/>
        <v>0</v>
      </c>
      <c r="AX64" s="91">
        <v>45532</v>
      </c>
      <c r="AY64" s="15">
        <v>3</v>
      </c>
      <c r="AZ64" s="95">
        <f t="shared" ref="AZ64:AZ90" si="18">AX64-AY64</f>
        <v>45529</v>
      </c>
      <c r="BA64" s="92" t="s">
        <v>70</v>
      </c>
      <c r="BB64" s="50">
        <v>0</v>
      </c>
      <c r="BC64" s="15" t="s">
        <v>81</v>
      </c>
      <c r="BD64" s="97"/>
      <c r="BE64" s="2"/>
    </row>
    <row r="65" s="1" customFormat="1" ht="36" customHeight="1" spans="1:57">
      <c r="A65" s="15">
        <f t="shared" si="14"/>
        <v>62</v>
      </c>
      <c r="B65" s="16" t="s">
        <v>430</v>
      </c>
      <c r="C65" s="17" t="s">
        <v>431</v>
      </c>
      <c r="D65" s="17" t="s">
        <v>208</v>
      </c>
      <c r="E65" s="18" t="s">
        <v>75</v>
      </c>
      <c r="F65" s="19" t="s">
        <v>68</v>
      </c>
      <c r="G65" s="19" t="s">
        <v>79</v>
      </c>
      <c r="H65" s="20">
        <v>0.8</v>
      </c>
      <c r="I65" s="38">
        <f>VLOOKUP(B65,[1]Sheet1!$B:$BA,52,0)</f>
        <v>145095.57</v>
      </c>
      <c r="J65" s="38">
        <f>VLOOKUP(B65,[1]Sheet1!$B:$BB,53,0)</f>
        <v>145095.57</v>
      </c>
      <c r="K65" s="39">
        <f>VLOOKUP(B65,[2]Sheet1!$B$5:$BB$697,53,0)</f>
        <v>12110.95</v>
      </c>
      <c r="L65" s="39">
        <f>VLOOKUP(B65,[2]Sheet1!$B:$BC,54,0)</f>
        <v>15110.93</v>
      </c>
      <c r="M65" s="39">
        <f>VLOOKUP(B65,[2]Sheet1!$B:$BD,55,0)</f>
        <v>15414.1466666667</v>
      </c>
      <c r="N65" s="39">
        <f>VLOOKUP(B65,[2]Sheet1!$B:$BE,56,0)</f>
        <v>14464.1466666667</v>
      </c>
      <c r="O65" s="39">
        <f>VLOOKUP(B65,[2]Sheet1!$B:$BF,57,0)</f>
        <v>12530.8133333333</v>
      </c>
      <c r="P65" s="39">
        <f>VLOOKUP(B65,[3]Sheet1!$B:$BH,59,0)</f>
        <v>13125.9466666667</v>
      </c>
      <c r="Q65" s="39">
        <f>VLOOKUP(B65,[4]Sheet1!$B$5:$BJ$707,61,0)</f>
        <v>12565.9466666667</v>
      </c>
      <c r="R65" s="39">
        <f>VLOOKUP(B65,[5]Sheet1!$B$5:$BO$716,65,0)</f>
        <v>9565.96666666667</v>
      </c>
      <c r="S65" s="39">
        <f>VLOOKUP(B65,[1]Sheet1!$B:$BO,66,0)</f>
        <v>9262.75</v>
      </c>
      <c r="T65" s="49">
        <f t="shared" si="12"/>
        <v>91321.2773333334</v>
      </c>
      <c r="U65" s="50">
        <f>VLOOKUP(B65,[6]Sheet2!$A:$V,21,0)</f>
        <v>50000</v>
      </c>
      <c r="V65" s="50"/>
      <c r="W65" s="50"/>
      <c r="X65" s="50">
        <f>VLOOKUP(B65,'[7]5.30 (2)'!$C$4:$V$115,20,0)</f>
        <v>10000</v>
      </c>
      <c r="Y65" s="50"/>
      <c r="Z65" s="50">
        <f>VLOOKUP(B65,'[8]7.4付款计划'!$C$4:$AI$185,33,0)</f>
        <v>0</v>
      </c>
      <c r="AA65" s="50">
        <f>VLOOKUP(B65,'[8]7.9付款计划'!$C$9:$AB$196,26,0)</f>
        <v>0</v>
      </c>
      <c r="AB65" s="50"/>
      <c r="AC65" s="50"/>
      <c r="AD65" s="50"/>
      <c r="AE65" s="50"/>
      <c r="AF65" s="50"/>
      <c r="AG65" s="50"/>
      <c r="AH65" s="50">
        <f t="shared" si="2"/>
        <v>60000</v>
      </c>
      <c r="AI65" s="50">
        <f t="shared" si="3"/>
        <v>31321.2773333334</v>
      </c>
      <c r="AJ65" s="50">
        <f t="shared" si="4"/>
        <v>145095.57</v>
      </c>
      <c r="AK65" s="62">
        <f t="shared" si="16"/>
        <v>31321.2773333334</v>
      </c>
      <c r="AL65" s="62">
        <f t="shared" si="6"/>
        <v>31321.2773333334</v>
      </c>
      <c r="AM65" s="100">
        <v>10000</v>
      </c>
      <c r="AN65" s="50">
        <f t="shared" si="13"/>
        <v>10000</v>
      </c>
      <c r="AO65" s="74">
        <f t="shared" si="7"/>
        <v>0.319271781082746</v>
      </c>
      <c r="AP65" s="75">
        <f t="shared" si="8"/>
        <v>0.000669405152449052</v>
      </c>
      <c r="AQ65" s="76"/>
      <c r="AR65" s="76"/>
      <c r="AS65" s="76"/>
      <c r="AT65" s="76">
        <f t="shared" si="9"/>
        <v>0</v>
      </c>
      <c r="AU65" s="77">
        <v>0</v>
      </c>
      <c r="AV65" s="77">
        <f t="shared" si="15"/>
        <v>0</v>
      </c>
      <c r="AW65" s="50">
        <f t="shared" si="11"/>
        <v>10000</v>
      </c>
      <c r="AX65" s="91">
        <v>45534</v>
      </c>
      <c r="AY65" s="15">
        <v>3</v>
      </c>
      <c r="AZ65" s="95">
        <f t="shared" si="18"/>
        <v>45531</v>
      </c>
      <c r="BA65" s="92" t="s">
        <v>70</v>
      </c>
      <c r="BB65" s="50">
        <v>0</v>
      </c>
      <c r="BC65" s="15" t="s">
        <v>174</v>
      </c>
      <c r="BD65" s="97"/>
      <c r="BE65" s="2"/>
    </row>
    <row r="66" s="1" customFormat="1" ht="36" customHeight="1" spans="1:57">
      <c r="A66" s="15">
        <f t="shared" si="14"/>
        <v>63</v>
      </c>
      <c r="B66" s="16" t="s">
        <v>432</v>
      </c>
      <c r="C66" s="17" t="s">
        <v>433</v>
      </c>
      <c r="D66" s="17" t="s">
        <v>208</v>
      </c>
      <c r="E66" s="18" t="s">
        <v>67</v>
      </c>
      <c r="F66" s="19" t="s">
        <v>68</v>
      </c>
      <c r="G66" s="19" t="s">
        <v>79</v>
      </c>
      <c r="H66" s="20">
        <v>0.8</v>
      </c>
      <c r="I66" s="38">
        <f>VLOOKUP(B66,[1]Sheet1!$B:$BA,52,0)</f>
        <v>218188.19</v>
      </c>
      <c r="J66" s="38">
        <f>VLOOKUP(B66,[1]Sheet1!$B:$BB,53,0)</f>
        <v>218188.19</v>
      </c>
      <c r="K66" s="39">
        <f>VLOOKUP(B66,[2]Sheet1!$B$5:$BB$697,53,0)</f>
        <v>10800.39</v>
      </c>
      <c r="L66" s="39">
        <f>VLOOKUP(B66,[2]Sheet1!$B:$BC,54,0)</f>
        <v>10752.93</v>
      </c>
      <c r="M66" s="39">
        <f>VLOOKUP(B66,[2]Sheet1!$B:$BD,55,0)</f>
        <v>12986.94</v>
      </c>
      <c r="N66" s="39">
        <f>VLOOKUP(B66,[2]Sheet1!$B:$BE,56,0)</f>
        <v>15797.34</v>
      </c>
      <c r="O66" s="39">
        <f>VLOOKUP(B66,[2]Sheet1!$B:$BF,57,0)</f>
        <v>20360.34</v>
      </c>
      <c r="P66" s="39">
        <f>VLOOKUP(B66,[3]Sheet1!$B:$BH,59,0)</f>
        <v>18560.25</v>
      </c>
      <c r="Q66" s="39">
        <f>VLOOKUP(B66,[4]Sheet1!$B$5:$BJ$707,61,0)</f>
        <v>15560.1</v>
      </c>
      <c r="R66" s="39">
        <f>VLOOKUP(B66,[5]Sheet1!$B$5:$BO$716,65,0)</f>
        <v>14407.5</v>
      </c>
      <c r="S66" s="39">
        <f>VLOOKUP(B66,[1]Sheet1!$B:$BO,66,0)</f>
        <v>10373.4</v>
      </c>
      <c r="T66" s="49">
        <f t="shared" si="12"/>
        <v>103679.352</v>
      </c>
      <c r="U66" s="50">
        <f>VLOOKUP(B66,[6]Sheet2!$A:$V,21,0)</f>
        <v>40000</v>
      </c>
      <c r="V66" s="50"/>
      <c r="W66" s="50"/>
      <c r="X66" s="50">
        <f>VLOOKUP(B66,'[7]5.30 (2)'!$C$4:$V$115,20,0)</f>
        <v>10000</v>
      </c>
      <c r="Y66" s="50"/>
      <c r="Z66" s="50">
        <f>VLOOKUP(B66,'[8]7.4付款计划'!$C$4:$AI$185,33,0)</f>
        <v>0</v>
      </c>
      <c r="AA66" s="50">
        <f>VLOOKUP(B66,'[8]7.9付款计划'!$C$9:$AB$196,26,0)</f>
        <v>0</v>
      </c>
      <c r="AB66" s="50"/>
      <c r="AC66" s="50"/>
      <c r="AD66" s="50"/>
      <c r="AE66" s="50"/>
      <c r="AF66" s="50"/>
      <c r="AG66" s="50"/>
      <c r="AH66" s="50">
        <f t="shared" si="2"/>
        <v>50000</v>
      </c>
      <c r="AI66" s="50">
        <f t="shared" si="3"/>
        <v>53679.352</v>
      </c>
      <c r="AJ66" s="50">
        <f t="shared" si="4"/>
        <v>218188.19</v>
      </c>
      <c r="AK66" s="62">
        <f t="shared" si="16"/>
        <v>53679.352</v>
      </c>
      <c r="AL66" s="62">
        <f t="shared" si="6"/>
        <v>53679.352</v>
      </c>
      <c r="AM66" s="100">
        <v>20000</v>
      </c>
      <c r="AN66" s="50">
        <f t="shared" si="13"/>
        <v>20000</v>
      </c>
      <c r="AO66" s="74">
        <f t="shared" si="7"/>
        <v>0.372582739076284</v>
      </c>
      <c r="AP66" s="75">
        <f t="shared" si="8"/>
        <v>0.0013388103048981</v>
      </c>
      <c r="AQ66" s="76"/>
      <c r="AR66" s="76"/>
      <c r="AS66" s="76"/>
      <c r="AT66" s="76">
        <f t="shared" si="9"/>
        <v>0</v>
      </c>
      <c r="AU66" s="77">
        <v>0</v>
      </c>
      <c r="AV66" s="77">
        <f t="shared" si="15"/>
        <v>0</v>
      </c>
      <c r="AW66" s="50">
        <f t="shared" si="11"/>
        <v>20000</v>
      </c>
      <c r="AX66" s="91">
        <v>45540</v>
      </c>
      <c r="AY66" s="15">
        <v>3</v>
      </c>
      <c r="AZ66" s="91">
        <f t="shared" si="18"/>
        <v>45537</v>
      </c>
      <c r="BA66" s="92" t="s">
        <v>70</v>
      </c>
      <c r="BB66" s="50">
        <v>0</v>
      </c>
      <c r="BC66" s="15" t="s">
        <v>95</v>
      </c>
      <c r="BD66" s="97"/>
      <c r="BE66" s="2"/>
    </row>
    <row r="67" s="1" customFormat="1" ht="36" customHeight="1" spans="1:57">
      <c r="A67" s="15">
        <f t="shared" si="14"/>
        <v>64</v>
      </c>
      <c r="B67" s="16" t="s">
        <v>434</v>
      </c>
      <c r="C67" s="17" t="s">
        <v>435</v>
      </c>
      <c r="D67" s="17" t="s">
        <v>66</v>
      </c>
      <c r="E67" s="18" t="s">
        <v>75</v>
      </c>
      <c r="F67" s="19" t="s">
        <v>68</v>
      </c>
      <c r="G67" s="19" t="s">
        <v>85</v>
      </c>
      <c r="H67" s="20">
        <v>1</v>
      </c>
      <c r="I67" s="38">
        <f>VLOOKUP(B67,[1]Sheet1!$B:$BA,52,0)</f>
        <v>1344794.49</v>
      </c>
      <c r="J67" s="38">
        <f>VLOOKUP(B67,[1]Sheet1!$B:$BB,53,0)</f>
        <v>1243799.61</v>
      </c>
      <c r="K67" s="39">
        <f>VLOOKUP(B67,[2]Sheet1!$B$5:$BB$697,53,0)</f>
        <v>92578.64</v>
      </c>
      <c r="L67" s="39">
        <f>VLOOKUP(B67,[2]Sheet1!$B:$BC,54,0)</f>
        <v>109411.12</v>
      </c>
      <c r="M67" s="39">
        <f>VLOOKUP(B67,[2]Sheet1!$B:$BD,55,0)</f>
        <v>16832.48</v>
      </c>
      <c r="N67" s="39">
        <f>VLOOKUP(B67,[2]Sheet1!$B:$BE,56,0)</f>
        <v>16832.48</v>
      </c>
      <c r="O67" s="39">
        <f>VLOOKUP(B67,[2]Sheet1!$B:$BF,57,0)</f>
        <v>33664.96</v>
      </c>
      <c r="P67" s="39">
        <f>VLOOKUP(B67,[3]Sheet1!$B:$BH,59,0)</f>
        <v>117827.36</v>
      </c>
      <c r="Q67" s="39">
        <f>VLOOKUP(B67,[4]Sheet1!$B$5:$BJ$707,61,0)</f>
        <v>151492.32</v>
      </c>
      <c r="R67" s="39">
        <f>VLOOKUP(B67,[5]Sheet1!$B$5:$BO$716,65,0)</f>
        <v>134659.84</v>
      </c>
      <c r="S67" s="39">
        <f>VLOOKUP(B67,[1]Sheet1!$B:$BO,66,0)</f>
        <v>151492.32</v>
      </c>
      <c r="T67" s="49">
        <f t="shared" si="12"/>
        <v>824791.52</v>
      </c>
      <c r="U67" s="50">
        <f>VLOOKUP(B67,[6]Sheet2!$A:$V,21,0)</f>
        <v>0</v>
      </c>
      <c r="V67" s="50"/>
      <c r="W67" s="50"/>
      <c r="X67" s="50">
        <f>VLOOKUP(B67,'[7]5.30 (2)'!$C$4:$V$115,20,0)</f>
        <v>500000</v>
      </c>
      <c r="Y67" s="50"/>
      <c r="Z67" s="50">
        <f>VLOOKUP(B67,'[8]7.4付款计划'!$C$4:$AI$185,33,0)</f>
        <v>0</v>
      </c>
      <c r="AA67" s="50">
        <v>564350.55</v>
      </c>
      <c r="AB67" s="50"/>
      <c r="AC67" s="50"/>
      <c r="AD67" s="50"/>
      <c r="AE67" s="50"/>
      <c r="AF67" s="50"/>
      <c r="AG67" s="50"/>
      <c r="AH67" s="50">
        <f t="shared" si="2"/>
        <v>1064350.55</v>
      </c>
      <c r="AI67" s="50">
        <f t="shared" si="3"/>
        <v>-239559.03</v>
      </c>
      <c r="AJ67" s="50">
        <f t="shared" si="4"/>
        <v>1243799.61</v>
      </c>
      <c r="AK67" s="62">
        <f t="shared" si="16"/>
        <v>1243799.61</v>
      </c>
      <c r="AL67" s="62">
        <f t="shared" si="6"/>
        <v>1243799.61</v>
      </c>
      <c r="AM67" s="100">
        <v>400000</v>
      </c>
      <c r="AN67" s="50">
        <f t="shared" si="13"/>
        <v>400000</v>
      </c>
      <c r="AO67" s="74">
        <f t="shared" si="7"/>
        <v>0.321595212592164</v>
      </c>
      <c r="AP67" s="75">
        <f t="shared" si="8"/>
        <v>0.0267762060979621</v>
      </c>
      <c r="AQ67" s="76"/>
      <c r="AR67" s="76"/>
      <c r="AS67" s="76"/>
      <c r="AT67" s="76">
        <f t="shared" si="9"/>
        <v>0</v>
      </c>
      <c r="AU67" s="77">
        <v>0</v>
      </c>
      <c r="AV67" s="77">
        <f t="shared" si="15"/>
        <v>0</v>
      </c>
      <c r="AW67" s="50">
        <f t="shared" si="11"/>
        <v>400000</v>
      </c>
      <c r="AX67" s="91">
        <v>45550</v>
      </c>
      <c r="AY67" s="15">
        <v>3</v>
      </c>
      <c r="AZ67" s="91">
        <f t="shared" si="18"/>
        <v>45547</v>
      </c>
      <c r="BA67" s="92" t="s">
        <v>70</v>
      </c>
      <c r="BB67" s="50">
        <v>0</v>
      </c>
      <c r="BC67" s="15" t="s">
        <v>81</v>
      </c>
      <c r="BD67" s="97" t="s">
        <v>436</v>
      </c>
      <c r="BE67" s="2"/>
    </row>
    <row r="68" s="1" customFormat="1" ht="36" customHeight="1" spans="1:57">
      <c r="A68" s="15">
        <f t="shared" si="14"/>
        <v>65</v>
      </c>
      <c r="B68" s="16" t="s">
        <v>437</v>
      </c>
      <c r="C68" s="17" t="s">
        <v>438</v>
      </c>
      <c r="D68" s="17" t="s">
        <v>66</v>
      </c>
      <c r="E68" s="18" t="s">
        <v>75</v>
      </c>
      <c r="F68" s="19" t="s">
        <v>68</v>
      </c>
      <c r="G68" s="19" t="s">
        <v>79</v>
      </c>
      <c r="H68" s="20">
        <v>1</v>
      </c>
      <c r="I68" s="38">
        <f>VLOOKUP(B68,[1]Sheet1!$B:$BA,52,0)</f>
        <v>1293261.8</v>
      </c>
      <c r="J68" s="38">
        <f>VLOOKUP(B68,[1]Sheet1!$B:$BB,53,0)</f>
        <v>676219.65</v>
      </c>
      <c r="K68" s="39">
        <f>VLOOKUP(B68,[2]Sheet1!$B$5:$BB$697,53,0)</f>
        <v>105920.458333333</v>
      </c>
      <c r="L68" s="39">
        <f>VLOOKUP(B68,[2]Sheet1!$B:$BC,54,0)</f>
        <v>176391.036666667</v>
      </c>
      <c r="M68" s="39">
        <f>VLOOKUP(B68,[2]Sheet1!$B:$BD,55,0)</f>
        <v>176391.036666667</v>
      </c>
      <c r="N68" s="39">
        <f>VLOOKUP(B68,[2]Sheet1!$B:$BE,56,0)</f>
        <v>223966.47</v>
      </c>
      <c r="O68" s="39">
        <f>VLOOKUP(B68,[2]Sheet1!$B:$BF,57,0)</f>
        <v>222925.95</v>
      </c>
      <c r="P68" s="39">
        <f>VLOOKUP(B68,[3]Sheet1!$B:$BH,59,0)</f>
        <v>168407.663333333</v>
      </c>
      <c r="Q68" s="39">
        <f>VLOOKUP(B68,[4]Sheet1!$B$5:$BJ$707,61,0)</f>
        <v>181743.923333333</v>
      </c>
      <c r="R68" s="39">
        <f>VLOOKUP(B68,[5]Sheet1!$B$5:$BO$716,65,0)</f>
        <v>155819.263333333</v>
      </c>
      <c r="S68" s="39">
        <f>VLOOKUP(B68,[1]Sheet1!$B:$BO,66,0)</f>
        <v>155819.263333333</v>
      </c>
      <c r="T68" s="49">
        <f t="shared" si="12"/>
        <v>1567385.065</v>
      </c>
      <c r="U68" s="50">
        <f>VLOOKUP(B68,[6]Sheet2!$A:$V,21,0)</f>
        <v>0</v>
      </c>
      <c r="V68" s="50"/>
      <c r="W68" s="50"/>
      <c r="X68" s="50">
        <f>VLOOKUP(B68,'[7]5.30 (2)'!$C$4:$V$115,20,0)</f>
        <v>400000</v>
      </c>
      <c r="Y68" s="50"/>
      <c r="Z68" s="50">
        <f>VLOOKUP(B68,'[8]7.4付款计划'!$C$4:$AI$185,33,0)</f>
        <v>200000</v>
      </c>
      <c r="AA68" s="50">
        <f>VLOOKUP(B68,'[8]7.9付款计划'!$C$9:$AB$196,26,0)</f>
        <v>0</v>
      </c>
      <c r="AB68" s="50"/>
      <c r="AC68" s="50"/>
      <c r="AD68" s="50"/>
      <c r="AE68" s="50"/>
      <c r="AF68" s="50"/>
      <c r="AG68" s="50"/>
      <c r="AH68" s="50">
        <f t="shared" ref="AH68:AH131" si="19">SUM(U68:AG68)</f>
        <v>600000</v>
      </c>
      <c r="AI68" s="50">
        <f t="shared" ref="AI68:AI131" si="20">T68-AH68</f>
        <v>967385.064999999</v>
      </c>
      <c r="AJ68" s="50">
        <f t="shared" ref="AJ68:AJ131" si="21">J68-AD68-AE68-AF68-AG68</f>
        <v>676219.65</v>
      </c>
      <c r="AK68" s="62">
        <f t="shared" si="16"/>
        <v>967385.064999999</v>
      </c>
      <c r="AL68" s="62">
        <f t="shared" ref="AL68:AL131" si="22">IF(AK68&gt;=0,AK68,0)</f>
        <v>967385.064999999</v>
      </c>
      <c r="AM68" s="100">
        <v>500000</v>
      </c>
      <c r="AN68" s="50">
        <f t="shared" si="13"/>
        <v>500000</v>
      </c>
      <c r="AO68" s="74">
        <f t="shared" ref="AO68:AO131" si="23">IF(AL68&lt;=0,"100%",AM68/AL68)</f>
        <v>0.516857266139415</v>
      </c>
      <c r="AP68" s="75">
        <f t="shared" ref="AP68:AP131" si="24">AN68/$AN$1</f>
        <v>0.0334702576224526</v>
      </c>
      <c r="AQ68" s="76"/>
      <c r="AR68" s="76"/>
      <c r="AS68" s="76"/>
      <c r="AT68" s="76">
        <f t="shared" ref="AT68:AT131" si="25">SUM(AQ68:AS68)</f>
        <v>0</v>
      </c>
      <c r="AU68" s="77">
        <v>0.025</v>
      </c>
      <c r="AV68" s="77">
        <f t="shared" si="15"/>
        <v>0.025</v>
      </c>
      <c r="AW68" s="50">
        <f t="shared" ref="AW68:AW131" si="26">AN68*(1-AV68)</f>
        <v>487500</v>
      </c>
      <c r="AX68" s="91">
        <v>45533</v>
      </c>
      <c r="AY68" s="15">
        <v>7</v>
      </c>
      <c r="AZ68" s="91">
        <f t="shared" si="18"/>
        <v>45526</v>
      </c>
      <c r="BA68" s="94" t="s">
        <v>70</v>
      </c>
      <c r="BB68" s="50">
        <v>0</v>
      </c>
      <c r="BC68" s="19" t="s">
        <v>81</v>
      </c>
      <c r="BD68" s="97"/>
      <c r="BE68" s="70" t="s">
        <v>90</v>
      </c>
    </row>
    <row r="69" s="1" customFormat="1" ht="36" customHeight="1" spans="1:57">
      <c r="A69" s="15">
        <f t="shared" si="14"/>
        <v>66</v>
      </c>
      <c r="B69" s="16" t="s">
        <v>439</v>
      </c>
      <c r="C69" s="17" t="s">
        <v>440</v>
      </c>
      <c r="D69" s="17" t="s">
        <v>66</v>
      </c>
      <c r="E69" s="18" t="s">
        <v>75</v>
      </c>
      <c r="F69" s="19" t="s">
        <v>68</v>
      </c>
      <c r="G69" s="19" t="s">
        <v>79</v>
      </c>
      <c r="H69" s="20">
        <v>1</v>
      </c>
      <c r="I69" s="38">
        <f>VLOOKUP(B69,[1]Sheet1!$B:$BA,52,0)</f>
        <v>0</v>
      </c>
      <c r="J69" s="38">
        <f>VLOOKUP(B69,[1]Sheet1!$B:$BB,53,0)</f>
        <v>0</v>
      </c>
      <c r="K69" s="39">
        <f>VLOOKUP(B69,[2]Sheet1!$B$5:$BB$697,53,0)</f>
        <v>15375.9666666667</v>
      </c>
      <c r="L69" s="39">
        <f>VLOOKUP(B69,[2]Sheet1!$B:$BC,54,0)</f>
        <v>15375.9666666667</v>
      </c>
      <c r="M69" s="39">
        <f>VLOOKUP(B69,[2]Sheet1!$B:$BD,55,0)</f>
        <v>28309.8333333333</v>
      </c>
      <c r="N69" s="39">
        <f>VLOOKUP(B69,[2]Sheet1!$B:$BE,56,0)</f>
        <v>35052.7133333333</v>
      </c>
      <c r="O69" s="39">
        <f>VLOOKUP(B69,[2]Sheet1!$B:$BF,57,0)</f>
        <v>35052.7133333333</v>
      </c>
      <c r="P69" s="39">
        <f>VLOOKUP(B69,[3]Sheet1!$B:$BH,59,0)</f>
        <v>25189.3383333333</v>
      </c>
      <c r="Q69" s="39">
        <f>VLOOKUP(B69,[4]Sheet1!$B$5:$BJ$707,61,0)</f>
        <v>0</v>
      </c>
      <c r="R69" s="39">
        <f>VLOOKUP(B69,[5]Sheet1!$B$5:$BO$716,65,0)</f>
        <v>0</v>
      </c>
      <c r="S69" s="39">
        <f>VLOOKUP(B69,[1]Sheet1!$B:$BO,66,0)</f>
        <v>0</v>
      </c>
      <c r="T69" s="49">
        <f t="shared" ref="T69:T132" si="27">SUM(K69:S69)*H69</f>
        <v>154356.531666667</v>
      </c>
      <c r="U69" s="50"/>
      <c r="V69" s="50"/>
      <c r="W69" s="50">
        <v>169859</v>
      </c>
      <c r="X69" s="50">
        <f>VLOOKUP(B69,'[7]5.30 (2)'!$C$4:$V$115,20,0)</f>
        <v>20000</v>
      </c>
      <c r="Y69" s="50"/>
      <c r="Z69" s="50">
        <f>VLOOKUP(B69,'[8]7.4付款计划'!$C$4:$AI$185,33,0)</f>
        <v>0</v>
      </c>
      <c r="AA69" s="50">
        <f>VLOOKUP(B69,'[8]7.9付款计划'!$C$9:$AB$196,26,0)</f>
        <v>0</v>
      </c>
      <c r="AB69" s="50"/>
      <c r="AC69" s="50"/>
      <c r="AD69" s="50">
        <v>3356.1</v>
      </c>
      <c r="AE69" s="50"/>
      <c r="AF69" s="50"/>
      <c r="AG69" s="50"/>
      <c r="AH69" s="50">
        <f t="shared" si="19"/>
        <v>193215.1</v>
      </c>
      <c r="AI69" s="50">
        <f t="shared" si="20"/>
        <v>-38858.5683333334</v>
      </c>
      <c r="AJ69" s="50">
        <f t="shared" si="21"/>
        <v>-3356.1</v>
      </c>
      <c r="AK69" s="62">
        <f t="shared" si="16"/>
        <v>-38858.5683333334</v>
      </c>
      <c r="AL69" s="62">
        <f t="shared" si="22"/>
        <v>0</v>
      </c>
      <c r="AM69" s="100"/>
      <c r="AN69" s="50">
        <f t="shared" ref="AN69:AN132" si="28">AM69</f>
        <v>0</v>
      </c>
      <c r="AO69" s="74" t="str">
        <f t="shared" si="23"/>
        <v>100%</v>
      </c>
      <c r="AP69" s="75">
        <f t="shared" si="24"/>
        <v>0</v>
      </c>
      <c r="AQ69" s="76"/>
      <c r="AR69" s="76"/>
      <c r="AS69" s="76"/>
      <c r="AT69" s="76">
        <f t="shared" si="25"/>
        <v>0</v>
      </c>
      <c r="AU69" s="77">
        <v>0</v>
      </c>
      <c r="AV69" s="77">
        <f t="shared" si="15"/>
        <v>0</v>
      </c>
      <c r="AW69" s="50">
        <f t="shared" si="26"/>
        <v>0</v>
      </c>
      <c r="AX69" s="91"/>
      <c r="AY69" s="15">
        <v>7</v>
      </c>
      <c r="AZ69" s="91">
        <f t="shared" si="18"/>
        <v>-7</v>
      </c>
      <c r="BA69" s="92" t="s">
        <v>70</v>
      </c>
      <c r="BB69" s="50">
        <v>0</v>
      </c>
      <c r="BC69" s="15" t="s">
        <v>174</v>
      </c>
      <c r="BD69" s="97"/>
      <c r="BE69" s="2"/>
    </row>
    <row r="70" s="1" customFormat="1" ht="36" customHeight="1" spans="1:57">
      <c r="A70" s="15">
        <f t="shared" ref="A70:A133" si="29">ROW()-3</f>
        <v>67</v>
      </c>
      <c r="B70" s="16" t="s">
        <v>441</v>
      </c>
      <c r="C70" s="21" t="s">
        <v>442</v>
      </c>
      <c r="D70" s="21" t="s">
        <v>208</v>
      </c>
      <c r="E70" s="18" t="s">
        <v>75</v>
      </c>
      <c r="F70" s="19" t="s">
        <v>110</v>
      </c>
      <c r="G70" s="19" t="s">
        <v>79</v>
      </c>
      <c r="H70" s="20">
        <v>0.8</v>
      </c>
      <c r="I70" s="38">
        <f>VLOOKUP(B70,[1]Sheet1!$B:$BA,52,0)</f>
        <v>148199.8</v>
      </c>
      <c r="J70" s="38">
        <f>VLOOKUP(B70,[1]Sheet1!$B:$BB,53,0)</f>
        <v>148199.8</v>
      </c>
      <c r="K70" s="39">
        <f>VLOOKUP(B70,[2]Sheet1!$B$5:$BB$697,53,0)</f>
        <v>10424.9683333333</v>
      </c>
      <c r="L70" s="39">
        <f>VLOOKUP(B70,[2]Sheet1!$B:$BC,54,0)</f>
        <v>10424.9683333333</v>
      </c>
      <c r="M70" s="39">
        <f>VLOOKUP(B70,[2]Sheet1!$B:$BD,55,0)</f>
        <v>9691.645</v>
      </c>
      <c r="N70" s="39">
        <f>VLOOKUP(B70,[2]Sheet1!$B:$BE,56,0)</f>
        <v>9691.645</v>
      </c>
      <c r="O70" s="39">
        <f>VLOOKUP(B70,[2]Sheet1!$B:$BF,57,0)</f>
        <v>13231.7666666667</v>
      </c>
      <c r="P70" s="39">
        <f>VLOOKUP(B70,[3]Sheet1!$B:$BH,59,0)</f>
        <v>15941.665</v>
      </c>
      <c r="Q70" s="39">
        <f>VLOOKUP(B70,[4]Sheet1!$B$5:$BJ$707,61,0)</f>
        <v>15941.665</v>
      </c>
      <c r="R70" s="39">
        <f>VLOOKUP(B70,[5]Sheet1!$B$5:$BO$716,65,0)</f>
        <v>15941.665</v>
      </c>
      <c r="S70" s="39">
        <f>VLOOKUP(B70,[1]Sheet1!$B:$BO,66,0)</f>
        <v>15941.665</v>
      </c>
      <c r="T70" s="49">
        <f t="shared" si="27"/>
        <v>93785.3226666667</v>
      </c>
      <c r="U70" s="50">
        <f>VLOOKUP(B70,[6]Sheet2!$A:$V,21,0)</f>
        <v>26022</v>
      </c>
      <c r="V70" s="50"/>
      <c r="W70" s="50"/>
      <c r="X70" s="50">
        <f>VLOOKUP(B70,'[7]5.30 (2)'!$C$4:$V$115,20,0)</f>
        <v>0</v>
      </c>
      <c r="Y70" s="50"/>
      <c r="Z70" s="50">
        <f>VLOOKUP(B70,'[8]7.4付款计划'!$C$4:$AI$185,33,0)</f>
        <v>10000</v>
      </c>
      <c r="AA70" s="50">
        <f>VLOOKUP(B70,'[8]7.9付款计划'!$C$9:$AB$196,26,0)</f>
        <v>0</v>
      </c>
      <c r="AB70" s="50"/>
      <c r="AC70" s="50"/>
      <c r="AD70" s="50"/>
      <c r="AE70" s="50"/>
      <c r="AF70" s="50"/>
      <c r="AG70" s="50"/>
      <c r="AH70" s="50">
        <f t="shared" si="19"/>
        <v>36022</v>
      </c>
      <c r="AI70" s="50">
        <f t="shared" si="20"/>
        <v>57763.3226666667</v>
      </c>
      <c r="AJ70" s="50">
        <f t="shared" si="21"/>
        <v>148199.8</v>
      </c>
      <c r="AK70" s="62">
        <f t="shared" si="16"/>
        <v>57763.3226666667</v>
      </c>
      <c r="AL70" s="62">
        <f t="shared" si="22"/>
        <v>57763.3226666667</v>
      </c>
      <c r="AM70" s="100">
        <v>10000</v>
      </c>
      <c r="AN70" s="50">
        <f t="shared" si="28"/>
        <v>10000</v>
      </c>
      <c r="AO70" s="74">
        <f t="shared" si="23"/>
        <v>0.173120235096356</v>
      </c>
      <c r="AP70" s="75">
        <f t="shared" si="24"/>
        <v>0.000669405152449052</v>
      </c>
      <c r="AQ70" s="76"/>
      <c r="AR70" s="76"/>
      <c r="AS70" s="76"/>
      <c r="AT70" s="76">
        <f t="shared" si="25"/>
        <v>0</v>
      </c>
      <c r="AU70" s="77">
        <v>0.03</v>
      </c>
      <c r="AV70" s="77">
        <f t="shared" si="15"/>
        <v>0.03</v>
      </c>
      <c r="AW70" s="50">
        <f t="shared" si="26"/>
        <v>9700</v>
      </c>
      <c r="AX70" s="91"/>
      <c r="AY70" s="15">
        <v>3</v>
      </c>
      <c r="AZ70" s="91">
        <f t="shared" si="18"/>
        <v>-3</v>
      </c>
      <c r="BA70" s="94" t="s">
        <v>70</v>
      </c>
      <c r="BB70" s="50" t="s">
        <v>443</v>
      </c>
      <c r="BC70" s="19" t="s">
        <v>81</v>
      </c>
      <c r="BD70" s="97" t="s">
        <v>444</v>
      </c>
      <c r="BE70" s="2"/>
    </row>
    <row r="71" s="1" customFormat="1" ht="36" customHeight="1" spans="1:57">
      <c r="A71" s="15">
        <f t="shared" si="29"/>
        <v>68</v>
      </c>
      <c r="B71" s="16" t="s">
        <v>445</v>
      </c>
      <c r="C71" s="17" t="s">
        <v>446</v>
      </c>
      <c r="D71" s="21" t="s">
        <v>66</v>
      </c>
      <c r="E71" s="18" t="s">
        <v>67</v>
      </c>
      <c r="F71" s="19" t="s">
        <v>68</v>
      </c>
      <c r="G71" s="19" t="s">
        <v>69</v>
      </c>
      <c r="H71" s="20">
        <v>0.8</v>
      </c>
      <c r="I71" s="38">
        <f>VLOOKUP(B71,[1]Sheet1!$B:$BA,52,0)</f>
        <v>12177.21</v>
      </c>
      <c r="J71" s="38">
        <f>VLOOKUP(B71,[1]Sheet1!$B:$BB,53,0)</f>
        <v>12177.21</v>
      </c>
      <c r="K71" s="39">
        <f>VLOOKUP(B71,[2]Sheet1!$B$5:$BB$697,53,0)</f>
        <v>0</v>
      </c>
      <c r="L71" s="39">
        <f>VLOOKUP(B71,[2]Sheet1!$B:$BC,54,0)</f>
        <v>0</v>
      </c>
      <c r="M71" s="39">
        <f>VLOOKUP(B71,[2]Sheet1!$B:$BD,55,0)</f>
        <v>0</v>
      </c>
      <c r="N71" s="39">
        <f>VLOOKUP(B71,[2]Sheet1!$B:$BE,56,0)</f>
        <v>0</v>
      </c>
      <c r="O71" s="39">
        <f>VLOOKUP(B71,[2]Sheet1!$B:$BF,57,0)</f>
        <v>196.11</v>
      </c>
      <c r="P71" s="39">
        <f>VLOOKUP(B71,[3]Sheet1!$B:$BH,59,0)</f>
        <v>196.11</v>
      </c>
      <c r="Q71" s="39">
        <f>VLOOKUP(B71,[4]Sheet1!$B$5:$BJ$707,61,0)</f>
        <v>196.11</v>
      </c>
      <c r="R71" s="39">
        <f>VLOOKUP(B71,[5]Sheet1!$B$5:$BO$716,65,0)</f>
        <v>196.11</v>
      </c>
      <c r="S71" s="39">
        <f>VLOOKUP(B71,[1]Sheet1!$B:$BO,66,0)</f>
        <v>2029.535</v>
      </c>
      <c r="T71" s="49">
        <f t="shared" si="27"/>
        <v>2251.18</v>
      </c>
      <c r="U71" s="50">
        <f>VLOOKUP(B71,[6]Sheet2!$A:$V,21,0)</f>
        <v>0</v>
      </c>
      <c r="V71" s="50">
        <v>40000</v>
      </c>
      <c r="W71" s="50"/>
      <c r="X71" s="50"/>
      <c r="Y71" s="50"/>
      <c r="Z71" s="50">
        <f>VLOOKUP(B71,'[8]7.4付款计划'!$C$4:$AI$185,33,0)</f>
        <v>0</v>
      </c>
      <c r="AA71" s="50">
        <f>VLOOKUP(B71,'[8]7.9付款计划'!$C$9:$AB$196,26,0)</f>
        <v>0</v>
      </c>
      <c r="AB71" s="50"/>
      <c r="AC71" s="50"/>
      <c r="AD71" s="50"/>
      <c r="AE71" s="50">
        <v>12177.21</v>
      </c>
      <c r="AF71" s="50"/>
      <c r="AG71" s="50"/>
      <c r="AH71" s="50">
        <f t="shared" si="19"/>
        <v>52177.21</v>
      </c>
      <c r="AI71" s="50">
        <f t="shared" si="20"/>
        <v>-49926.03</v>
      </c>
      <c r="AJ71" s="50">
        <f t="shared" si="21"/>
        <v>0</v>
      </c>
      <c r="AK71" s="62">
        <f t="shared" si="16"/>
        <v>0</v>
      </c>
      <c r="AL71" s="62">
        <f t="shared" si="22"/>
        <v>0</v>
      </c>
      <c r="AM71" s="100"/>
      <c r="AN71" s="50">
        <f t="shared" si="28"/>
        <v>0</v>
      </c>
      <c r="AO71" s="74" t="str">
        <f t="shared" si="23"/>
        <v>100%</v>
      </c>
      <c r="AP71" s="75">
        <f t="shared" si="24"/>
        <v>0</v>
      </c>
      <c r="AQ71" s="76"/>
      <c r="AR71" s="76"/>
      <c r="AS71" s="76"/>
      <c r="AT71" s="76">
        <f t="shared" si="25"/>
        <v>0</v>
      </c>
      <c r="AU71" s="77">
        <v>0</v>
      </c>
      <c r="AV71" s="77">
        <f t="shared" si="15"/>
        <v>0</v>
      </c>
      <c r="AW71" s="50">
        <f t="shared" si="26"/>
        <v>0</v>
      </c>
      <c r="AX71" s="91">
        <v>45545</v>
      </c>
      <c r="AY71" s="15">
        <v>7</v>
      </c>
      <c r="AZ71" s="91">
        <f t="shared" si="18"/>
        <v>45538</v>
      </c>
      <c r="BA71" s="92" t="s">
        <v>70</v>
      </c>
      <c r="BB71" s="50">
        <v>0</v>
      </c>
      <c r="BC71" s="15" t="s">
        <v>277</v>
      </c>
      <c r="BD71" s="97"/>
      <c r="BE71" s="2"/>
    </row>
    <row r="72" s="1" customFormat="1" ht="36" customHeight="1" spans="1:57">
      <c r="A72" s="15">
        <f t="shared" si="29"/>
        <v>69</v>
      </c>
      <c r="B72" s="16" t="s">
        <v>447</v>
      </c>
      <c r="C72" s="17" t="s">
        <v>448</v>
      </c>
      <c r="D72" s="17" t="s">
        <v>66</v>
      </c>
      <c r="E72" s="18" t="s">
        <v>67</v>
      </c>
      <c r="F72" s="19" t="s">
        <v>110</v>
      </c>
      <c r="G72" s="19" t="s">
        <v>85</v>
      </c>
      <c r="H72" s="20">
        <v>0.8</v>
      </c>
      <c r="I72" s="38">
        <f>VLOOKUP(B72,[1]Sheet1!$B:$BA,52,0)</f>
        <v>216103.89</v>
      </c>
      <c r="J72" s="38">
        <f>VLOOKUP(B72,[1]Sheet1!$B:$BB,53,0)</f>
        <v>216103.89</v>
      </c>
      <c r="K72" s="39">
        <f>VLOOKUP(B72,[2]Sheet1!$B$5:$BB$697,53,0)</f>
        <v>14050.2633333333</v>
      </c>
      <c r="L72" s="39">
        <f>VLOOKUP(B72,[2]Sheet1!$B:$BC,54,0)</f>
        <v>0</v>
      </c>
      <c r="M72" s="39">
        <f>VLOOKUP(B72,[2]Sheet1!$B:$BD,55,0)</f>
        <v>0</v>
      </c>
      <c r="N72" s="39">
        <f>VLOOKUP(B72,[2]Sheet1!$B:$BE,56,0)</f>
        <v>0</v>
      </c>
      <c r="O72" s="39">
        <f>VLOOKUP(B72,[2]Sheet1!$B:$BF,57,0)</f>
        <v>0</v>
      </c>
      <c r="P72" s="39">
        <f>VLOOKUP(B72,[3]Sheet1!$B:$BH,59,0)</f>
        <v>0</v>
      </c>
      <c r="Q72" s="39">
        <f>VLOOKUP(B72,[4]Sheet1!$B$5:$BJ$707,61,0)</f>
        <v>0</v>
      </c>
      <c r="R72" s="39">
        <f>VLOOKUP(B72,[5]Sheet1!$B$5:$BO$716,65,0)</f>
        <v>0</v>
      </c>
      <c r="S72" s="39">
        <f>VLOOKUP(B72,[1]Sheet1!$B:$BO,66,0)</f>
        <v>0</v>
      </c>
      <c r="T72" s="49">
        <f t="shared" si="27"/>
        <v>11240.2106666666</v>
      </c>
      <c r="U72" s="50">
        <f>VLOOKUP(B72,[6]Sheet2!$A:$V,21,0)</f>
        <v>30000</v>
      </c>
      <c r="V72" s="50"/>
      <c r="W72" s="50"/>
      <c r="X72" s="50">
        <f>VLOOKUP(B72,'[7]5.30 (2)'!$C$4:$V$115,20,0)</f>
        <v>10000</v>
      </c>
      <c r="Y72" s="50"/>
      <c r="Z72" s="50">
        <f>VLOOKUP(B72,'[8]7.4付款计划'!$C$4:$AI$185,33,0)</f>
        <v>0</v>
      </c>
      <c r="AA72" s="50">
        <f>VLOOKUP(B72,'[8]7.9付款计划'!$C$9:$AB$196,26,0)</f>
        <v>0</v>
      </c>
      <c r="AB72" s="50"/>
      <c r="AC72" s="50"/>
      <c r="AD72" s="50"/>
      <c r="AE72" s="50"/>
      <c r="AF72" s="50">
        <v>10000</v>
      </c>
      <c r="AG72" s="50"/>
      <c r="AH72" s="50">
        <f t="shared" si="19"/>
        <v>50000</v>
      </c>
      <c r="AI72" s="50">
        <f t="shared" si="20"/>
        <v>-38759.7893333334</v>
      </c>
      <c r="AJ72" s="50">
        <f t="shared" si="21"/>
        <v>206103.89</v>
      </c>
      <c r="AK72" s="62">
        <f t="shared" si="16"/>
        <v>206103.89</v>
      </c>
      <c r="AL72" s="62">
        <f t="shared" si="22"/>
        <v>206103.89</v>
      </c>
      <c r="AM72" s="100">
        <v>10000</v>
      </c>
      <c r="AN72" s="50">
        <f t="shared" si="28"/>
        <v>10000</v>
      </c>
      <c r="AO72" s="74">
        <f t="shared" si="23"/>
        <v>0.0485192200884709</v>
      </c>
      <c r="AP72" s="75">
        <f t="shared" si="24"/>
        <v>0.000669405152449052</v>
      </c>
      <c r="AQ72" s="76"/>
      <c r="AR72" s="76"/>
      <c r="AS72" s="76"/>
      <c r="AT72" s="76">
        <f t="shared" si="25"/>
        <v>0</v>
      </c>
      <c r="AU72" s="77">
        <v>0.03</v>
      </c>
      <c r="AV72" s="77">
        <f t="shared" si="15"/>
        <v>0.03</v>
      </c>
      <c r="AW72" s="50">
        <f t="shared" si="26"/>
        <v>9700</v>
      </c>
      <c r="AX72" s="91" t="s">
        <v>184</v>
      </c>
      <c r="AY72" s="15">
        <v>3</v>
      </c>
      <c r="AZ72" s="91" t="e">
        <f t="shared" si="18"/>
        <v>#VALUE!</v>
      </c>
      <c r="BA72" s="92" t="s">
        <v>70</v>
      </c>
      <c r="BB72" s="50" t="s">
        <v>449</v>
      </c>
      <c r="BC72" s="15" t="s">
        <v>88</v>
      </c>
      <c r="BD72" s="97" t="s">
        <v>410</v>
      </c>
      <c r="BE72" s="2"/>
    </row>
    <row r="73" s="1" customFormat="1" ht="36" customHeight="1" spans="1:57">
      <c r="A73" s="15">
        <f t="shared" si="29"/>
        <v>70</v>
      </c>
      <c r="B73" s="16" t="s">
        <v>450</v>
      </c>
      <c r="C73" s="17" t="s">
        <v>451</v>
      </c>
      <c r="D73" s="17" t="s">
        <v>146</v>
      </c>
      <c r="E73" s="18" t="s">
        <v>75</v>
      </c>
      <c r="F73" s="19" t="s">
        <v>68</v>
      </c>
      <c r="G73" s="19" t="s">
        <v>79</v>
      </c>
      <c r="H73" s="20">
        <v>0.8</v>
      </c>
      <c r="I73" s="38">
        <f>VLOOKUP(B73,[1]Sheet1!$B:$BA,52,0)</f>
        <v>11121.07</v>
      </c>
      <c r="J73" s="38">
        <f>VLOOKUP(B73,[1]Sheet1!$B:$BB,53,0)</f>
        <v>11121.07</v>
      </c>
      <c r="K73" s="39">
        <f>VLOOKUP(B73,[2]Sheet1!$B$5:$BB$697,53,0)</f>
        <v>1071.12166666667</v>
      </c>
      <c r="L73" s="39">
        <f>VLOOKUP(B73,[2]Sheet1!$B:$BC,54,0)</f>
        <v>2297.62333333333</v>
      </c>
      <c r="M73" s="39">
        <f>VLOOKUP(B73,[2]Sheet1!$B:$BD,55,0)</f>
        <v>2297.62333333333</v>
      </c>
      <c r="N73" s="39">
        <f>VLOOKUP(B73,[2]Sheet1!$B:$BE,56,0)</f>
        <v>3520.17833333333</v>
      </c>
      <c r="O73" s="39">
        <f>VLOOKUP(B73,[2]Sheet1!$B:$BF,57,0)</f>
        <v>3520.17833333333</v>
      </c>
      <c r="P73" s="39">
        <f>VLOOKUP(B73,[3]Sheet1!$B:$BH,59,0)</f>
        <v>3520.17833333333</v>
      </c>
      <c r="Q73" s="39">
        <f>VLOOKUP(B73,[4]Sheet1!$B$5:$BJ$707,61,0)</f>
        <v>1853.51166666667</v>
      </c>
      <c r="R73" s="39">
        <f>VLOOKUP(B73,[5]Sheet1!$B$5:$BO$716,65,0)</f>
        <v>1222.555</v>
      </c>
      <c r="S73" s="39">
        <f>VLOOKUP(B73,[1]Sheet1!$B:$BO,66,0)</f>
        <v>1222.555</v>
      </c>
      <c r="T73" s="49">
        <f t="shared" si="27"/>
        <v>16420.42</v>
      </c>
      <c r="U73" s="50">
        <f>VLOOKUP(B73,[6]Sheet2!$A:$V,21,0)</f>
        <v>0</v>
      </c>
      <c r="V73" s="50"/>
      <c r="W73" s="50"/>
      <c r="X73" s="50">
        <f>VLOOKUP(B73,'[7]5.30 (2)'!$C$4:$V$115,20,0)</f>
        <v>10000</v>
      </c>
      <c r="Y73" s="50"/>
      <c r="Z73" s="50">
        <f>VLOOKUP(B73,'[8]7.4付款计划'!$C$4:$AI$185,33,0)</f>
        <v>0</v>
      </c>
      <c r="AA73" s="50">
        <f>VLOOKUP(B73,'[8]7.9付款计划'!$C$9:$AB$196,26,0)</f>
        <v>0</v>
      </c>
      <c r="AB73" s="50"/>
      <c r="AC73" s="50"/>
      <c r="AD73" s="50"/>
      <c r="AE73" s="50"/>
      <c r="AF73" s="50"/>
      <c r="AG73" s="50"/>
      <c r="AH73" s="50">
        <f t="shared" si="19"/>
        <v>10000</v>
      </c>
      <c r="AI73" s="50">
        <f t="shared" si="20"/>
        <v>6420.41999999999</v>
      </c>
      <c r="AJ73" s="50">
        <f t="shared" si="21"/>
        <v>11121.07</v>
      </c>
      <c r="AK73" s="62">
        <f t="shared" si="16"/>
        <v>6420.41999999999</v>
      </c>
      <c r="AL73" s="62">
        <f t="shared" si="22"/>
        <v>6420.41999999999</v>
      </c>
      <c r="AM73" s="100"/>
      <c r="AN73" s="50">
        <f t="shared" si="28"/>
        <v>0</v>
      </c>
      <c r="AO73" s="74">
        <f t="shared" si="23"/>
        <v>0</v>
      </c>
      <c r="AP73" s="75">
        <f t="shared" si="24"/>
        <v>0</v>
      </c>
      <c r="AQ73" s="76"/>
      <c r="AR73" s="76"/>
      <c r="AS73" s="76"/>
      <c r="AT73" s="76">
        <f t="shared" si="25"/>
        <v>0</v>
      </c>
      <c r="AU73" s="77">
        <v>0</v>
      </c>
      <c r="AV73" s="77">
        <f t="shared" si="15"/>
        <v>0</v>
      </c>
      <c r="AW73" s="50">
        <f t="shared" si="26"/>
        <v>0</v>
      </c>
      <c r="AX73" s="91"/>
      <c r="AY73" s="15">
        <v>7</v>
      </c>
      <c r="AZ73" s="91">
        <f t="shared" si="18"/>
        <v>-7</v>
      </c>
      <c r="BA73" s="92" t="s">
        <v>70</v>
      </c>
      <c r="BB73" s="50">
        <v>0</v>
      </c>
      <c r="BC73" s="15" t="s">
        <v>174</v>
      </c>
      <c r="BD73" s="97"/>
      <c r="BE73" s="2"/>
    </row>
    <row r="74" s="1" customFormat="1" ht="36" customHeight="1" spans="1:57">
      <c r="A74" s="15">
        <f t="shared" si="29"/>
        <v>71</v>
      </c>
      <c r="B74" s="16" t="s">
        <v>452</v>
      </c>
      <c r="C74" s="17" t="s">
        <v>453</v>
      </c>
      <c r="D74" s="17" t="s">
        <v>146</v>
      </c>
      <c r="E74" s="18" t="s">
        <v>75</v>
      </c>
      <c r="F74" s="19" t="s">
        <v>68</v>
      </c>
      <c r="G74" s="19" t="s">
        <v>85</v>
      </c>
      <c r="H74" s="20">
        <v>0.8</v>
      </c>
      <c r="I74" s="38">
        <f>VLOOKUP(B74,[1]Sheet1!$B:$BA,52,0)</f>
        <v>1092098.01</v>
      </c>
      <c r="J74" s="38">
        <f>VLOOKUP(B74,[1]Sheet1!$B:$BB,53,0)</f>
        <v>1040654.76</v>
      </c>
      <c r="K74" s="39">
        <f>VLOOKUP(B74,[2]Sheet1!$B$5:$BB$697,53,0)</f>
        <v>60261.8483333333</v>
      </c>
      <c r="L74" s="39">
        <f>VLOOKUP(B74,[2]Sheet1!$B:$BC,54,0)</f>
        <v>96315.4416666667</v>
      </c>
      <c r="M74" s="39">
        <f>VLOOKUP(B74,[2]Sheet1!$B:$BD,55,0)</f>
        <v>130811.423333333</v>
      </c>
      <c r="N74" s="39">
        <f>VLOOKUP(B74,[2]Sheet1!$B:$BE,56,0)</f>
        <v>159435.641666667</v>
      </c>
      <c r="O74" s="39">
        <f>VLOOKUP(B74,[2]Sheet1!$B:$BF,57,0)</f>
        <v>195099.195</v>
      </c>
      <c r="P74" s="39">
        <f>VLOOKUP(B74,[3]Sheet1!$B:$BH,59,0)</f>
        <v>192343.235</v>
      </c>
      <c r="Q74" s="39">
        <f>VLOOKUP(B74,[4]Sheet1!$B$5:$BJ$707,61,0)</f>
        <v>171513.945</v>
      </c>
      <c r="R74" s="39">
        <f>VLOOKUP(B74,[5]Sheet1!$B$5:$BO$716,65,0)</f>
        <v>135460.351666667</v>
      </c>
      <c r="S74" s="39">
        <f>VLOOKUP(B74,[1]Sheet1!$B:$BO,66,0)</f>
        <v>109538.245</v>
      </c>
      <c r="T74" s="49">
        <f t="shared" si="27"/>
        <v>1000623.46133333</v>
      </c>
      <c r="U74" s="50">
        <f>VLOOKUP(B74,[6]Sheet2!$A:$V,21,0)</f>
        <v>320000</v>
      </c>
      <c r="V74" s="50"/>
      <c r="W74" s="50"/>
      <c r="X74" s="50">
        <f>VLOOKUP(B74,'[7]5.30 (2)'!$C$4:$V$115,20,0)</f>
        <v>500000</v>
      </c>
      <c r="Y74" s="50"/>
      <c r="Z74" s="50">
        <f>VLOOKUP(B74,'[8]7.4付款计划'!$C$4:$AI$185,33,0)</f>
        <v>50000</v>
      </c>
      <c r="AA74" s="50">
        <f>VLOOKUP(B74,'[8]7.9付款计划'!$C$9:$AB$196,26,0)</f>
        <v>0</v>
      </c>
      <c r="AB74" s="50"/>
      <c r="AC74" s="50"/>
      <c r="AD74" s="50"/>
      <c r="AE74" s="50"/>
      <c r="AF74" s="50"/>
      <c r="AG74" s="50"/>
      <c r="AH74" s="50">
        <f t="shared" si="19"/>
        <v>870000</v>
      </c>
      <c r="AI74" s="50">
        <f t="shared" si="20"/>
        <v>130623.461333334</v>
      </c>
      <c r="AJ74" s="50">
        <f t="shared" si="21"/>
        <v>1040654.76</v>
      </c>
      <c r="AK74" s="62">
        <f t="shared" si="16"/>
        <v>1040654.76</v>
      </c>
      <c r="AL74" s="62">
        <f t="shared" si="22"/>
        <v>1040654.76</v>
      </c>
      <c r="AM74" s="100">
        <v>300000</v>
      </c>
      <c r="AN74" s="50">
        <f t="shared" si="28"/>
        <v>300000</v>
      </c>
      <c r="AO74" s="74">
        <f t="shared" si="23"/>
        <v>0.288280043998453</v>
      </c>
      <c r="AP74" s="75">
        <f t="shared" si="24"/>
        <v>0.0200821545734716</v>
      </c>
      <c r="AQ74" s="76"/>
      <c r="AR74" s="76"/>
      <c r="AS74" s="76"/>
      <c r="AT74" s="76">
        <f t="shared" si="25"/>
        <v>0</v>
      </c>
      <c r="AU74" s="77">
        <v>0.02</v>
      </c>
      <c r="AV74" s="77">
        <f t="shared" si="15"/>
        <v>0.02</v>
      </c>
      <c r="AW74" s="50">
        <f t="shared" si="26"/>
        <v>294000</v>
      </c>
      <c r="AX74" s="91"/>
      <c r="AY74" s="15">
        <v>7</v>
      </c>
      <c r="AZ74" s="91">
        <f t="shared" si="18"/>
        <v>-7</v>
      </c>
      <c r="BA74" s="94" t="s">
        <v>70</v>
      </c>
      <c r="BB74" s="50">
        <v>0</v>
      </c>
      <c r="BC74" s="19" t="s">
        <v>174</v>
      </c>
      <c r="BD74" s="97" t="s">
        <v>454</v>
      </c>
      <c r="BE74" s="2"/>
    </row>
    <row r="75" s="1" customFormat="1" ht="36" customHeight="1" spans="1:57">
      <c r="A75" s="15">
        <f t="shared" si="29"/>
        <v>72</v>
      </c>
      <c r="B75" s="16" t="s">
        <v>455</v>
      </c>
      <c r="C75" s="17" t="s">
        <v>456</v>
      </c>
      <c r="D75" s="17" t="s">
        <v>256</v>
      </c>
      <c r="E75" s="92" t="s">
        <v>168</v>
      </c>
      <c r="F75" s="19" t="s">
        <v>68</v>
      </c>
      <c r="G75" s="19" t="s">
        <v>257</v>
      </c>
      <c r="H75" s="20">
        <v>1</v>
      </c>
      <c r="I75" s="38">
        <f>VLOOKUP(B75,[1]Sheet1!$B:$BA,52,0)</f>
        <v>0.04</v>
      </c>
      <c r="J75" s="38">
        <f>VLOOKUP(B75,[1]Sheet1!$B:$BB,53,0)</f>
        <v>0.04</v>
      </c>
      <c r="K75" s="39">
        <f>VLOOKUP(B75,[2]Sheet1!$B$5:$BB$697,53,0)</f>
        <v>0</v>
      </c>
      <c r="L75" s="39">
        <f>VLOOKUP(B75,[2]Sheet1!$B:$BC,54,0)</f>
        <v>0</v>
      </c>
      <c r="M75" s="39">
        <f>VLOOKUP(B75,[2]Sheet1!$B:$BD,55,0)</f>
        <v>0</v>
      </c>
      <c r="N75" s="39">
        <f>VLOOKUP(B75,[2]Sheet1!$B:$BE,56,0)</f>
        <v>0</v>
      </c>
      <c r="O75" s="39">
        <f>VLOOKUP(B75,[2]Sheet1!$B:$BF,57,0)</f>
        <v>0</v>
      </c>
      <c r="P75" s="39">
        <f>VLOOKUP(B75,[3]Sheet1!$B:$BH,59,0)</f>
        <v>0</v>
      </c>
      <c r="Q75" s="39">
        <f>VLOOKUP(B75,[4]Sheet1!$B$5:$BJ$707,61,0)</f>
        <v>0.00666666666666667</v>
      </c>
      <c r="R75" s="39">
        <f>VLOOKUP(B75,[5]Sheet1!$B$5:$BO$716,65,0)</f>
        <v>0.00666666666666667</v>
      </c>
      <c r="S75" s="39">
        <f>VLOOKUP(B75,[1]Sheet1!$B:$BO,66,0)</f>
        <v>0.00666666666666667</v>
      </c>
      <c r="T75" s="49">
        <f t="shared" si="27"/>
        <v>0.02</v>
      </c>
      <c r="U75" s="50">
        <f>VLOOKUP(B75,[6]Sheet2!$A:$V,21,0)</f>
        <v>17113</v>
      </c>
      <c r="V75" s="50">
        <v>5487.23</v>
      </c>
      <c r="W75" s="50"/>
      <c r="X75" s="50"/>
      <c r="Y75" s="50"/>
      <c r="Z75" s="50">
        <f>VLOOKUP(B75,'[8]7.4付款计划'!$C$4:$AI$185,33,0)</f>
        <v>0</v>
      </c>
      <c r="AA75" s="50">
        <f>VLOOKUP(B75,'[8]7.9付款计划'!$C$9:$AB$196,26,0)</f>
        <v>0</v>
      </c>
      <c r="AB75" s="50"/>
      <c r="AC75" s="50"/>
      <c r="AD75" s="50"/>
      <c r="AE75" s="50"/>
      <c r="AF75" s="50"/>
      <c r="AG75" s="50"/>
      <c r="AH75" s="50">
        <f t="shared" si="19"/>
        <v>22600.23</v>
      </c>
      <c r="AI75" s="50">
        <f t="shared" si="20"/>
        <v>-22600.21</v>
      </c>
      <c r="AJ75" s="50">
        <f t="shared" si="21"/>
        <v>0.04</v>
      </c>
      <c r="AK75" s="62"/>
      <c r="AL75" s="62">
        <f t="shared" si="22"/>
        <v>0</v>
      </c>
      <c r="AM75" s="99">
        <f>1000*5.1282*1.13</f>
        <v>5794.866</v>
      </c>
      <c r="AN75" s="50">
        <f t="shared" si="28"/>
        <v>5794.866</v>
      </c>
      <c r="AO75" s="74" t="str">
        <f t="shared" si="23"/>
        <v>100%</v>
      </c>
      <c r="AP75" s="75">
        <f t="shared" si="24"/>
        <v>0.000387911315815183</v>
      </c>
      <c r="AQ75" s="76"/>
      <c r="AR75" s="76"/>
      <c r="AS75" s="76"/>
      <c r="AT75" s="76">
        <f t="shared" si="25"/>
        <v>0</v>
      </c>
      <c r="AU75" s="77">
        <v>0</v>
      </c>
      <c r="AV75" s="77">
        <f t="shared" ref="AV75:AV137" si="30">IF(AN75=0,0,AT75/AN75+AU75)</f>
        <v>0</v>
      </c>
      <c r="AW75" s="50">
        <f t="shared" si="26"/>
        <v>5794.866</v>
      </c>
      <c r="AX75" s="91"/>
      <c r="AY75" s="15">
        <v>7</v>
      </c>
      <c r="AZ75" s="91">
        <f t="shared" si="18"/>
        <v>-7</v>
      </c>
      <c r="BA75" s="92" t="s">
        <v>70</v>
      </c>
      <c r="BB75" s="50">
        <v>0</v>
      </c>
      <c r="BC75" s="15" t="s">
        <v>95</v>
      </c>
      <c r="BD75" s="97" t="s">
        <v>457</v>
      </c>
      <c r="BE75" s="2"/>
    </row>
    <row r="76" s="1" customFormat="1" ht="36" customHeight="1" spans="1:57">
      <c r="A76" s="15">
        <f t="shared" si="29"/>
        <v>73</v>
      </c>
      <c r="B76" s="16" t="s">
        <v>458</v>
      </c>
      <c r="C76" s="17" t="s">
        <v>459</v>
      </c>
      <c r="D76" s="17" t="s">
        <v>66</v>
      </c>
      <c r="E76" s="18" t="s">
        <v>134</v>
      </c>
      <c r="F76" s="19" t="s">
        <v>68</v>
      </c>
      <c r="G76" s="19" t="s">
        <v>85</v>
      </c>
      <c r="H76" s="20">
        <v>1</v>
      </c>
      <c r="I76" s="38">
        <f>VLOOKUP(B76,[1]Sheet1!$B:$BA,52,0)</f>
        <v>409462.19</v>
      </c>
      <c r="J76" s="38">
        <f>VLOOKUP(B76,[1]Sheet1!$B:$BB,53,0)</f>
        <v>330250.33</v>
      </c>
      <c r="K76" s="39">
        <f>VLOOKUP(B76,[2]Sheet1!$B$5:$BB$697,53,0)</f>
        <v>418.35</v>
      </c>
      <c r="L76" s="39">
        <f>VLOOKUP(B76,[2]Sheet1!$B:$BC,54,0)</f>
        <v>10600.46</v>
      </c>
      <c r="M76" s="39">
        <f>VLOOKUP(B76,[2]Sheet1!$B:$BD,55,0)</f>
        <v>10600.46</v>
      </c>
      <c r="N76" s="39">
        <f>VLOOKUP(B76,[2]Sheet1!$B:$BE,56,0)</f>
        <v>26599.7266666667</v>
      </c>
      <c r="O76" s="39">
        <f>VLOOKUP(B76,[2]Sheet1!$B:$BF,57,0)</f>
        <v>53198.1583333333</v>
      </c>
      <c r="P76" s="39">
        <f>VLOOKUP(B76,[3]Sheet1!$B:$BH,59,0)</f>
        <v>75041.7216666667</v>
      </c>
      <c r="Q76" s="39">
        <f>VLOOKUP(B76,[4]Sheet1!$B$5:$BJ$707,61,0)</f>
        <v>70194.6633333333</v>
      </c>
      <c r="R76" s="39">
        <f>VLOOKUP(B76,[5]Sheet1!$B$5:$BO$716,65,0)</f>
        <v>65676.025</v>
      </c>
      <c r="S76" s="39">
        <f>VLOOKUP(B76,[1]Sheet1!$B:$BO,66,0)</f>
        <v>68243.6983333333</v>
      </c>
      <c r="T76" s="49">
        <f t="shared" si="27"/>
        <v>380573.263333333</v>
      </c>
      <c r="U76" s="50">
        <f>VLOOKUP(B76,[6]Sheet2!$A:$V,21,0)</f>
        <v>249048.97</v>
      </c>
      <c r="V76" s="50"/>
      <c r="W76" s="50"/>
      <c r="X76" s="50">
        <f>VLOOKUP(B76,'[7]5.30 (2)'!$C$4:$V$115,20,0)</f>
        <v>60000</v>
      </c>
      <c r="Y76" s="50"/>
      <c r="Z76" s="50">
        <f>VLOOKUP(B76,'[8]7.4付款计划'!$C$4:$AI$185,33,0)</f>
        <v>60000</v>
      </c>
      <c r="AA76" s="50">
        <f>VLOOKUP(B76,'[8]7.9付款计划'!$C$9:$AB$196,26,0)</f>
        <v>0</v>
      </c>
      <c r="AB76" s="50"/>
      <c r="AC76" s="50"/>
      <c r="AD76" s="50"/>
      <c r="AE76" s="50"/>
      <c r="AF76" s="50">
        <v>199188.95</v>
      </c>
      <c r="AG76" s="50"/>
      <c r="AH76" s="50">
        <f t="shared" si="19"/>
        <v>568237.92</v>
      </c>
      <c r="AI76" s="50">
        <f t="shared" si="20"/>
        <v>-187664.656666667</v>
      </c>
      <c r="AJ76" s="50">
        <f t="shared" si="21"/>
        <v>131061.38</v>
      </c>
      <c r="AK76" s="62">
        <f>_xlfn.IFS(G76="原材料",AJ76,G76="涉诉",AJ76,G76="临采",AJ76,G76="零部件",AI76,G76="销售",AI76,G76="固定资产",AJ76,G76="特殊类",AJ76,G76="李尔项目",AJ76)</f>
        <v>131061.38</v>
      </c>
      <c r="AL76" s="62">
        <f t="shared" si="22"/>
        <v>131061.38</v>
      </c>
      <c r="AM76" s="99">
        <v>330250.33</v>
      </c>
      <c r="AN76" s="50">
        <f t="shared" si="28"/>
        <v>330250.33</v>
      </c>
      <c r="AO76" s="74">
        <f t="shared" si="23"/>
        <v>2.51981422750165</v>
      </c>
      <c r="AP76" s="75">
        <f t="shared" si="24"/>
        <v>0.02210712725</v>
      </c>
      <c r="AQ76" s="76"/>
      <c r="AR76" s="76"/>
      <c r="AS76" s="76"/>
      <c r="AT76" s="76">
        <f t="shared" si="25"/>
        <v>0</v>
      </c>
      <c r="AU76" s="77">
        <v>0</v>
      </c>
      <c r="AV76" s="77">
        <f t="shared" si="30"/>
        <v>0</v>
      </c>
      <c r="AW76" s="50">
        <f t="shared" si="26"/>
        <v>330250.33</v>
      </c>
      <c r="AX76" s="91">
        <v>45540</v>
      </c>
      <c r="AY76" s="15">
        <v>7</v>
      </c>
      <c r="AZ76" s="91">
        <f t="shared" si="18"/>
        <v>45533</v>
      </c>
      <c r="BA76" s="94" t="s">
        <v>70</v>
      </c>
      <c r="BB76" s="50">
        <v>0</v>
      </c>
      <c r="BC76" s="19" t="s">
        <v>137</v>
      </c>
      <c r="BD76" s="97" t="s">
        <v>460</v>
      </c>
      <c r="BE76" s="2"/>
    </row>
    <row r="77" s="1" customFormat="1" ht="36" customHeight="1" spans="1:57">
      <c r="A77" s="15">
        <f t="shared" si="29"/>
        <v>74</v>
      </c>
      <c r="B77" s="16" t="s">
        <v>461</v>
      </c>
      <c r="C77" s="17" t="s">
        <v>462</v>
      </c>
      <c r="D77" s="17" t="s">
        <v>146</v>
      </c>
      <c r="E77" s="18" t="s">
        <v>75</v>
      </c>
      <c r="F77" s="19" t="s">
        <v>68</v>
      </c>
      <c r="G77" s="19" t="s">
        <v>79</v>
      </c>
      <c r="H77" s="20">
        <v>0.8</v>
      </c>
      <c r="I77" s="38">
        <f>VLOOKUP(B77,[1]Sheet1!$B:$BA,52,0)</f>
        <v>0</v>
      </c>
      <c r="J77" s="38">
        <f>VLOOKUP(B77,[1]Sheet1!$B:$BB,53,0)</f>
        <v>0</v>
      </c>
      <c r="K77" s="39">
        <f>VLOOKUP(B77,[2]Sheet1!$B$5:$BB$697,53,0)</f>
        <v>0</v>
      </c>
      <c r="L77" s="39">
        <f>VLOOKUP(B77,[2]Sheet1!$B:$BC,54,0)</f>
        <v>0</v>
      </c>
      <c r="M77" s="39">
        <f>VLOOKUP(B77,[2]Sheet1!$B:$BD,55,0)</f>
        <v>0</v>
      </c>
      <c r="N77" s="39">
        <f>VLOOKUP(B77,[2]Sheet1!$B:$BE,56,0)</f>
        <v>10017.9816666667</v>
      </c>
      <c r="O77" s="39">
        <f>VLOOKUP(B77,[2]Sheet1!$B:$BF,57,0)</f>
        <v>10017.9816666667</v>
      </c>
      <c r="P77" s="39">
        <f>VLOOKUP(B77,[3]Sheet1!$B:$BH,59,0)</f>
        <v>10017.9816666667</v>
      </c>
      <c r="Q77" s="39">
        <f>VLOOKUP(B77,[4]Sheet1!$B$5:$BJ$707,61,0)</f>
        <v>0</v>
      </c>
      <c r="R77" s="39">
        <f>VLOOKUP(B77,[5]Sheet1!$B$5:$BO$716,65,0)</f>
        <v>0</v>
      </c>
      <c r="S77" s="39">
        <f>VLOOKUP(B77,[1]Sheet1!$B:$BO,66,0)</f>
        <v>0</v>
      </c>
      <c r="T77" s="49">
        <f t="shared" si="27"/>
        <v>24043.1560000001</v>
      </c>
      <c r="U77" s="50">
        <f>VLOOKUP(B77,[6]Sheet2!$A:$V,21,0)</f>
        <v>0</v>
      </c>
      <c r="V77" s="50">
        <v>60107.89</v>
      </c>
      <c r="W77" s="50"/>
      <c r="X77" s="50"/>
      <c r="Y77" s="50"/>
      <c r="Z77" s="50">
        <f>VLOOKUP(B77,'[8]7.4付款计划'!$C$4:$AI$185,33,0)</f>
        <v>0</v>
      </c>
      <c r="AA77" s="50">
        <f>VLOOKUP(B77,'[8]7.9付款计划'!$C$9:$AB$196,26,0)</f>
        <v>0</v>
      </c>
      <c r="AB77" s="50"/>
      <c r="AC77" s="50"/>
      <c r="AD77" s="50"/>
      <c r="AE77" s="50"/>
      <c r="AF77" s="50"/>
      <c r="AG77" s="50"/>
      <c r="AH77" s="50">
        <f t="shared" si="19"/>
        <v>60107.89</v>
      </c>
      <c r="AI77" s="50">
        <f t="shared" si="20"/>
        <v>-36064.7339999999</v>
      </c>
      <c r="AJ77" s="50">
        <f t="shared" si="21"/>
        <v>0</v>
      </c>
      <c r="AK77" s="62">
        <f>_xlfn.IFS(G77="原材料",AJ77,G77="涉诉",AJ77,G77="临采",AJ77,G77="零部件",AI77,G77="销售",AI77,G77="固定资产",AJ77,G77="特殊类",AJ77,G77="李尔项目",AJ77)</f>
        <v>-36064.7339999999</v>
      </c>
      <c r="AL77" s="62">
        <f t="shared" si="22"/>
        <v>0</v>
      </c>
      <c r="AM77" s="100"/>
      <c r="AN77" s="50">
        <f t="shared" si="28"/>
        <v>0</v>
      </c>
      <c r="AO77" s="74" t="str">
        <f t="shared" si="23"/>
        <v>100%</v>
      </c>
      <c r="AP77" s="75">
        <f t="shared" si="24"/>
        <v>0</v>
      </c>
      <c r="AQ77" s="76"/>
      <c r="AR77" s="76"/>
      <c r="AS77" s="76"/>
      <c r="AT77" s="76">
        <f t="shared" si="25"/>
        <v>0</v>
      </c>
      <c r="AU77" s="77">
        <v>0</v>
      </c>
      <c r="AV77" s="77">
        <f t="shared" si="30"/>
        <v>0</v>
      </c>
      <c r="AW77" s="50">
        <f t="shared" si="26"/>
        <v>0</v>
      </c>
      <c r="AX77" s="91"/>
      <c r="AY77" s="15">
        <v>7</v>
      </c>
      <c r="AZ77" s="91">
        <f t="shared" si="18"/>
        <v>-7</v>
      </c>
      <c r="BA77" s="92" t="s">
        <v>70</v>
      </c>
      <c r="BB77" s="50">
        <v>0</v>
      </c>
      <c r="BC77" s="15" t="s">
        <v>81</v>
      </c>
      <c r="BD77" s="97"/>
      <c r="BE77" s="2"/>
    </row>
    <row r="78" s="1" customFormat="1" ht="36" customHeight="1" spans="1:57">
      <c r="A78" s="15">
        <f t="shared" si="29"/>
        <v>75</v>
      </c>
      <c r="B78" s="16" t="s">
        <v>463</v>
      </c>
      <c r="C78" s="17" t="s">
        <v>464</v>
      </c>
      <c r="D78" s="17" t="s">
        <v>66</v>
      </c>
      <c r="E78" s="18" t="s">
        <v>67</v>
      </c>
      <c r="F78" s="19" t="s">
        <v>68</v>
      </c>
      <c r="G78" s="19" t="s">
        <v>85</v>
      </c>
      <c r="H78" s="20">
        <v>0.8</v>
      </c>
      <c r="I78" s="38">
        <f>VLOOKUP(B78,[1]Sheet1!$B:$BA,52,0)</f>
        <v>1272097.15</v>
      </c>
      <c r="J78" s="38">
        <f>VLOOKUP(B78,[1]Sheet1!$B:$BB,53,0)</f>
        <v>931497.07</v>
      </c>
      <c r="K78" s="39">
        <f>VLOOKUP(B78,[2]Sheet1!$B$5:$BB$697,53,0)</f>
        <v>104311.34</v>
      </c>
      <c r="L78" s="39">
        <f>VLOOKUP(B78,[2]Sheet1!$B:$BC,54,0)</f>
        <v>94289.37</v>
      </c>
      <c r="M78" s="39">
        <f>VLOOKUP(B78,[2]Sheet1!$B:$BD,55,0)</f>
        <v>90690.6966666667</v>
      </c>
      <c r="N78" s="39">
        <f>VLOOKUP(B78,[2]Sheet1!$B:$BE,56,0)</f>
        <v>90717.0966666667</v>
      </c>
      <c r="O78" s="39">
        <f>VLOOKUP(B78,[2]Sheet1!$B:$BF,57,0)</f>
        <v>145695.42</v>
      </c>
      <c r="P78" s="39">
        <f>VLOOKUP(B78,[3]Sheet1!$B:$BH,59,0)</f>
        <v>127500.536666667</v>
      </c>
      <c r="Q78" s="39">
        <f>VLOOKUP(B78,[4]Sheet1!$B$5:$BJ$707,61,0)</f>
        <v>149607.856666667</v>
      </c>
      <c r="R78" s="39">
        <f>VLOOKUP(B78,[5]Sheet1!$B$5:$BO$716,65,0)</f>
        <v>149607.856666667</v>
      </c>
      <c r="S78" s="39">
        <f>VLOOKUP(B78,[1]Sheet1!$B:$BO,66,0)</f>
        <v>153121.403333333</v>
      </c>
      <c r="T78" s="49">
        <f t="shared" si="27"/>
        <v>884433.261333334</v>
      </c>
      <c r="U78" s="50">
        <f>VLOOKUP(B78,[6]Sheet2!$A:$V,21,0)</f>
        <v>0</v>
      </c>
      <c r="V78" s="50"/>
      <c r="W78" s="50"/>
      <c r="X78" s="50">
        <f>VLOOKUP(B78,'[7]5.30 (2)'!$C$4:$V$115,20,0)</f>
        <v>60000</v>
      </c>
      <c r="Y78" s="50"/>
      <c r="Z78" s="50">
        <f>VLOOKUP(B78,'[8]7.4付款计划'!$C$4:$AI$185,33,0)</f>
        <v>0</v>
      </c>
      <c r="AA78" s="50">
        <f>VLOOKUP(B78,'[8]7.9付款计划'!$C$9:$AB$196,26,0)</f>
        <v>0</v>
      </c>
      <c r="AB78" s="50"/>
      <c r="AC78" s="50"/>
      <c r="AD78" s="50"/>
      <c r="AE78" s="50"/>
      <c r="AF78" s="50"/>
      <c r="AG78" s="50"/>
      <c r="AH78" s="50">
        <f t="shared" si="19"/>
        <v>60000</v>
      </c>
      <c r="AI78" s="50">
        <f t="shared" si="20"/>
        <v>824433.261333334</v>
      </c>
      <c r="AJ78" s="50">
        <f t="shared" si="21"/>
        <v>931497.07</v>
      </c>
      <c r="AK78" s="62">
        <f>_xlfn.IFS(G78="原材料",AJ78,G78="涉诉",AJ78,G78="临采",AJ78,G78="零部件",AI78,G78="销售",AI78,G78="固定资产",AJ78,G78="特殊类",AJ78,G78="李尔项目",AJ78)</f>
        <v>931497.07</v>
      </c>
      <c r="AL78" s="62">
        <f t="shared" si="22"/>
        <v>931497.07</v>
      </c>
      <c r="AM78" s="99">
        <v>200000</v>
      </c>
      <c r="AN78" s="50">
        <f t="shared" si="28"/>
        <v>200000</v>
      </c>
      <c r="AO78" s="74">
        <f t="shared" si="23"/>
        <v>0.214708136441052</v>
      </c>
      <c r="AP78" s="75">
        <f t="shared" si="24"/>
        <v>0.013388103048981</v>
      </c>
      <c r="AQ78" s="76"/>
      <c r="AR78" s="76"/>
      <c r="AS78" s="76"/>
      <c r="AT78" s="76">
        <f t="shared" si="25"/>
        <v>0</v>
      </c>
      <c r="AU78" s="77">
        <v>0</v>
      </c>
      <c r="AV78" s="77">
        <f t="shared" si="30"/>
        <v>0</v>
      </c>
      <c r="AW78" s="50">
        <f t="shared" si="26"/>
        <v>200000</v>
      </c>
      <c r="AX78" s="91">
        <v>45545</v>
      </c>
      <c r="AY78" s="93">
        <v>7</v>
      </c>
      <c r="AZ78" s="91">
        <f t="shared" si="18"/>
        <v>45538</v>
      </c>
      <c r="BA78" s="92" t="s">
        <v>70</v>
      </c>
      <c r="BB78" s="50">
        <v>0</v>
      </c>
      <c r="BC78" s="15" t="s">
        <v>277</v>
      </c>
      <c r="BD78" s="97"/>
      <c r="BE78" s="70" t="s">
        <v>90</v>
      </c>
    </row>
    <row r="79" s="1" customFormat="1" ht="36" customHeight="1" spans="1:57">
      <c r="A79" s="15">
        <f t="shared" si="29"/>
        <v>76</v>
      </c>
      <c r="B79" s="16" t="s">
        <v>465</v>
      </c>
      <c r="C79" s="17" t="s">
        <v>466</v>
      </c>
      <c r="D79" s="17" t="s">
        <v>66</v>
      </c>
      <c r="E79" s="18" t="s">
        <v>75</v>
      </c>
      <c r="F79" s="19" t="s">
        <v>110</v>
      </c>
      <c r="G79" s="19" t="s">
        <v>79</v>
      </c>
      <c r="H79" s="20">
        <v>0.8</v>
      </c>
      <c r="I79" s="38">
        <f>VLOOKUP(B79,[1]Sheet1!$B:$BA,52,0)</f>
        <v>533060.06</v>
      </c>
      <c r="J79" s="38">
        <f>VLOOKUP(B79,[1]Sheet1!$B:$BB,53,0)</f>
        <v>332807.38</v>
      </c>
      <c r="K79" s="39">
        <f>VLOOKUP(B79,[2]Sheet1!$B$5:$BB$697,53,0)</f>
        <v>32203.89</v>
      </c>
      <c r="L79" s="39">
        <f>VLOOKUP(B79,[2]Sheet1!$B:$BC,54,0)</f>
        <v>36976.0766666667</v>
      </c>
      <c r="M79" s="39">
        <f>VLOOKUP(B79,[2]Sheet1!$B:$BD,55,0)</f>
        <v>21701.0516666667</v>
      </c>
      <c r="N79" s="39">
        <f>VLOOKUP(B79,[2]Sheet1!$B:$BE,56,0)</f>
        <v>20451.0516666667</v>
      </c>
      <c r="O79" s="39">
        <f>VLOOKUP(B79,[2]Sheet1!$B:$BF,57,0)</f>
        <v>28411.7583333333</v>
      </c>
      <c r="P79" s="39">
        <f>VLOOKUP(B79,[3]Sheet1!$B:$BH,59,0)</f>
        <v>24364.0583333333</v>
      </c>
      <c r="Q79" s="39">
        <f>VLOOKUP(B79,[4]Sheet1!$B$5:$BJ$707,61,0)</f>
        <v>38386.7616666667</v>
      </c>
      <c r="R79" s="39">
        <f>VLOOKUP(B79,[5]Sheet1!$B$5:$BO$716,65,0)</f>
        <v>40468.1666666667</v>
      </c>
      <c r="S79" s="39">
        <f>VLOOKUP(B79,[1]Sheet1!$B:$BO,66,0)</f>
        <v>44269.4866666667</v>
      </c>
      <c r="T79" s="49">
        <f t="shared" si="27"/>
        <v>229785.841333333</v>
      </c>
      <c r="U79" s="50">
        <f>VLOOKUP(B79,[6]Sheet2!$A:$V,21,0)</f>
        <v>100000</v>
      </c>
      <c r="V79" s="50">
        <v>30000</v>
      </c>
      <c r="W79" s="50"/>
      <c r="X79" s="50"/>
      <c r="Y79" s="50"/>
      <c r="Z79" s="50">
        <f>VLOOKUP(B79,'[8]7.4付款计划'!$C$4:$AI$185,33,0)</f>
        <v>10000</v>
      </c>
      <c r="AA79" s="50">
        <f>VLOOKUP(B79,'[8]7.9付款计划'!$C$9:$AB$196,26,0)</f>
        <v>0</v>
      </c>
      <c r="AB79" s="50"/>
      <c r="AC79" s="50"/>
      <c r="AD79" s="50"/>
      <c r="AE79" s="50">
        <v>30000</v>
      </c>
      <c r="AF79" s="50"/>
      <c r="AG79" s="50"/>
      <c r="AH79" s="50">
        <f t="shared" si="19"/>
        <v>170000</v>
      </c>
      <c r="AI79" s="50">
        <f t="shared" si="20"/>
        <v>59785.8413333334</v>
      </c>
      <c r="AJ79" s="50">
        <f t="shared" si="21"/>
        <v>302807.38</v>
      </c>
      <c r="AK79" s="62">
        <f>_xlfn.IFS(G79="原材料",AJ79,G79="涉诉",AJ79,G79="临采",AJ79,G79="零部件",AI79,G79="销售",AI79,G79="固定资产",AJ79,G79="特殊类",AJ79,G79="李尔项目",AJ79)</f>
        <v>59785.8413333334</v>
      </c>
      <c r="AL79" s="62">
        <f t="shared" si="22"/>
        <v>59785.8413333334</v>
      </c>
      <c r="AM79" s="99">
        <v>50000</v>
      </c>
      <c r="AN79" s="50">
        <f t="shared" si="28"/>
        <v>50000</v>
      </c>
      <c r="AO79" s="74">
        <f t="shared" si="23"/>
        <v>0.836318413940638</v>
      </c>
      <c r="AP79" s="75">
        <f t="shared" si="24"/>
        <v>0.00334702576224526</v>
      </c>
      <c r="AQ79" s="76"/>
      <c r="AR79" s="76"/>
      <c r="AS79" s="76"/>
      <c r="AT79" s="76">
        <f t="shared" si="25"/>
        <v>0</v>
      </c>
      <c r="AU79" s="77"/>
      <c r="AV79" s="77">
        <f t="shared" si="30"/>
        <v>0</v>
      </c>
      <c r="AW79" s="50">
        <f t="shared" si="26"/>
        <v>50000</v>
      </c>
      <c r="AX79" s="91">
        <v>45534</v>
      </c>
      <c r="AY79" s="93">
        <v>3</v>
      </c>
      <c r="AZ79" s="91">
        <f t="shared" si="18"/>
        <v>45531</v>
      </c>
      <c r="BA79" s="94" t="s">
        <v>70</v>
      </c>
      <c r="BB79" s="50" t="s">
        <v>467</v>
      </c>
      <c r="BC79" s="19" t="s">
        <v>81</v>
      </c>
      <c r="BD79" s="97"/>
      <c r="BE79" s="2"/>
    </row>
    <row r="80" s="1" customFormat="1" ht="36" customHeight="1" spans="1:57">
      <c r="A80" s="15">
        <f t="shared" si="29"/>
        <v>77</v>
      </c>
      <c r="B80" s="16" t="s">
        <v>468</v>
      </c>
      <c r="C80" s="21" t="s">
        <v>469</v>
      </c>
      <c r="D80" s="17" t="s">
        <v>66</v>
      </c>
      <c r="E80" s="18" t="s">
        <v>404</v>
      </c>
      <c r="F80" s="19" t="s">
        <v>110</v>
      </c>
      <c r="G80" s="19" t="s">
        <v>79</v>
      </c>
      <c r="H80" s="20">
        <v>0.8</v>
      </c>
      <c r="I80" s="38">
        <f>VLOOKUP(B80,[1]Sheet1!$B:$BA,52,0)</f>
        <v>153105.85</v>
      </c>
      <c r="J80" s="38">
        <f>VLOOKUP(B80,[1]Sheet1!$B:$BB,53,0)</f>
        <v>153105.85</v>
      </c>
      <c r="K80" s="39">
        <f>VLOOKUP(B80,[2]Sheet1!$B$5:$BB$697,53,0)</f>
        <v>13928.1566666667</v>
      </c>
      <c r="L80" s="39">
        <f>VLOOKUP(B80,[2]Sheet1!$B:$BC,54,0)</f>
        <v>13478.7716666667</v>
      </c>
      <c r="M80" s="39">
        <f>VLOOKUP(B80,[2]Sheet1!$B:$BD,55,0)</f>
        <v>15648.7833333333</v>
      </c>
      <c r="N80" s="39">
        <f>VLOOKUP(B80,[2]Sheet1!$B:$BE,56,0)</f>
        <v>13726.18</v>
      </c>
      <c r="O80" s="39">
        <f>VLOOKUP(B80,[2]Sheet1!$B:$BF,57,0)</f>
        <v>14652.4266666667</v>
      </c>
      <c r="P80" s="39">
        <f>VLOOKUP(B80,[3]Sheet1!$B:$BH,59,0)</f>
        <v>11494.1433333333</v>
      </c>
      <c r="Q80" s="39">
        <f>VLOOKUP(B80,[4]Sheet1!$B$5:$BJ$707,61,0)</f>
        <v>13483.5283333333</v>
      </c>
      <c r="R80" s="39">
        <f>VLOOKUP(B80,[5]Sheet1!$B$5:$BO$716,65,0)</f>
        <v>11446.44</v>
      </c>
      <c r="S80" s="39">
        <f>VLOOKUP(B80,[1]Sheet1!$B:$BO,66,0)</f>
        <v>6293.02833333333</v>
      </c>
      <c r="T80" s="49">
        <f t="shared" si="27"/>
        <v>91321.1666666667</v>
      </c>
      <c r="U80" s="50">
        <f>VLOOKUP(B80,[6]Sheet2!$A:$V,21,0)</f>
        <v>30000</v>
      </c>
      <c r="V80" s="50"/>
      <c r="W80" s="50"/>
      <c r="X80" s="50">
        <f>VLOOKUP(B80,'[7]5.30 (2)'!$C$4:$V$115,20,0)</f>
        <v>10000</v>
      </c>
      <c r="Y80" s="50"/>
      <c r="Z80" s="50">
        <f>VLOOKUP(B80,'[8]7.4付款计划'!$C$4:$AI$185,33,0)</f>
        <v>10000</v>
      </c>
      <c r="AA80" s="50">
        <f>VLOOKUP(B80,'[8]7.9付款计划'!$C$9:$AB$196,26,0)</f>
        <v>0</v>
      </c>
      <c r="AB80" s="50"/>
      <c r="AC80" s="50"/>
      <c r="AD80" s="50"/>
      <c r="AE80" s="50">
        <v>20000</v>
      </c>
      <c r="AF80" s="50"/>
      <c r="AG80" s="50"/>
      <c r="AH80" s="50">
        <f t="shared" si="19"/>
        <v>70000</v>
      </c>
      <c r="AI80" s="50">
        <f t="shared" si="20"/>
        <v>21321.1666666667</v>
      </c>
      <c r="AJ80" s="50">
        <f t="shared" si="21"/>
        <v>133105.85</v>
      </c>
      <c r="AK80" s="62">
        <f>_xlfn.IFS(G80="原材料",AJ80,G80="涉诉",AJ80,G80="临采",AJ80,G80="零部件",AI80,G80="销售",AI80,G80="固定资产",AJ80,G80="特殊类",AJ80,G80="李尔项目",AJ80)</f>
        <v>21321.1666666667</v>
      </c>
      <c r="AL80" s="62">
        <f t="shared" si="22"/>
        <v>21321.1666666667</v>
      </c>
      <c r="AM80" s="99">
        <v>10000</v>
      </c>
      <c r="AN80" s="50">
        <f t="shared" si="28"/>
        <v>10000</v>
      </c>
      <c r="AO80" s="74">
        <f t="shared" si="23"/>
        <v>0.469017486535289</v>
      </c>
      <c r="AP80" s="75">
        <f t="shared" si="24"/>
        <v>0.000669405152449052</v>
      </c>
      <c r="AQ80" s="76"/>
      <c r="AR80" s="76"/>
      <c r="AS80" s="76"/>
      <c r="AT80" s="76">
        <f t="shared" si="25"/>
        <v>0</v>
      </c>
      <c r="AU80" s="77">
        <v>0.03</v>
      </c>
      <c r="AV80" s="96">
        <f t="shared" si="30"/>
        <v>0.03</v>
      </c>
      <c r="AW80" s="50">
        <f t="shared" si="26"/>
        <v>9700</v>
      </c>
      <c r="AX80" s="91">
        <v>45532</v>
      </c>
      <c r="AY80" s="93">
        <v>3</v>
      </c>
      <c r="AZ80" s="91">
        <f t="shared" si="18"/>
        <v>45529</v>
      </c>
      <c r="BA80" s="94" t="s">
        <v>70</v>
      </c>
      <c r="BB80" s="50" t="s">
        <v>470</v>
      </c>
      <c r="BC80" s="19" t="s">
        <v>88</v>
      </c>
      <c r="BD80" s="97" t="s">
        <v>444</v>
      </c>
      <c r="BE80" s="2"/>
    </row>
    <row r="81" s="1" customFormat="1" ht="36" customHeight="1" spans="1:57">
      <c r="A81" s="15">
        <f t="shared" si="29"/>
        <v>78</v>
      </c>
      <c r="B81" s="16" t="s">
        <v>471</v>
      </c>
      <c r="C81" s="17" t="s">
        <v>472</v>
      </c>
      <c r="D81" s="17" t="s">
        <v>146</v>
      </c>
      <c r="E81" s="18" t="s">
        <v>75</v>
      </c>
      <c r="F81" s="19" t="s">
        <v>68</v>
      </c>
      <c r="G81" s="19" t="s">
        <v>79</v>
      </c>
      <c r="H81" s="20">
        <v>1</v>
      </c>
      <c r="I81" s="38"/>
      <c r="J81" s="38"/>
      <c r="K81" s="39"/>
      <c r="L81" s="39"/>
      <c r="M81" s="39"/>
      <c r="N81" s="39"/>
      <c r="O81" s="39"/>
      <c r="P81" s="39"/>
      <c r="Q81" s="39"/>
      <c r="R81" s="39"/>
      <c r="S81" s="39" t="e">
        <f>VLOOKUP(B81,[1]Sheet1!$B:$BO,66,0)</f>
        <v>#N/A</v>
      </c>
      <c r="T81" s="49" t="e">
        <f t="shared" si="27"/>
        <v>#N/A</v>
      </c>
      <c r="U81" s="50"/>
      <c r="V81" s="50">
        <v>12251.89</v>
      </c>
      <c r="W81" s="50"/>
      <c r="X81" s="50"/>
      <c r="Y81" s="50"/>
      <c r="Z81" s="50">
        <f>VLOOKUP(B81,'[8]7.4付款计划'!$C$4:$AI$185,33,0)</f>
        <v>0</v>
      </c>
      <c r="AA81" s="50">
        <f>VLOOKUP(B81,'[8]7.9付款计划'!$C$9:$AB$196,26,0)</f>
        <v>0</v>
      </c>
      <c r="AB81" s="50"/>
      <c r="AC81" s="50"/>
      <c r="AD81" s="50"/>
      <c r="AE81" s="50"/>
      <c r="AF81" s="50"/>
      <c r="AG81" s="50"/>
      <c r="AH81" s="50">
        <f t="shared" si="19"/>
        <v>12251.89</v>
      </c>
      <c r="AI81" s="50"/>
      <c r="AJ81" s="50">
        <f t="shared" si="21"/>
        <v>0</v>
      </c>
      <c r="AK81" s="62"/>
      <c r="AL81" s="62">
        <f t="shared" si="22"/>
        <v>0</v>
      </c>
      <c r="AM81" s="100"/>
      <c r="AN81" s="50">
        <f t="shared" si="28"/>
        <v>0</v>
      </c>
      <c r="AO81" s="74" t="str">
        <f t="shared" si="23"/>
        <v>100%</v>
      </c>
      <c r="AP81" s="75">
        <f t="shared" si="24"/>
        <v>0</v>
      </c>
      <c r="AQ81" s="76"/>
      <c r="AR81" s="76"/>
      <c r="AS81" s="76"/>
      <c r="AT81" s="76">
        <f t="shared" si="25"/>
        <v>0</v>
      </c>
      <c r="AU81" s="77"/>
      <c r="AV81" s="77">
        <f t="shared" si="30"/>
        <v>0</v>
      </c>
      <c r="AW81" s="50">
        <f t="shared" si="26"/>
        <v>0</v>
      </c>
      <c r="AX81" s="91"/>
      <c r="AY81" s="93">
        <v>3</v>
      </c>
      <c r="AZ81" s="91">
        <f t="shared" si="18"/>
        <v>-3</v>
      </c>
      <c r="BA81" s="92" t="s">
        <v>70</v>
      </c>
      <c r="BB81" s="50">
        <v>0</v>
      </c>
      <c r="BC81" s="15" t="s">
        <v>81</v>
      </c>
      <c r="BD81" s="97"/>
      <c r="BE81" s="2"/>
    </row>
    <row r="82" ht="36" customHeight="1" spans="1:56">
      <c r="A82" s="15">
        <f t="shared" si="29"/>
        <v>79</v>
      </c>
      <c r="B82" s="16" t="s">
        <v>473</v>
      </c>
      <c r="C82" s="17" t="s">
        <v>474</v>
      </c>
      <c r="D82" s="17" t="s">
        <v>146</v>
      </c>
      <c r="E82" s="18" t="s">
        <v>75</v>
      </c>
      <c r="F82" s="19" t="s">
        <v>135</v>
      </c>
      <c r="G82" s="19" t="s">
        <v>79</v>
      </c>
      <c r="H82" s="20">
        <v>0.8</v>
      </c>
      <c r="I82" s="38">
        <f>VLOOKUP(B82,[1]Sheet1!$B:$BA,52,0)</f>
        <v>60817.64</v>
      </c>
      <c r="J82" s="38">
        <f>VLOOKUP(B82,[1]Sheet1!$B:$BB,53,0)</f>
        <v>53820.68</v>
      </c>
      <c r="K82" s="39">
        <f>VLOOKUP(B82,[2]Sheet1!$B$5:$BB$697,53,0)</f>
        <v>2742.4</v>
      </c>
      <c r="L82" s="39">
        <f>VLOOKUP(B82,[2]Sheet1!$B:$BC,54,0)</f>
        <v>2915.3</v>
      </c>
      <c r="M82" s="39">
        <f>VLOOKUP(B82,[2]Sheet1!$B:$BD,55,0)</f>
        <v>2598.93666666667</v>
      </c>
      <c r="N82" s="39">
        <f>VLOOKUP(B82,[2]Sheet1!$B:$BE,56,0)</f>
        <v>2332.27</v>
      </c>
      <c r="O82" s="39">
        <f>VLOOKUP(B82,[2]Sheet1!$B:$BF,57,0)</f>
        <v>3616.265</v>
      </c>
      <c r="P82" s="39">
        <f>VLOOKUP(B82,[3]Sheet1!$B:$BH,59,0)</f>
        <v>5936.17333333333</v>
      </c>
      <c r="Q82" s="39">
        <f>VLOOKUP(B82,[4]Sheet1!$B$5:$BJ$707,61,0)</f>
        <v>6227.71333333333</v>
      </c>
      <c r="R82" s="39">
        <f>VLOOKUP(B82,[5]Sheet1!$B$5:$BO$716,65,0)</f>
        <v>6798.38166666667</v>
      </c>
      <c r="S82" s="39">
        <f>VLOOKUP(B82,[1]Sheet1!$B:$BO,66,0)</f>
        <v>6506.84166666667</v>
      </c>
      <c r="T82" s="49">
        <f t="shared" si="27"/>
        <v>31739.4253333333</v>
      </c>
      <c r="U82" s="50">
        <f>VLOOKUP(B82,[6]Sheet2!$A:$V,21,0)</f>
        <v>5000</v>
      </c>
      <c r="V82" s="50"/>
      <c r="W82" s="50"/>
      <c r="X82" s="50"/>
      <c r="Y82" s="50"/>
      <c r="Z82" s="50">
        <f>VLOOKUP(B82,'[8]7.4付款计划'!$C$4:$AI$185,33,0)</f>
        <v>0</v>
      </c>
      <c r="AA82" s="50">
        <f>VLOOKUP(B82,'[8]7.9付款计划'!$C$9:$AB$196,26,0)</f>
        <v>0</v>
      </c>
      <c r="AB82" s="50"/>
      <c r="AC82" s="50"/>
      <c r="AD82" s="50"/>
      <c r="AE82" s="50"/>
      <c r="AF82" s="50"/>
      <c r="AG82" s="50"/>
      <c r="AH82" s="50">
        <f t="shared" si="19"/>
        <v>5000</v>
      </c>
      <c r="AI82" s="50">
        <f t="shared" si="20"/>
        <v>26739.4253333333</v>
      </c>
      <c r="AJ82" s="50">
        <f t="shared" si="21"/>
        <v>53820.68</v>
      </c>
      <c r="AK82" s="62">
        <f t="shared" ref="AK82:AK100" si="31">_xlfn.IFS(G82="原材料",AJ82,G82="涉诉",AJ82,G82="临采",AJ82,G82="零部件",AI82,G82="销售",AI82,G82="固定资产",AJ82,G82="特殊类",AJ82,G82="李尔项目",AJ82)</f>
        <v>26739.4253333333</v>
      </c>
      <c r="AL82" s="62">
        <f t="shared" si="22"/>
        <v>26739.4253333333</v>
      </c>
      <c r="AM82" s="99">
        <v>20000</v>
      </c>
      <c r="AN82" s="50">
        <f t="shared" si="28"/>
        <v>20000</v>
      </c>
      <c r="AO82" s="74">
        <f t="shared" si="23"/>
        <v>0.747959230637168</v>
      </c>
      <c r="AP82" s="75">
        <f t="shared" si="24"/>
        <v>0.0013388103048981</v>
      </c>
      <c r="AQ82" s="76"/>
      <c r="AR82" s="76"/>
      <c r="AS82" s="76"/>
      <c r="AT82" s="76">
        <f t="shared" si="25"/>
        <v>0</v>
      </c>
      <c r="AU82" s="77"/>
      <c r="AV82" s="77">
        <f t="shared" si="30"/>
        <v>0</v>
      </c>
      <c r="AW82" s="50">
        <f t="shared" si="26"/>
        <v>20000</v>
      </c>
      <c r="AX82" s="91"/>
      <c r="AY82" s="93">
        <v>3</v>
      </c>
      <c r="AZ82" s="91">
        <f t="shared" si="18"/>
        <v>-3</v>
      </c>
      <c r="BA82" s="92" t="s">
        <v>70</v>
      </c>
      <c r="BB82" s="50">
        <v>0</v>
      </c>
      <c r="BC82" s="15" t="s">
        <v>81</v>
      </c>
      <c r="BD82" s="97"/>
    </row>
    <row r="83" ht="36" customHeight="1" spans="1:56">
      <c r="A83" s="15">
        <f t="shared" si="29"/>
        <v>80</v>
      </c>
      <c r="B83" s="16" t="s">
        <v>475</v>
      </c>
      <c r="C83" s="17" t="s">
        <v>476</v>
      </c>
      <c r="D83" s="17" t="s">
        <v>146</v>
      </c>
      <c r="E83" s="18" t="s">
        <v>75</v>
      </c>
      <c r="F83" s="23" t="s">
        <v>110</v>
      </c>
      <c r="G83" s="19" t="s">
        <v>79</v>
      </c>
      <c r="H83" s="20">
        <v>0.8</v>
      </c>
      <c r="I83" s="38">
        <f>VLOOKUP(B83,[1]Sheet1!$B:$BA,52,0)</f>
        <v>41409.43</v>
      </c>
      <c r="J83" s="38">
        <f>VLOOKUP(B83,[1]Sheet1!$B:$BB,53,0)</f>
        <v>31114.68</v>
      </c>
      <c r="K83" s="39">
        <f>VLOOKUP(B83,[2]Sheet1!$B$5:$BB$697,53,0)</f>
        <v>0</v>
      </c>
      <c r="L83" s="39">
        <f>VLOOKUP(B83,[2]Sheet1!$B:$BC,54,0)</f>
        <v>1705.06833333333</v>
      </c>
      <c r="M83" s="39">
        <f>VLOOKUP(B83,[2]Sheet1!$B:$BD,55,0)</f>
        <v>1705.06833333333</v>
      </c>
      <c r="N83" s="39">
        <f>VLOOKUP(B83,[2]Sheet1!$B:$BE,56,0)</f>
        <v>3420.86166666667</v>
      </c>
      <c r="O83" s="39">
        <f>VLOOKUP(B83,[2]Sheet1!$B:$BF,57,0)</f>
        <v>5136.655</v>
      </c>
      <c r="P83" s="39">
        <f>VLOOKUP(B83,[3]Sheet1!$B:$BH,59,0)</f>
        <v>6852.44666666667</v>
      </c>
      <c r="Q83" s="39">
        <f>VLOOKUP(B83,[4]Sheet1!$B$5:$BJ$707,61,0)</f>
        <v>5185.78</v>
      </c>
      <c r="R83" s="39">
        <f>VLOOKUP(B83,[5]Sheet1!$B$5:$BO$716,65,0)</f>
        <v>6863.17</v>
      </c>
      <c r="S83" s="39">
        <f>VLOOKUP(B83,[1]Sheet1!$B:$BO,66,0)</f>
        <v>6863.17</v>
      </c>
      <c r="T83" s="49">
        <f t="shared" si="27"/>
        <v>30185.776</v>
      </c>
      <c r="U83" s="50">
        <f>VLOOKUP(B83,[6]Sheet2!$A:$V,21,0)</f>
        <v>0</v>
      </c>
      <c r="V83" s="50"/>
      <c r="W83" s="50"/>
      <c r="X83" s="50">
        <f>VLOOKUP(B83,'[7]5.30 (2)'!$C$4:$V$115,20,0)</f>
        <v>10000</v>
      </c>
      <c r="Y83" s="50"/>
      <c r="Z83" s="50">
        <f>VLOOKUP(B83,'[8]7.4付款计划'!$C$4:$AI$185,33,0)</f>
        <v>0</v>
      </c>
      <c r="AA83" s="50">
        <f>VLOOKUP(B83,'[8]7.9付款计划'!$C$9:$AB$196,26,0)</f>
        <v>0</v>
      </c>
      <c r="AB83" s="50"/>
      <c r="AC83" s="50"/>
      <c r="AD83" s="50"/>
      <c r="AE83" s="50"/>
      <c r="AF83" s="50"/>
      <c r="AG83" s="50"/>
      <c r="AH83" s="50">
        <f t="shared" si="19"/>
        <v>10000</v>
      </c>
      <c r="AI83" s="50">
        <f t="shared" si="20"/>
        <v>20185.776</v>
      </c>
      <c r="AJ83" s="50">
        <f t="shared" si="21"/>
        <v>31114.68</v>
      </c>
      <c r="AK83" s="62">
        <f t="shared" si="31"/>
        <v>20185.776</v>
      </c>
      <c r="AL83" s="62">
        <f t="shared" si="22"/>
        <v>20185.776</v>
      </c>
      <c r="AM83" s="100"/>
      <c r="AN83" s="50">
        <f t="shared" si="28"/>
        <v>0</v>
      </c>
      <c r="AO83" s="74">
        <f t="shared" si="23"/>
        <v>0</v>
      </c>
      <c r="AP83" s="75">
        <f t="shared" si="24"/>
        <v>0</v>
      </c>
      <c r="AQ83" s="76"/>
      <c r="AR83" s="76"/>
      <c r="AS83" s="76"/>
      <c r="AT83" s="76">
        <f t="shared" si="25"/>
        <v>0</v>
      </c>
      <c r="AU83" s="77">
        <v>0</v>
      </c>
      <c r="AV83" s="77">
        <f t="shared" si="30"/>
        <v>0</v>
      </c>
      <c r="AW83" s="50">
        <f t="shared" si="26"/>
        <v>0</v>
      </c>
      <c r="AX83" s="91">
        <v>45536</v>
      </c>
      <c r="AY83" s="93">
        <v>1</v>
      </c>
      <c r="AZ83" s="91">
        <f t="shared" si="18"/>
        <v>45535</v>
      </c>
      <c r="BA83" s="92" t="s">
        <v>70</v>
      </c>
      <c r="BB83" s="50">
        <v>0</v>
      </c>
      <c r="BC83" s="15" t="s">
        <v>81</v>
      </c>
      <c r="BD83" s="97"/>
    </row>
    <row r="84" ht="36" customHeight="1" spans="1:56">
      <c r="A84" s="15">
        <f t="shared" si="29"/>
        <v>81</v>
      </c>
      <c r="B84" s="16" t="s">
        <v>477</v>
      </c>
      <c r="C84" s="17" t="s">
        <v>478</v>
      </c>
      <c r="D84" s="17" t="s">
        <v>208</v>
      </c>
      <c r="E84" s="18" t="s">
        <v>75</v>
      </c>
      <c r="F84" s="19" t="s">
        <v>68</v>
      </c>
      <c r="G84" s="19" t="s">
        <v>85</v>
      </c>
      <c r="H84" s="20">
        <v>0.8</v>
      </c>
      <c r="I84" s="38">
        <f>VLOOKUP(B84,[1]Sheet1!$B:$BA,52,0)</f>
        <v>1064280.73</v>
      </c>
      <c r="J84" s="38">
        <f>VLOOKUP(B84,[1]Sheet1!$B:$BB,53,0)</f>
        <v>900329.58</v>
      </c>
      <c r="K84" s="39">
        <f>VLOOKUP(B84,[2]Sheet1!$B$5:$BB$697,53,0)</f>
        <v>85747.3616666667</v>
      </c>
      <c r="L84" s="39">
        <f>VLOOKUP(B84,[2]Sheet1!$B:$BC,54,0)</f>
        <v>140176.353333333</v>
      </c>
      <c r="M84" s="39">
        <f>VLOOKUP(B84,[2]Sheet1!$B:$BD,55,0)</f>
        <v>201381.548333333</v>
      </c>
      <c r="N84" s="39">
        <f>VLOOKUP(B84,[2]Sheet1!$B:$BE,56,0)</f>
        <v>201381.548333333</v>
      </c>
      <c r="O84" s="39">
        <f>VLOOKUP(B84,[2]Sheet1!$B:$BF,57,0)</f>
        <v>213246.65</v>
      </c>
      <c r="P84" s="39">
        <f>VLOOKUP(B84,[3]Sheet1!$B:$BH,59,0)</f>
        <v>228636.293333333</v>
      </c>
      <c r="Q84" s="39">
        <f>VLOOKUP(B84,[4]Sheet1!$B$5:$BJ$707,61,0)</f>
        <v>164307.568333333</v>
      </c>
      <c r="R84" s="39">
        <f>VLOOKUP(B84,[5]Sheet1!$B$5:$BO$716,65,0)</f>
        <v>122418.636666667</v>
      </c>
      <c r="S84" s="39">
        <f>VLOOKUP(B84,[1]Sheet1!$B:$BO,66,0)</f>
        <v>75998.5733333333</v>
      </c>
      <c r="T84" s="49">
        <f t="shared" si="27"/>
        <v>1146635.62666667</v>
      </c>
      <c r="U84" s="50">
        <f>VLOOKUP(B84,[6]Sheet2!$A:$V,21,0)</f>
        <v>835000</v>
      </c>
      <c r="V84" s="50">
        <f>800000+35000</f>
        <v>835000</v>
      </c>
      <c r="W84" s="50"/>
      <c r="X84" s="50">
        <v>300000</v>
      </c>
      <c r="Y84" s="50"/>
      <c r="Z84" s="50">
        <v>300000</v>
      </c>
      <c r="AA84" s="50">
        <f>VLOOKUP(B84,'[8]7.9付款计划'!$C$9:$AB$196,26,0)</f>
        <v>0</v>
      </c>
      <c r="AB84" s="50"/>
      <c r="AC84" s="50"/>
      <c r="AD84" s="50">
        <v>200000</v>
      </c>
      <c r="AE84" s="50"/>
      <c r="AF84" s="50"/>
      <c r="AG84" s="50"/>
      <c r="AH84" s="50">
        <f t="shared" si="19"/>
        <v>2470000</v>
      </c>
      <c r="AI84" s="50">
        <f t="shared" si="20"/>
        <v>-1323364.37333333</v>
      </c>
      <c r="AJ84" s="50">
        <f t="shared" si="21"/>
        <v>700329.58</v>
      </c>
      <c r="AK84" s="62">
        <f t="shared" si="31"/>
        <v>700329.58</v>
      </c>
      <c r="AL84" s="62">
        <f t="shared" si="22"/>
        <v>700329.58</v>
      </c>
      <c r="AM84" s="99">
        <v>300000</v>
      </c>
      <c r="AN84" s="50">
        <f t="shared" si="28"/>
        <v>300000</v>
      </c>
      <c r="AO84" s="74">
        <f t="shared" si="23"/>
        <v>0.428369739858768</v>
      </c>
      <c r="AP84" s="75">
        <f t="shared" si="24"/>
        <v>0.0200821545734716</v>
      </c>
      <c r="AQ84" s="76"/>
      <c r="AR84" s="76"/>
      <c r="AS84" s="76"/>
      <c r="AT84" s="76">
        <f t="shared" si="25"/>
        <v>0</v>
      </c>
      <c r="AU84" s="77"/>
      <c r="AV84" s="77">
        <f t="shared" si="30"/>
        <v>0</v>
      </c>
      <c r="AW84" s="50">
        <f t="shared" si="26"/>
        <v>300000</v>
      </c>
      <c r="AX84" s="91"/>
      <c r="AY84" s="93">
        <v>3</v>
      </c>
      <c r="AZ84" s="91">
        <f t="shared" si="18"/>
        <v>-3</v>
      </c>
      <c r="BA84" s="92" t="s">
        <v>70</v>
      </c>
      <c r="BB84" s="50">
        <v>0</v>
      </c>
      <c r="BC84" s="15" t="s">
        <v>174</v>
      </c>
      <c r="BD84" s="97"/>
    </row>
    <row r="85" ht="36" customHeight="1" spans="1:56">
      <c r="A85" s="15">
        <f t="shared" si="29"/>
        <v>82</v>
      </c>
      <c r="B85" s="16" t="s">
        <v>479</v>
      </c>
      <c r="C85" s="17" t="s">
        <v>480</v>
      </c>
      <c r="D85" s="17" t="s">
        <v>208</v>
      </c>
      <c r="E85" s="18" t="s">
        <v>75</v>
      </c>
      <c r="F85" s="19" t="s">
        <v>135</v>
      </c>
      <c r="G85" s="19" t="s">
        <v>79</v>
      </c>
      <c r="H85" s="20">
        <v>0.8</v>
      </c>
      <c r="I85" s="38">
        <f>VLOOKUP(B85,[1]Sheet1!$B:$BA,52,0)</f>
        <v>54153.36</v>
      </c>
      <c r="J85" s="38">
        <f>VLOOKUP(B85,[1]Sheet1!$B:$BB,53,0)</f>
        <v>29971.36</v>
      </c>
      <c r="K85" s="39">
        <f>VLOOKUP(B85,[2]Sheet1!$B$5:$BB$697,53,0)</f>
        <v>0</v>
      </c>
      <c r="L85" s="39">
        <f>VLOOKUP(B85,[2]Sheet1!$B:$BC,54,0)</f>
        <v>0</v>
      </c>
      <c r="M85" s="39">
        <f>VLOOKUP(B85,[2]Sheet1!$B:$BD,55,0)</f>
        <v>9995.22666666667</v>
      </c>
      <c r="N85" s="39">
        <f>VLOOKUP(B85,[2]Sheet1!$B:$BE,56,0)</f>
        <v>9995.22666666667</v>
      </c>
      <c r="O85" s="39">
        <f>VLOOKUP(B85,[2]Sheet1!$B:$BF,57,0)</f>
        <v>9995.22666666667</v>
      </c>
      <c r="P85" s="39">
        <f>VLOOKUP(B85,[3]Sheet1!$B:$BH,59,0)</f>
        <v>9995.22666666667</v>
      </c>
      <c r="Q85" s="39">
        <f>VLOOKUP(B85,[4]Sheet1!$B$5:$BJ$707,61,0)</f>
        <v>6661.89333333333</v>
      </c>
      <c r="R85" s="39">
        <f>VLOOKUP(B85,[5]Sheet1!$B$5:$BO$716,65,0)</f>
        <v>9025.56</v>
      </c>
      <c r="S85" s="39">
        <f>VLOOKUP(B85,[1]Sheet1!$B:$BO,66,0)</f>
        <v>4030.33333333333</v>
      </c>
      <c r="T85" s="49">
        <f t="shared" si="27"/>
        <v>47758.9546666667</v>
      </c>
      <c r="U85" s="50">
        <v>0</v>
      </c>
      <c r="V85" s="50"/>
      <c r="W85" s="102">
        <v>20000</v>
      </c>
      <c r="X85" s="50"/>
      <c r="Y85" s="50"/>
      <c r="Z85" s="50">
        <f>VLOOKUP(B85,'[8]7.4付款计划'!$C$4:$AI$185,33,0)</f>
        <v>10000</v>
      </c>
      <c r="AA85" s="50">
        <f>VLOOKUP(B85,'[8]7.9付款计划'!$C$9:$AB$196,26,0)</f>
        <v>0</v>
      </c>
      <c r="AB85" s="50"/>
      <c r="AC85" s="50"/>
      <c r="AD85" s="50"/>
      <c r="AE85" s="50"/>
      <c r="AF85" s="50">
        <v>20000</v>
      </c>
      <c r="AG85" s="50"/>
      <c r="AH85" s="50">
        <f t="shared" si="19"/>
        <v>50000</v>
      </c>
      <c r="AI85" s="50">
        <f t="shared" si="20"/>
        <v>-2241.04533333333</v>
      </c>
      <c r="AJ85" s="50">
        <f t="shared" si="21"/>
        <v>9971.36</v>
      </c>
      <c r="AK85" s="62">
        <f t="shared" si="31"/>
        <v>-2241.04533333333</v>
      </c>
      <c r="AL85" s="62">
        <f t="shared" si="22"/>
        <v>0</v>
      </c>
      <c r="AM85" s="100">
        <v>20000</v>
      </c>
      <c r="AN85" s="50">
        <f t="shared" si="28"/>
        <v>20000</v>
      </c>
      <c r="AO85" s="74" t="str">
        <f t="shared" si="23"/>
        <v>100%</v>
      </c>
      <c r="AP85" s="75">
        <f t="shared" si="24"/>
        <v>0.0013388103048981</v>
      </c>
      <c r="AQ85" s="76"/>
      <c r="AR85" s="76"/>
      <c r="AS85" s="76"/>
      <c r="AT85" s="76">
        <f t="shared" si="25"/>
        <v>0</v>
      </c>
      <c r="AU85" s="77">
        <v>0</v>
      </c>
      <c r="AV85" s="77">
        <f t="shared" si="30"/>
        <v>0</v>
      </c>
      <c r="AW85" s="50">
        <f t="shared" si="26"/>
        <v>20000</v>
      </c>
      <c r="AX85" s="91"/>
      <c r="AY85" s="93">
        <v>3</v>
      </c>
      <c r="AZ85" s="91">
        <f t="shared" si="18"/>
        <v>-3</v>
      </c>
      <c r="BA85" s="94" t="s">
        <v>70</v>
      </c>
      <c r="BB85" s="50">
        <v>0</v>
      </c>
      <c r="BC85" s="19" t="s">
        <v>81</v>
      </c>
      <c r="BD85" s="97"/>
    </row>
    <row r="86" ht="36" customHeight="1" spans="1:56">
      <c r="A86" s="15">
        <f t="shared" si="29"/>
        <v>83</v>
      </c>
      <c r="B86" s="16" t="s">
        <v>481</v>
      </c>
      <c r="C86" s="17" t="s">
        <v>482</v>
      </c>
      <c r="D86" s="17" t="s">
        <v>146</v>
      </c>
      <c r="E86" s="18" t="s">
        <v>75</v>
      </c>
      <c r="F86" s="19" t="s">
        <v>68</v>
      </c>
      <c r="G86" s="19" t="s">
        <v>79</v>
      </c>
      <c r="H86" s="20">
        <v>0.8</v>
      </c>
      <c r="I86" s="38">
        <f>VLOOKUP(B86,[1]Sheet1!$B:$BA,52,0)</f>
        <v>7670</v>
      </c>
      <c r="J86" s="38">
        <f>VLOOKUP(B86,[1]Sheet1!$B:$BB,53,0)</f>
        <v>7670</v>
      </c>
      <c r="K86" s="39">
        <f>VLOOKUP(B86,[2]Sheet1!$B$5:$BB$697,53,0)</f>
        <v>1083.33333333333</v>
      </c>
      <c r="L86" s="39">
        <f>VLOOKUP(B86,[2]Sheet1!$B:$BC,54,0)</f>
        <v>1083.33333333333</v>
      </c>
      <c r="M86" s="39">
        <f>VLOOKUP(B86,[2]Sheet1!$B:$BD,55,0)</f>
        <v>1083.33333333333</v>
      </c>
      <c r="N86" s="39">
        <f>VLOOKUP(B86,[2]Sheet1!$B:$BE,56,0)</f>
        <v>1278.33333333333</v>
      </c>
      <c r="O86" s="39">
        <f>VLOOKUP(B86,[2]Sheet1!$B:$BF,57,0)</f>
        <v>1278.33333333333</v>
      </c>
      <c r="P86" s="39">
        <f>VLOOKUP(B86,[3]Sheet1!$B:$BH,59,0)</f>
        <v>1278.33333333333</v>
      </c>
      <c r="Q86" s="39">
        <f>VLOOKUP(B86,[4]Sheet1!$B$5:$BJ$707,61,0)</f>
        <v>195</v>
      </c>
      <c r="R86" s="39">
        <f>VLOOKUP(B86,[5]Sheet1!$B$5:$BO$716,65,0)</f>
        <v>195</v>
      </c>
      <c r="S86" s="39">
        <f>VLOOKUP(B86,[1]Sheet1!$B:$BO,66,0)</f>
        <v>195</v>
      </c>
      <c r="T86" s="49">
        <f t="shared" si="27"/>
        <v>6135.99999999999</v>
      </c>
      <c r="U86" s="50"/>
      <c r="V86" s="50"/>
      <c r="W86" s="50"/>
      <c r="X86" s="50"/>
      <c r="Y86" s="50"/>
      <c r="Z86" s="50">
        <f>VLOOKUP(B86,'[8]7.4付款计划'!$C$4:$AI$185,33,0)</f>
        <v>0</v>
      </c>
      <c r="AA86" s="50">
        <f>VLOOKUP(B86,'[8]7.9付款计划'!$C$9:$AB$196,26,0)</f>
        <v>0</v>
      </c>
      <c r="AB86" s="50"/>
      <c r="AC86" s="50"/>
      <c r="AD86" s="50"/>
      <c r="AE86" s="50"/>
      <c r="AF86" s="50"/>
      <c r="AG86" s="50"/>
      <c r="AH86" s="50">
        <f t="shared" si="19"/>
        <v>0</v>
      </c>
      <c r="AI86" s="50">
        <f t="shared" si="20"/>
        <v>6135.99999999999</v>
      </c>
      <c r="AJ86" s="50">
        <f t="shared" si="21"/>
        <v>7670</v>
      </c>
      <c r="AK86" s="62">
        <f t="shared" si="31"/>
        <v>6135.99999999999</v>
      </c>
      <c r="AL86" s="62">
        <f t="shared" si="22"/>
        <v>6135.99999999999</v>
      </c>
      <c r="AM86" s="100"/>
      <c r="AN86" s="50">
        <f t="shared" si="28"/>
        <v>0</v>
      </c>
      <c r="AO86" s="74">
        <f t="shared" si="23"/>
        <v>0</v>
      </c>
      <c r="AP86" s="75">
        <f t="shared" si="24"/>
        <v>0</v>
      </c>
      <c r="AQ86" s="76"/>
      <c r="AR86" s="76"/>
      <c r="AS86" s="76"/>
      <c r="AT86" s="76">
        <f t="shared" si="25"/>
        <v>0</v>
      </c>
      <c r="AU86" s="77"/>
      <c r="AV86" s="77">
        <f t="shared" si="30"/>
        <v>0</v>
      </c>
      <c r="AW86" s="50">
        <f t="shared" si="26"/>
        <v>0</v>
      </c>
      <c r="AX86" s="91"/>
      <c r="AY86" s="93">
        <v>3</v>
      </c>
      <c r="AZ86" s="91">
        <f t="shared" si="18"/>
        <v>-3</v>
      </c>
      <c r="BA86" s="92" t="s">
        <v>70</v>
      </c>
      <c r="BB86" s="50">
        <v>0</v>
      </c>
      <c r="BC86" s="15" t="s">
        <v>81</v>
      </c>
      <c r="BD86" s="97"/>
    </row>
    <row r="87" ht="36" customHeight="1" spans="1:56">
      <c r="A87" s="15">
        <f t="shared" si="29"/>
        <v>84</v>
      </c>
      <c r="B87" s="16" t="s">
        <v>483</v>
      </c>
      <c r="C87" s="17" t="s">
        <v>484</v>
      </c>
      <c r="D87" s="17" t="s">
        <v>208</v>
      </c>
      <c r="E87" s="18" t="s">
        <v>67</v>
      </c>
      <c r="F87" s="19" t="s">
        <v>110</v>
      </c>
      <c r="G87" s="19" t="s">
        <v>79</v>
      </c>
      <c r="H87" s="20">
        <v>0.8</v>
      </c>
      <c r="I87" s="38">
        <f>VLOOKUP(B87,[1]Sheet1!$B:$BA,52,0)</f>
        <v>80113.27</v>
      </c>
      <c r="J87" s="38">
        <f>VLOOKUP(B87,[1]Sheet1!$B:$BB,53,0)</f>
        <v>19523.37</v>
      </c>
      <c r="K87" s="39">
        <f>VLOOKUP(B87,[2]Sheet1!$B$5:$BB$697,53,0)</f>
        <v>0</v>
      </c>
      <c r="L87" s="39">
        <f>VLOOKUP(B87,[2]Sheet1!$B:$BC,54,0)</f>
        <v>0</v>
      </c>
      <c r="M87" s="39">
        <f>VLOOKUP(B87,[2]Sheet1!$B:$BD,55,0)</f>
        <v>3420.56166666667</v>
      </c>
      <c r="N87" s="39">
        <f>VLOOKUP(B87,[2]Sheet1!$B:$BE,56,0)</f>
        <v>3420.56166666667</v>
      </c>
      <c r="O87" s="39">
        <f>VLOOKUP(B87,[2]Sheet1!$B:$BF,57,0)</f>
        <v>3420.56166666667</v>
      </c>
      <c r="P87" s="39">
        <f>VLOOKUP(B87,[3]Sheet1!$B:$BH,59,0)</f>
        <v>3420.56166666667</v>
      </c>
      <c r="Q87" s="39">
        <f>VLOOKUP(B87,[4]Sheet1!$B$5:$BJ$707,61,0)</f>
        <v>3420.56166666667</v>
      </c>
      <c r="R87" s="39">
        <f>VLOOKUP(B87,[5]Sheet1!$B$5:$BO$716,65,0)</f>
        <v>3253.895</v>
      </c>
      <c r="S87" s="39">
        <f>VLOOKUP(B87,[1]Sheet1!$B:$BO,66,0)</f>
        <v>10098.3166666667</v>
      </c>
      <c r="T87" s="49">
        <f t="shared" si="27"/>
        <v>24364.016</v>
      </c>
      <c r="U87" s="50">
        <f>VLOOKUP(B87,[6]Sheet2!$A:$V,21,0)</f>
        <v>10000</v>
      </c>
      <c r="V87" s="50"/>
      <c r="W87" s="50"/>
      <c r="X87" s="50"/>
      <c r="Y87" s="50"/>
      <c r="Z87" s="50">
        <f>VLOOKUP(B87,'[8]7.4付款计划'!$C$4:$AI$185,33,0)</f>
        <v>1000</v>
      </c>
      <c r="AA87" s="50">
        <f>VLOOKUP(B87,'[8]7.9付款计划'!$C$9:$AB$196,26,0)</f>
        <v>0</v>
      </c>
      <c r="AB87" s="50"/>
      <c r="AC87" s="50"/>
      <c r="AD87" s="50"/>
      <c r="AE87" s="50"/>
      <c r="AF87" s="50"/>
      <c r="AG87" s="50"/>
      <c r="AH87" s="50">
        <f t="shared" si="19"/>
        <v>11000</v>
      </c>
      <c r="AI87" s="50">
        <f t="shared" si="20"/>
        <v>13364.016</v>
      </c>
      <c r="AJ87" s="50">
        <f t="shared" si="21"/>
        <v>19523.37</v>
      </c>
      <c r="AK87" s="62">
        <f t="shared" si="31"/>
        <v>13364.016</v>
      </c>
      <c r="AL87" s="62">
        <f t="shared" si="22"/>
        <v>13364.016</v>
      </c>
      <c r="AM87" s="99">
        <v>10000</v>
      </c>
      <c r="AN87" s="50">
        <f t="shared" si="28"/>
        <v>10000</v>
      </c>
      <c r="AO87" s="74">
        <f t="shared" si="23"/>
        <v>0.748278062522522</v>
      </c>
      <c r="AP87" s="75">
        <f t="shared" si="24"/>
        <v>0.000669405152449052</v>
      </c>
      <c r="AQ87" s="76"/>
      <c r="AR87" s="76"/>
      <c r="AS87" s="76"/>
      <c r="AT87" s="76">
        <f t="shared" si="25"/>
        <v>0</v>
      </c>
      <c r="AU87" s="77">
        <v>0.03</v>
      </c>
      <c r="AV87" s="77">
        <f t="shared" si="30"/>
        <v>0.03</v>
      </c>
      <c r="AW87" s="50">
        <f t="shared" si="26"/>
        <v>9700</v>
      </c>
      <c r="AX87" s="91">
        <v>45545</v>
      </c>
      <c r="AY87" s="93">
        <v>3</v>
      </c>
      <c r="AZ87" s="91">
        <f t="shared" si="18"/>
        <v>45542</v>
      </c>
      <c r="BA87" s="94" t="s">
        <v>70</v>
      </c>
      <c r="BB87" s="50" t="s">
        <v>485</v>
      </c>
      <c r="BC87" s="19" t="s">
        <v>88</v>
      </c>
      <c r="BD87" s="97"/>
    </row>
    <row r="88" ht="36" customHeight="1" spans="1:56">
      <c r="A88" s="15">
        <f t="shared" si="29"/>
        <v>85</v>
      </c>
      <c r="B88" s="16" t="s">
        <v>486</v>
      </c>
      <c r="C88" s="17" t="s">
        <v>487</v>
      </c>
      <c r="D88" s="17" t="s">
        <v>66</v>
      </c>
      <c r="E88" s="18" t="s">
        <v>67</v>
      </c>
      <c r="F88" s="19" t="s">
        <v>135</v>
      </c>
      <c r="G88" s="19" t="s">
        <v>85</v>
      </c>
      <c r="H88" s="20">
        <v>0.8</v>
      </c>
      <c r="I88" s="38">
        <f>VLOOKUP(B88,[1]Sheet1!$B:$BA,52,0)</f>
        <v>118013.53</v>
      </c>
      <c r="J88" s="38">
        <f>VLOOKUP(B88,[1]Sheet1!$B:$BB,53,0)</f>
        <v>89558.55</v>
      </c>
      <c r="K88" s="39">
        <f>VLOOKUP(B88,[2]Sheet1!$B$5:$BB$697,53,0)</f>
        <v>0</v>
      </c>
      <c r="L88" s="39">
        <f>VLOOKUP(B88,[2]Sheet1!$B:$BC,54,0)</f>
        <v>165.453333333333</v>
      </c>
      <c r="M88" s="39">
        <f>VLOOKUP(B88,[2]Sheet1!$B:$BD,55,0)</f>
        <v>9541.42833333333</v>
      </c>
      <c r="N88" s="39">
        <f>VLOOKUP(B88,[2]Sheet1!$B:$BE,56,0)</f>
        <v>13734.6733333333</v>
      </c>
      <c r="O88" s="39">
        <f>VLOOKUP(B88,[2]Sheet1!$B:$BF,57,0)</f>
        <v>18259.7583333333</v>
      </c>
      <c r="P88" s="39">
        <f>VLOOKUP(B88,[3]Sheet1!$B:$BH,59,0)</f>
        <v>18259.7583333333</v>
      </c>
      <c r="Q88" s="39">
        <f>VLOOKUP(B88,[4]Sheet1!$B$5:$BJ$707,61,0)</f>
        <v>16593.0916666667</v>
      </c>
      <c r="R88" s="39">
        <f>VLOOKUP(B88,[5]Sheet1!$B$5:$BO$716,65,0)</f>
        <v>14926.425</v>
      </c>
      <c r="S88" s="39">
        <f>VLOOKUP(B88,[1]Sheet1!$B:$BO,66,0)</f>
        <v>13460.8266666667</v>
      </c>
      <c r="T88" s="49">
        <f t="shared" si="27"/>
        <v>83953.132</v>
      </c>
      <c r="U88" s="50">
        <f>VLOOKUP(B88,[6]Sheet2!$A:$V,21,0)</f>
        <v>81551.24</v>
      </c>
      <c r="V88" s="50"/>
      <c r="W88" s="50"/>
      <c r="X88" s="50">
        <f>VLOOKUP(B88,'[7]5.30 (2)'!$C$4:$V$115,20,0)</f>
        <v>10000</v>
      </c>
      <c r="Y88" s="50"/>
      <c r="Z88" s="50">
        <f>VLOOKUP(B88,'[8]7.4付款计划'!$C$4:$AI$185,33,0)</f>
        <v>10000</v>
      </c>
      <c r="AA88" s="50">
        <f>VLOOKUP(B88,'[8]7.9付款计划'!$C$9:$AB$196,26,0)</f>
        <v>0</v>
      </c>
      <c r="AB88" s="50"/>
      <c r="AC88" s="50"/>
      <c r="AD88" s="50"/>
      <c r="AE88" s="50"/>
      <c r="AF88" s="50">
        <v>89558.55</v>
      </c>
      <c r="AG88" s="50"/>
      <c r="AH88" s="50">
        <f t="shared" si="19"/>
        <v>191109.79</v>
      </c>
      <c r="AI88" s="50">
        <f t="shared" si="20"/>
        <v>-107156.658</v>
      </c>
      <c r="AJ88" s="50">
        <f t="shared" si="21"/>
        <v>0</v>
      </c>
      <c r="AK88" s="62">
        <f t="shared" si="31"/>
        <v>0</v>
      </c>
      <c r="AL88" s="62">
        <f t="shared" si="22"/>
        <v>0</v>
      </c>
      <c r="AM88" s="100"/>
      <c r="AN88" s="50">
        <f t="shared" si="28"/>
        <v>0</v>
      </c>
      <c r="AO88" s="74" t="str">
        <f t="shared" si="23"/>
        <v>100%</v>
      </c>
      <c r="AP88" s="75">
        <f t="shared" si="24"/>
        <v>0</v>
      </c>
      <c r="AQ88" s="76"/>
      <c r="AR88" s="76"/>
      <c r="AS88" s="76"/>
      <c r="AT88" s="76">
        <f t="shared" si="25"/>
        <v>0</v>
      </c>
      <c r="AU88" s="77">
        <v>0</v>
      </c>
      <c r="AV88" s="77">
        <f t="shared" si="30"/>
        <v>0</v>
      </c>
      <c r="AW88" s="50">
        <f t="shared" si="26"/>
        <v>0</v>
      </c>
      <c r="AX88" s="91">
        <v>45550</v>
      </c>
      <c r="AY88" s="93">
        <v>3</v>
      </c>
      <c r="AZ88" s="91">
        <f t="shared" si="18"/>
        <v>45547</v>
      </c>
      <c r="BA88" s="94" t="s">
        <v>70</v>
      </c>
      <c r="BB88" s="50">
        <v>0</v>
      </c>
      <c r="BC88" s="19" t="s">
        <v>88</v>
      </c>
      <c r="BD88" s="97"/>
    </row>
    <row r="89" ht="36" customHeight="1" spans="1:56">
      <c r="A89" s="15">
        <f t="shared" si="29"/>
        <v>86</v>
      </c>
      <c r="B89" s="16" t="s">
        <v>488</v>
      </c>
      <c r="C89" s="17" t="s">
        <v>489</v>
      </c>
      <c r="D89" s="17" t="s">
        <v>146</v>
      </c>
      <c r="E89" s="18" t="s">
        <v>75</v>
      </c>
      <c r="F89" s="19" t="s">
        <v>68</v>
      </c>
      <c r="G89" s="19" t="s">
        <v>79</v>
      </c>
      <c r="H89" s="20">
        <v>0.8</v>
      </c>
      <c r="I89" s="38">
        <f>VLOOKUP(B89,[1]Sheet1!$B:$BA,52,0)</f>
        <v>538323.77</v>
      </c>
      <c r="J89" s="38">
        <f>VLOOKUP(B89,[1]Sheet1!$B:$BB,53,0)</f>
        <v>538323.77</v>
      </c>
      <c r="K89" s="39">
        <f>VLOOKUP(B89,[2]Sheet1!$B$5:$BB$697,53,0)</f>
        <v>0</v>
      </c>
      <c r="L89" s="39">
        <f>VLOOKUP(B89,[2]Sheet1!$B:$BC,54,0)</f>
        <v>22491.2383333333</v>
      </c>
      <c r="M89" s="39">
        <f>VLOOKUP(B89,[2]Sheet1!$B:$BD,55,0)</f>
        <v>22491.2383333333</v>
      </c>
      <c r="N89" s="39">
        <f>VLOOKUP(B89,[2]Sheet1!$B:$BE,56,0)</f>
        <v>48817.9783333333</v>
      </c>
      <c r="O89" s="39">
        <f>VLOOKUP(B89,[2]Sheet1!$B:$BF,57,0)</f>
        <v>71542.2783333333</v>
      </c>
      <c r="P89" s="39">
        <f>VLOOKUP(B89,[3]Sheet1!$B:$BH,59,0)</f>
        <v>82904.4283333333</v>
      </c>
      <c r="Q89" s="39">
        <f>VLOOKUP(B89,[4]Sheet1!$B$5:$BJ$707,61,0)</f>
        <v>98053.9616666667</v>
      </c>
      <c r="R89" s="39">
        <f>VLOOKUP(B89,[5]Sheet1!$B$5:$BO$716,65,0)</f>
        <v>75562.7233333333</v>
      </c>
      <c r="S89" s="39">
        <f>VLOOKUP(B89,[1]Sheet1!$B:$BO,66,0)</f>
        <v>75562.7233333333</v>
      </c>
      <c r="T89" s="49">
        <f t="shared" si="27"/>
        <v>397941.256</v>
      </c>
      <c r="U89" s="50">
        <f>VLOOKUP(B89,[6]Sheet2!$A:$V,21,0)</f>
        <v>170000</v>
      </c>
      <c r="V89" s="50"/>
      <c r="W89" s="50"/>
      <c r="X89" s="50"/>
      <c r="Y89" s="50"/>
      <c r="Z89" s="50">
        <f>VLOOKUP(B89,'[8]7.4付款计划'!$C$4:$AI$185,33,0)</f>
        <v>50000</v>
      </c>
      <c r="AA89" s="50">
        <f>VLOOKUP(B89,'[8]7.9付款计划'!$C$9:$AB$196,26,0)</f>
        <v>0</v>
      </c>
      <c r="AB89" s="50"/>
      <c r="AC89" s="50"/>
      <c r="AD89" s="50"/>
      <c r="AE89" s="50"/>
      <c r="AF89" s="50"/>
      <c r="AG89" s="50"/>
      <c r="AH89" s="50">
        <f t="shared" si="19"/>
        <v>220000</v>
      </c>
      <c r="AI89" s="50">
        <f t="shared" si="20"/>
        <v>177941.256</v>
      </c>
      <c r="AJ89" s="50">
        <f t="shared" si="21"/>
        <v>538323.77</v>
      </c>
      <c r="AK89" s="62">
        <f t="shared" si="31"/>
        <v>177941.256</v>
      </c>
      <c r="AL89" s="62">
        <f t="shared" si="22"/>
        <v>177941.256</v>
      </c>
      <c r="AM89" s="100">
        <v>100000</v>
      </c>
      <c r="AN89" s="50">
        <f t="shared" si="28"/>
        <v>100000</v>
      </c>
      <c r="AO89" s="74">
        <f t="shared" si="23"/>
        <v>0.561983219900393</v>
      </c>
      <c r="AP89" s="75">
        <f t="shared" si="24"/>
        <v>0.00669405152449052</v>
      </c>
      <c r="AQ89" s="76"/>
      <c r="AR89" s="76"/>
      <c r="AS89" s="76"/>
      <c r="AT89" s="76">
        <f t="shared" si="25"/>
        <v>0</v>
      </c>
      <c r="AU89" s="77"/>
      <c r="AV89" s="77">
        <f t="shared" si="30"/>
        <v>0</v>
      </c>
      <c r="AW89" s="50">
        <f t="shared" si="26"/>
        <v>100000</v>
      </c>
      <c r="AX89" s="91">
        <v>45550</v>
      </c>
      <c r="AY89" s="93">
        <v>3</v>
      </c>
      <c r="AZ89" s="91">
        <f t="shared" si="18"/>
        <v>45547</v>
      </c>
      <c r="BA89" s="94" t="s">
        <v>70</v>
      </c>
      <c r="BB89" s="50">
        <v>0</v>
      </c>
      <c r="BC89" s="19" t="s">
        <v>81</v>
      </c>
      <c r="BD89" s="97"/>
    </row>
    <row r="90" ht="36" customHeight="1" spans="1:56">
      <c r="A90" s="15">
        <f t="shared" si="29"/>
        <v>87</v>
      </c>
      <c r="B90" s="16" t="s">
        <v>490</v>
      </c>
      <c r="C90" s="17" t="s">
        <v>491</v>
      </c>
      <c r="D90" s="17" t="s">
        <v>208</v>
      </c>
      <c r="E90" s="18" t="s">
        <v>67</v>
      </c>
      <c r="F90" s="23" t="s">
        <v>110</v>
      </c>
      <c r="G90" s="19" t="s">
        <v>85</v>
      </c>
      <c r="H90" s="20">
        <v>0.8</v>
      </c>
      <c r="I90" s="38">
        <f>VLOOKUP(B90,[1]Sheet1!$B:$BA,52,0)</f>
        <v>30239.08</v>
      </c>
      <c r="J90" s="38">
        <f>VLOOKUP(B90,[1]Sheet1!$B:$BB,53,0)</f>
        <v>30239.08</v>
      </c>
      <c r="K90" s="39">
        <f>VLOOKUP(B90,[2]Sheet1!$B$5:$BB$697,53,0)</f>
        <v>6706.51333333333</v>
      </c>
      <c r="L90" s="39">
        <f>VLOOKUP(B90,[2]Sheet1!$B:$BC,54,0)</f>
        <v>6706.51333333333</v>
      </c>
      <c r="M90" s="39">
        <f>VLOOKUP(B90,[2]Sheet1!$B:$BD,55,0)</f>
        <v>6706.51333333333</v>
      </c>
      <c r="N90" s="39">
        <f>VLOOKUP(B90,[2]Sheet1!$B:$BE,56,0)</f>
        <v>6706.51333333333</v>
      </c>
      <c r="O90" s="39">
        <f>VLOOKUP(B90,[2]Sheet1!$B:$BF,57,0)</f>
        <v>6706.51333333333</v>
      </c>
      <c r="P90" s="39">
        <f>VLOOKUP(B90,[3]Sheet1!$B:$BH,59,0)</f>
        <v>6706.51333333333</v>
      </c>
      <c r="Q90" s="39">
        <f>VLOOKUP(B90,[4]Sheet1!$B$5:$BJ$707,61,0)</f>
        <v>0</v>
      </c>
      <c r="R90" s="39">
        <f>VLOOKUP(B90,[5]Sheet1!$B$5:$BO$716,65,0)</f>
        <v>0</v>
      </c>
      <c r="S90" s="39">
        <f>VLOOKUP(B90,[1]Sheet1!$B:$BO,66,0)</f>
        <v>0</v>
      </c>
      <c r="T90" s="49">
        <f t="shared" si="27"/>
        <v>32191.264</v>
      </c>
      <c r="U90" s="50">
        <f>VLOOKUP(B90,[6]Sheet2!$A:$V,21,0)</f>
        <v>40000</v>
      </c>
      <c r="V90" s="50"/>
      <c r="W90" s="50"/>
      <c r="X90" s="50"/>
      <c r="Y90" s="50"/>
      <c r="Z90" s="50">
        <f>VLOOKUP(B90,'[8]7.4付款计划'!$C$4:$AI$185,33,0)</f>
        <v>10000</v>
      </c>
      <c r="AA90" s="50">
        <f>VLOOKUP(B90,'[8]7.9付款计划'!$C$9:$AB$196,26,0)</f>
        <v>0</v>
      </c>
      <c r="AB90" s="50"/>
      <c r="AC90" s="50"/>
      <c r="AD90" s="50">
        <v>20000</v>
      </c>
      <c r="AE90" s="50">
        <v>10000</v>
      </c>
      <c r="AF90" s="50"/>
      <c r="AG90" s="50"/>
      <c r="AH90" s="50">
        <f t="shared" si="19"/>
        <v>80000</v>
      </c>
      <c r="AI90" s="50">
        <f t="shared" si="20"/>
        <v>-47808.736</v>
      </c>
      <c r="AJ90" s="50">
        <f t="shared" si="21"/>
        <v>239.080000000002</v>
      </c>
      <c r="AK90" s="62">
        <f t="shared" si="31"/>
        <v>239.080000000002</v>
      </c>
      <c r="AL90" s="62">
        <f t="shared" si="22"/>
        <v>239.080000000002</v>
      </c>
      <c r="AM90" s="100"/>
      <c r="AN90" s="50">
        <f t="shared" si="28"/>
        <v>0</v>
      </c>
      <c r="AO90" s="74">
        <f t="shared" si="23"/>
        <v>0</v>
      </c>
      <c r="AP90" s="75">
        <f t="shared" si="24"/>
        <v>0</v>
      </c>
      <c r="AQ90" s="76"/>
      <c r="AR90" s="76"/>
      <c r="AS90" s="76"/>
      <c r="AT90" s="76">
        <f t="shared" si="25"/>
        <v>0</v>
      </c>
      <c r="AU90" s="77">
        <v>0</v>
      </c>
      <c r="AV90" s="77">
        <f t="shared" si="30"/>
        <v>0</v>
      </c>
      <c r="AW90" s="50">
        <f t="shared" si="26"/>
        <v>0</v>
      </c>
      <c r="AX90" s="91">
        <v>45540</v>
      </c>
      <c r="AY90" s="93">
        <v>1</v>
      </c>
      <c r="AZ90" s="91">
        <f t="shared" si="18"/>
        <v>45539</v>
      </c>
      <c r="BA90" s="94" t="s">
        <v>70</v>
      </c>
      <c r="BB90" s="50">
        <v>0</v>
      </c>
      <c r="BC90" s="19" t="s">
        <v>81</v>
      </c>
      <c r="BD90" s="97" t="s">
        <v>492</v>
      </c>
    </row>
    <row r="91" ht="36" customHeight="1" spans="1:56">
      <c r="A91" s="15">
        <f t="shared" si="29"/>
        <v>88</v>
      </c>
      <c r="B91" s="16" t="s">
        <v>493</v>
      </c>
      <c r="C91" s="17" t="s">
        <v>494</v>
      </c>
      <c r="D91" s="17" t="s">
        <v>146</v>
      </c>
      <c r="E91" s="92" t="s">
        <v>75</v>
      </c>
      <c r="F91" s="19" t="s">
        <v>68</v>
      </c>
      <c r="G91" s="19" t="s">
        <v>79</v>
      </c>
      <c r="H91" s="20">
        <v>1</v>
      </c>
      <c r="I91" s="38">
        <f>VLOOKUP(B91,[1]Sheet1!$B:$BA,52,0)</f>
        <v>5906.96</v>
      </c>
      <c r="J91" s="38">
        <f>VLOOKUP(B91,[1]Sheet1!$B:$BB,53,0)</f>
        <v>804.87</v>
      </c>
      <c r="K91" s="39">
        <f>VLOOKUP(B91,[2]Sheet1!$B$5:$BB$697,53,0)</f>
        <v>0</v>
      </c>
      <c r="L91" s="39">
        <f>VLOOKUP(B91,[2]Sheet1!$B:$BC,54,0)</f>
        <v>0</v>
      </c>
      <c r="M91" s="39">
        <f>VLOOKUP(B91,[2]Sheet1!$B:$BD,55,0)</f>
        <v>0</v>
      </c>
      <c r="N91" s="39">
        <f>VLOOKUP(B91,[2]Sheet1!$B:$BE,56,0)</f>
        <v>0</v>
      </c>
      <c r="O91" s="39">
        <f>VLOOKUP(B91,[2]Sheet1!$B:$BF,57,0)</f>
        <v>0</v>
      </c>
      <c r="P91" s="39">
        <f>VLOOKUP(B91,[3]Sheet1!$B:$BH,59,0)</f>
        <v>850.348333333333</v>
      </c>
      <c r="Q91" s="39">
        <f>VLOOKUP(B91,[4]Sheet1!$B$5:$BJ$707,61,0)</f>
        <v>1134.145</v>
      </c>
      <c r="R91" s="39">
        <f>VLOOKUP(B91,[5]Sheet1!$B$5:$BO$716,65,0)</f>
        <v>134.145</v>
      </c>
      <c r="S91" s="39">
        <f>VLOOKUP(B91,[1]Sheet1!$B:$BO,66,0)</f>
        <v>984.493333333333</v>
      </c>
      <c r="T91" s="49">
        <f t="shared" si="27"/>
        <v>3103.13166666667</v>
      </c>
      <c r="U91" s="50"/>
      <c r="V91" s="50"/>
      <c r="W91" s="50"/>
      <c r="X91" s="50">
        <f>VLOOKUP(B91,'[7]5.30 (2)'!$C$4:$V$115,20,0)</f>
        <v>5100</v>
      </c>
      <c r="Y91" s="50"/>
      <c r="Z91" s="50">
        <f>VLOOKUP(B91,'[8]7.4付款计划'!$C$4:$AI$185,33,0)</f>
        <v>6000</v>
      </c>
      <c r="AA91" s="50">
        <f>VLOOKUP(B91,'[8]7.9付款计划'!$C$9:$AB$196,26,0)</f>
        <v>0</v>
      </c>
      <c r="AB91" s="50"/>
      <c r="AC91" s="50"/>
      <c r="AD91" s="50"/>
      <c r="AE91" s="50"/>
      <c r="AF91" s="50"/>
      <c r="AG91" s="50"/>
      <c r="AH91" s="50">
        <f t="shared" si="19"/>
        <v>11100</v>
      </c>
      <c r="AI91" s="50">
        <f t="shared" si="20"/>
        <v>-7996.86833333333</v>
      </c>
      <c r="AJ91" s="50">
        <f t="shared" si="21"/>
        <v>804.87</v>
      </c>
      <c r="AK91" s="62">
        <f t="shared" si="31"/>
        <v>-7996.86833333333</v>
      </c>
      <c r="AL91" s="62">
        <f t="shared" si="22"/>
        <v>0</v>
      </c>
      <c r="AM91" s="100"/>
      <c r="AN91" s="50">
        <f t="shared" si="28"/>
        <v>0</v>
      </c>
      <c r="AO91" s="74" t="str">
        <f t="shared" si="23"/>
        <v>100%</v>
      </c>
      <c r="AP91" s="75">
        <f t="shared" si="24"/>
        <v>0</v>
      </c>
      <c r="AQ91" s="76"/>
      <c r="AR91" s="76"/>
      <c r="AS91" s="76"/>
      <c r="AT91" s="76">
        <f t="shared" si="25"/>
        <v>0</v>
      </c>
      <c r="AU91" s="77">
        <v>0</v>
      </c>
      <c r="AV91" s="77">
        <f t="shared" si="30"/>
        <v>0</v>
      </c>
      <c r="AW91" s="50">
        <f t="shared" si="26"/>
        <v>0</v>
      </c>
      <c r="AX91" s="91"/>
      <c r="AY91" s="93"/>
      <c r="AZ91" s="91"/>
      <c r="BA91" s="94" t="s">
        <v>70</v>
      </c>
      <c r="BB91" s="50">
        <v>0</v>
      </c>
      <c r="BC91" s="19" t="s">
        <v>81</v>
      </c>
      <c r="BD91" s="97"/>
    </row>
    <row r="92" ht="36" customHeight="1" spans="1:56">
      <c r="A92" s="15">
        <f t="shared" si="29"/>
        <v>89</v>
      </c>
      <c r="B92" s="16" t="s">
        <v>495</v>
      </c>
      <c r="C92" s="17" t="s">
        <v>496</v>
      </c>
      <c r="D92" s="17" t="s">
        <v>146</v>
      </c>
      <c r="E92" s="18" t="s">
        <v>75</v>
      </c>
      <c r="F92" s="19" t="s">
        <v>68</v>
      </c>
      <c r="G92" s="19" t="s">
        <v>79</v>
      </c>
      <c r="H92" s="20">
        <v>0.8</v>
      </c>
      <c r="I92" s="38">
        <f>VLOOKUP(B92,[1]Sheet1!$B:$BA,52,0)</f>
        <v>116087.61</v>
      </c>
      <c r="J92" s="38">
        <f>VLOOKUP(B92,[1]Sheet1!$B:$BB,53,0)</f>
        <v>111168.35</v>
      </c>
      <c r="K92" s="39">
        <f>VLOOKUP(B92,[2]Sheet1!$B$5:$BB$697,53,0)</f>
        <v>8913.80333333333</v>
      </c>
      <c r="L92" s="39">
        <f>VLOOKUP(B92,[2]Sheet1!$B:$BC,54,0)</f>
        <v>8337.01833333333</v>
      </c>
      <c r="M92" s="39">
        <f>VLOOKUP(B92,[2]Sheet1!$B:$BD,55,0)</f>
        <v>8222.965</v>
      </c>
      <c r="N92" s="39">
        <f>VLOOKUP(B92,[2]Sheet1!$B:$BE,56,0)</f>
        <v>7453.80666666667</v>
      </c>
      <c r="O92" s="39">
        <f>VLOOKUP(B92,[2]Sheet1!$B:$BF,57,0)</f>
        <v>6303.80666666667</v>
      </c>
      <c r="P92" s="39">
        <f>VLOOKUP(B92,[3]Sheet1!$B:$BH,59,0)</f>
        <v>9071.54333333333</v>
      </c>
      <c r="Q92" s="39">
        <f>VLOOKUP(B92,[4]Sheet1!$B$5:$BJ$707,61,0)</f>
        <v>8716.87166666667</v>
      </c>
      <c r="R92" s="39">
        <f>VLOOKUP(B92,[5]Sheet1!$B$5:$BO$716,65,0)</f>
        <v>8750.04833333333</v>
      </c>
      <c r="S92" s="39">
        <f>VLOOKUP(B92,[1]Sheet1!$B:$BO,66,0)</f>
        <v>7216.59666666667</v>
      </c>
      <c r="T92" s="49">
        <f t="shared" si="27"/>
        <v>58389.168</v>
      </c>
      <c r="U92" s="50">
        <f>VLOOKUP(B92,[6]Sheet2!$A:$V,21,0)</f>
        <v>40000</v>
      </c>
      <c r="V92" s="50"/>
      <c r="W92" s="50"/>
      <c r="X92" s="50"/>
      <c r="Y92" s="50"/>
      <c r="Z92" s="50">
        <f>VLOOKUP(B92,'[8]7.4付款计划'!$C$4:$AI$185,33,0)</f>
        <v>10000</v>
      </c>
      <c r="AA92" s="50">
        <f>VLOOKUP(B92,'[8]7.9付款计划'!$C$9:$AB$196,26,0)</f>
        <v>0</v>
      </c>
      <c r="AB92" s="50"/>
      <c r="AC92" s="50"/>
      <c r="AD92" s="50"/>
      <c r="AE92" s="50"/>
      <c r="AF92" s="50"/>
      <c r="AG92" s="50"/>
      <c r="AH92" s="50">
        <f t="shared" si="19"/>
        <v>50000</v>
      </c>
      <c r="AI92" s="50">
        <f t="shared" si="20"/>
        <v>8389.168</v>
      </c>
      <c r="AJ92" s="50">
        <f t="shared" si="21"/>
        <v>111168.35</v>
      </c>
      <c r="AK92" s="62">
        <f t="shared" si="31"/>
        <v>8389.168</v>
      </c>
      <c r="AL92" s="62">
        <f t="shared" si="22"/>
        <v>8389.168</v>
      </c>
      <c r="AM92" s="100"/>
      <c r="AN92" s="50">
        <f t="shared" si="28"/>
        <v>0</v>
      </c>
      <c r="AO92" s="74">
        <f t="shared" si="23"/>
        <v>0</v>
      </c>
      <c r="AP92" s="75">
        <f t="shared" si="24"/>
        <v>0</v>
      </c>
      <c r="AQ92" s="76"/>
      <c r="AR92" s="76"/>
      <c r="AS92" s="76"/>
      <c r="AT92" s="76">
        <f t="shared" si="25"/>
        <v>0</v>
      </c>
      <c r="AU92" s="77"/>
      <c r="AV92" s="77">
        <f t="shared" si="30"/>
        <v>0</v>
      </c>
      <c r="AW92" s="50">
        <f t="shared" si="26"/>
        <v>0</v>
      </c>
      <c r="AX92" s="91"/>
      <c r="AY92" s="93">
        <v>3</v>
      </c>
      <c r="AZ92" s="91">
        <f t="shared" ref="AZ92:AZ109" si="32">AX92-AY92</f>
        <v>-3</v>
      </c>
      <c r="BA92" s="94" t="s">
        <v>70</v>
      </c>
      <c r="BB92" s="50">
        <v>0</v>
      </c>
      <c r="BC92" s="19" t="s">
        <v>81</v>
      </c>
      <c r="BD92" s="97"/>
    </row>
    <row r="93" ht="36" customHeight="1" spans="1:56">
      <c r="A93" s="15">
        <f t="shared" si="29"/>
        <v>90</v>
      </c>
      <c r="B93" s="16" t="s">
        <v>497</v>
      </c>
      <c r="C93" s="17" t="s">
        <v>498</v>
      </c>
      <c r="D93" s="17" t="s">
        <v>146</v>
      </c>
      <c r="E93" s="18" t="s">
        <v>382</v>
      </c>
      <c r="F93" s="19" t="s">
        <v>68</v>
      </c>
      <c r="G93" s="19" t="s">
        <v>79</v>
      </c>
      <c r="H93" s="20">
        <v>0.8</v>
      </c>
      <c r="I93" s="38">
        <f>VLOOKUP(B93,[1]Sheet1!$B:$BA,52,0)</f>
        <v>581434.03</v>
      </c>
      <c r="J93" s="38">
        <f>VLOOKUP(B93,[1]Sheet1!$B:$BB,53,0)</f>
        <v>188190.52</v>
      </c>
      <c r="K93" s="39">
        <f>VLOOKUP(B93,[2]Sheet1!$B$5:$BB$697,53,0)</f>
        <v>9957.86833333333</v>
      </c>
      <c r="L93" s="39">
        <f>VLOOKUP(B93,[2]Sheet1!$B:$BC,54,0)</f>
        <v>15846.8633333333</v>
      </c>
      <c r="M93" s="39">
        <f>VLOOKUP(B93,[2]Sheet1!$B:$BD,55,0)</f>
        <v>15846.8633333333</v>
      </c>
      <c r="N93" s="39">
        <f>VLOOKUP(B93,[2]Sheet1!$B:$BE,56,0)</f>
        <v>15846.8633333333</v>
      </c>
      <c r="O93" s="39">
        <f>VLOOKUP(B93,[2]Sheet1!$B:$BF,57,0)</f>
        <v>15846.8633333333</v>
      </c>
      <c r="P93" s="39">
        <f>VLOOKUP(B93,[3]Sheet1!$B:$BH,59,0)</f>
        <v>18239.45</v>
      </c>
      <c r="Q93" s="39">
        <f>VLOOKUP(B93,[4]Sheet1!$B$5:$BJ$707,61,0)</f>
        <v>9199.14166666667</v>
      </c>
      <c r="R93" s="39">
        <f>VLOOKUP(B93,[5]Sheet1!$B$5:$BO$716,65,0)</f>
        <v>68850.7316666667</v>
      </c>
      <c r="S93" s="39">
        <f>VLOOKUP(B93,[1]Sheet1!$B:$BO,66,0)</f>
        <v>68850.7316666667</v>
      </c>
      <c r="T93" s="49">
        <f t="shared" si="27"/>
        <v>190788.301333333</v>
      </c>
      <c r="U93" s="50">
        <f>VLOOKUP(B93,[6]Sheet2!$A:$V,21,0)</f>
        <v>20000</v>
      </c>
      <c r="V93" s="50"/>
      <c r="W93" s="50"/>
      <c r="X93" s="50"/>
      <c r="Y93" s="50"/>
      <c r="Z93" s="50">
        <f>VLOOKUP(B93,'[8]7.4付款计划'!$C$4:$AI$185,33,0)</f>
        <v>0</v>
      </c>
      <c r="AA93" s="50">
        <f>VLOOKUP(B93,'[8]7.9付款计划'!$C$9:$AB$196,26,0)</f>
        <v>0</v>
      </c>
      <c r="AB93" s="50"/>
      <c r="AC93" s="50"/>
      <c r="AD93" s="50"/>
      <c r="AE93" s="50"/>
      <c r="AF93" s="50"/>
      <c r="AG93" s="50"/>
      <c r="AH93" s="50">
        <f t="shared" si="19"/>
        <v>20000</v>
      </c>
      <c r="AI93" s="50">
        <f t="shared" si="20"/>
        <v>170788.301333333</v>
      </c>
      <c r="AJ93" s="50">
        <f t="shared" si="21"/>
        <v>188190.52</v>
      </c>
      <c r="AK93" s="62">
        <f t="shared" si="31"/>
        <v>170788.301333333</v>
      </c>
      <c r="AL93" s="62">
        <f t="shared" si="22"/>
        <v>170788.301333333</v>
      </c>
      <c r="AM93" s="100">
        <v>20000</v>
      </c>
      <c r="AN93" s="50">
        <f t="shared" si="28"/>
        <v>20000</v>
      </c>
      <c r="AO93" s="74">
        <f t="shared" si="23"/>
        <v>0.117104039585038</v>
      </c>
      <c r="AP93" s="75">
        <f t="shared" si="24"/>
        <v>0.0013388103048981</v>
      </c>
      <c r="AQ93" s="76"/>
      <c r="AR93" s="76"/>
      <c r="AS93" s="76"/>
      <c r="AT93" s="76">
        <f t="shared" si="25"/>
        <v>0</v>
      </c>
      <c r="AU93" s="77"/>
      <c r="AV93" s="77">
        <f t="shared" si="30"/>
        <v>0</v>
      </c>
      <c r="AW93" s="50">
        <f t="shared" si="26"/>
        <v>20000</v>
      </c>
      <c r="AX93" s="91"/>
      <c r="AY93" s="93">
        <v>3</v>
      </c>
      <c r="AZ93" s="91">
        <f t="shared" si="32"/>
        <v>-3</v>
      </c>
      <c r="BA93" s="92" t="s">
        <v>70</v>
      </c>
      <c r="BB93" s="50">
        <v>0</v>
      </c>
      <c r="BC93" s="15" t="s">
        <v>95</v>
      </c>
      <c r="BD93" s="97"/>
    </row>
    <row r="94" ht="36" customHeight="1" spans="1:56">
      <c r="A94" s="15">
        <f t="shared" si="29"/>
        <v>91</v>
      </c>
      <c r="B94" s="16" t="s">
        <v>499</v>
      </c>
      <c r="C94" s="17" t="s">
        <v>500</v>
      </c>
      <c r="D94" s="17" t="s">
        <v>146</v>
      </c>
      <c r="E94" s="18" t="s">
        <v>75</v>
      </c>
      <c r="F94" s="23" t="s">
        <v>135</v>
      </c>
      <c r="G94" s="19" t="s">
        <v>79</v>
      </c>
      <c r="H94" s="20">
        <v>1</v>
      </c>
      <c r="I94" s="38">
        <f>VLOOKUP(B94,[1]Sheet1!$B:$BA,52,0)</f>
        <v>0</v>
      </c>
      <c r="J94" s="38">
        <f>VLOOKUP(B94,[1]Sheet1!$B:$BB,53,0)</f>
        <v>0</v>
      </c>
      <c r="K94" s="39">
        <f>VLOOKUP(B94,[2]Sheet1!$B$5:$BB$697,53,0)</f>
        <v>0</v>
      </c>
      <c r="L94" s="39">
        <f>VLOOKUP(B94,[2]Sheet1!$B:$BC,54,0)</f>
        <v>0</v>
      </c>
      <c r="M94" s="39">
        <f>VLOOKUP(B94,[2]Sheet1!$B:$BD,55,0)</f>
        <v>0</v>
      </c>
      <c r="N94" s="39">
        <f>VLOOKUP(B94,[2]Sheet1!$B:$BE,56,0)</f>
        <v>0</v>
      </c>
      <c r="O94" s="39">
        <f>VLOOKUP(B94,[2]Sheet1!$B:$BF,57,0)</f>
        <v>0</v>
      </c>
      <c r="P94" s="39">
        <f>VLOOKUP(B94,[3]Sheet1!$B:$BH,59,0)</f>
        <v>0</v>
      </c>
      <c r="Q94" s="39">
        <f>VLOOKUP(B94,[4]Sheet1!$B$5:$BJ$707,61,0)</f>
        <v>0</v>
      </c>
      <c r="R94" s="39">
        <f>VLOOKUP(B94,[5]Sheet1!$B$5:$BO$716,65,0)</f>
        <v>0</v>
      </c>
      <c r="S94" s="39">
        <f>VLOOKUP(B94,[1]Sheet1!$B:$BO,66,0)</f>
        <v>0</v>
      </c>
      <c r="T94" s="49">
        <f t="shared" si="27"/>
        <v>0</v>
      </c>
      <c r="U94" s="50"/>
      <c r="V94" s="50">
        <v>12530.25</v>
      </c>
      <c r="W94" s="50"/>
      <c r="X94" s="50"/>
      <c r="Y94" s="50"/>
      <c r="Z94" s="50">
        <f>VLOOKUP(B94,'[8]7.4付款计划'!$C$4:$AI$185,33,0)</f>
        <v>0</v>
      </c>
      <c r="AA94" s="50">
        <f>VLOOKUP(B94,'[8]7.9付款计划'!$C$9:$AB$196,26,0)</f>
        <v>0</v>
      </c>
      <c r="AB94" s="50"/>
      <c r="AC94" s="50"/>
      <c r="AD94" s="50"/>
      <c r="AE94" s="50"/>
      <c r="AF94" s="50"/>
      <c r="AG94" s="50"/>
      <c r="AH94" s="50">
        <f t="shared" si="19"/>
        <v>12530.25</v>
      </c>
      <c r="AI94" s="50">
        <f t="shared" si="20"/>
        <v>-12530.25</v>
      </c>
      <c r="AJ94" s="50">
        <f t="shared" si="21"/>
        <v>0</v>
      </c>
      <c r="AK94" s="62">
        <f t="shared" si="31"/>
        <v>-12530.25</v>
      </c>
      <c r="AL94" s="62">
        <f t="shared" si="22"/>
        <v>0</v>
      </c>
      <c r="AM94" s="100"/>
      <c r="AN94" s="50">
        <f t="shared" si="28"/>
        <v>0</v>
      </c>
      <c r="AO94" s="74" t="str">
        <f t="shared" si="23"/>
        <v>100%</v>
      </c>
      <c r="AP94" s="75">
        <f t="shared" si="24"/>
        <v>0</v>
      </c>
      <c r="AQ94" s="76"/>
      <c r="AR94" s="76"/>
      <c r="AS94" s="76"/>
      <c r="AT94" s="76">
        <f t="shared" si="25"/>
        <v>0</v>
      </c>
      <c r="AU94" s="77">
        <v>0</v>
      </c>
      <c r="AV94" s="77">
        <f t="shared" si="30"/>
        <v>0</v>
      </c>
      <c r="AW94" s="50">
        <f t="shared" si="26"/>
        <v>0</v>
      </c>
      <c r="AX94" s="91"/>
      <c r="AY94" s="93">
        <v>7</v>
      </c>
      <c r="AZ94" s="91">
        <f t="shared" si="32"/>
        <v>-7</v>
      </c>
      <c r="BA94" s="92" t="s">
        <v>70</v>
      </c>
      <c r="BB94" s="50">
        <v>0</v>
      </c>
      <c r="BC94" s="15" t="s">
        <v>174</v>
      </c>
      <c r="BD94" s="97" t="s">
        <v>501</v>
      </c>
    </row>
    <row r="95" ht="36" customHeight="1" spans="1:56">
      <c r="A95" s="15">
        <f t="shared" si="29"/>
        <v>92</v>
      </c>
      <c r="B95" s="16" t="s">
        <v>502</v>
      </c>
      <c r="C95" s="17" t="s">
        <v>503</v>
      </c>
      <c r="D95" s="17" t="s">
        <v>66</v>
      </c>
      <c r="E95" s="18" t="s">
        <v>168</v>
      </c>
      <c r="F95" s="23" t="s">
        <v>135</v>
      </c>
      <c r="G95" s="19" t="s">
        <v>79</v>
      </c>
      <c r="H95" s="20">
        <v>0.8</v>
      </c>
      <c r="I95" s="38">
        <f>VLOOKUP(B95,[1]Sheet1!$B:$BA,52,0)</f>
        <v>244690.77</v>
      </c>
      <c r="J95" s="38">
        <f>VLOOKUP(B95,[1]Sheet1!$B:$BB,53,0)</f>
        <v>141747.95</v>
      </c>
      <c r="K95" s="39">
        <f>VLOOKUP(B95,[2]Sheet1!$B$5:$BB$697,53,0)</f>
        <v>0</v>
      </c>
      <c r="L95" s="39">
        <f>VLOOKUP(B95,[2]Sheet1!$B:$BC,54,0)</f>
        <v>4131.15666666667</v>
      </c>
      <c r="M95" s="39">
        <f>VLOOKUP(B95,[2]Sheet1!$B:$BD,55,0)</f>
        <v>8345.35333333333</v>
      </c>
      <c r="N95" s="39">
        <f>VLOOKUP(B95,[2]Sheet1!$B:$BE,56,0)</f>
        <v>10147.9566666667</v>
      </c>
      <c r="O95" s="39">
        <f>VLOOKUP(B95,[2]Sheet1!$B:$BF,57,0)</f>
        <v>18354.6283333333</v>
      </c>
      <c r="P95" s="39">
        <f>VLOOKUP(B95,[3]Sheet1!$B:$BH,59,0)</f>
        <v>28624.6583333333</v>
      </c>
      <c r="Q95" s="39">
        <f>VLOOKUP(B95,[4]Sheet1!$B$5:$BJ$707,61,0)</f>
        <v>29194.0716666667</v>
      </c>
      <c r="R95" s="39">
        <f>VLOOKUP(B95,[5]Sheet1!$B$5:$BO$716,65,0)</f>
        <v>34529.1116666667</v>
      </c>
      <c r="S95" s="39">
        <f>VLOOKUP(B95,[1]Sheet1!$B:$BO,66,0)</f>
        <v>37436.4416666667</v>
      </c>
      <c r="T95" s="49">
        <f t="shared" si="27"/>
        <v>136610.702666667</v>
      </c>
      <c r="U95" s="50">
        <f>VLOOKUP(B95,[6]Sheet2!$A:$V,21,0)</f>
        <v>100000</v>
      </c>
      <c r="V95" s="50">
        <v>30000</v>
      </c>
      <c r="W95" s="50"/>
      <c r="X95" s="50"/>
      <c r="Y95" s="50"/>
      <c r="Z95" s="50">
        <f>VLOOKUP(B95,'[8]7.4付款计划'!$C$4:$AI$185,33,0)</f>
        <v>0</v>
      </c>
      <c r="AA95" s="50">
        <f>VLOOKUP(B95,'[8]7.9付款计划'!$C$9:$AB$196,26,0)</f>
        <v>0</v>
      </c>
      <c r="AB95" s="50"/>
      <c r="AC95" s="50"/>
      <c r="AD95" s="50"/>
      <c r="AE95" s="50"/>
      <c r="AF95" s="50"/>
      <c r="AG95" s="50"/>
      <c r="AH95" s="50">
        <f t="shared" si="19"/>
        <v>130000</v>
      </c>
      <c r="AI95" s="50">
        <f t="shared" si="20"/>
        <v>6610.70266666668</v>
      </c>
      <c r="AJ95" s="50">
        <f t="shared" si="21"/>
        <v>141747.95</v>
      </c>
      <c r="AK95" s="62">
        <f t="shared" si="31"/>
        <v>6610.70266666668</v>
      </c>
      <c r="AL95" s="62">
        <f t="shared" si="22"/>
        <v>6610.70266666668</v>
      </c>
      <c r="AM95" s="99">
        <v>50000</v>
      </c>
      <c r="AN95" s="50">
        <f t="shared" si="28"/>
        <v>50000</v>
      </c>
      <c r="AO95" s="74">
        <f t="shared" si="23"/>
        <v>7.56349249409088</v>
      </c>
      <c r="AP95" s="75">
        <f t="shared" si="24"/>
        <v>0.00334702576224526</v>
      </c>
      <c r="AQ95" s="76"/>
      <c r="AR95" s="76"/>
      <c r="AS95" s="76"/>
      <c r="AT95" s="76">
        <f t="shared" si="25"/>
        <v>0</v>
      </c>
      <c r="AU95" s="77"/>
      <c r="AV95" s="77">
        <f t="shared" si="30"/>
        <v>0</v>
      </c>
      <c r="AW95" s="50">
        <f t="shared" si="26"/>
        <v>50000</v>
      </c>
      <c r="AX95" s="91">
        <v>45532</v>
      </c>
      <c r="AY95" s="93">
        <v>3</v>
      </c>
      <c r="AZ95" s="91">
        <f t="shared" si="32"/>
        <v>45529</v>
      </c>
      <c r="BA95" s="92" t="s">
        <v>70</v>
      </c>
      <c r="BB95" s="50">
        <v>0</v>
      </c>
      <c r="BC95" s="15" t="s">
        <v>81</v>
      </c>
      <c r="BD95" s="97"/>
    </row>
    <row r="96" ht="36" customHeight="1" spans="1:56">
      <c r="A96" s="15">
        <f t="shared" si="29"/>
        <v>93</v>
      </c>
      <c r="B96" s="16" t="s">
        <v>504</v>
      </c>
      <c r="C96" s="17" t="s">
        <v>505</v>
      </c>
      <c r="D96" s="17" t="s">
        <v>146</v>
      </c>
      <c r="E96" s="18" t="s">
        <v>75</v>
      </c>
      <c r="F96" s="19" t="s">
        <v>68</v>
      </c>
      <c r="G96" s="19" t="s">
        <v>79</v>
      </c>
      <c r="H96" s="20">
        <v>0.8</v>
      </c>
      <c r="I96" s="38">
        <f>VLOOKUP(B96,[1]Sheet1!$B:$BA,52,0)</f>
        <v>1528.11</v>
      </c>
      <c r="J96" s="38">
        <f>VLOOKUP(B96,[1]Sheet1!$B:$BB,53,0)</f>
        <v>0</v>
      </c>
      <c r="K96" s="39">
        <f>VLOOKUP(B96,[2]Sheet1!$B$5:$BB$697,53,0)</f>
        <v>0</v>
      </c>
      <c r="L96" s="39">
        <f>VLOOKUP(B96,[2]Sheet1!$B:$BC,54,0)</f>
        <v>0</v>
      </c>
      <c r="M96" s="39">
        <f>VLOOKUP(B96,[2]Sheet1!$B:$BD,55,0)</f>
        <v>0</v>
      </c>
      <c r="N96" s="39">
        <f>VLOOKUP(B96,[2]Sheet1!$B:$BE,56,0)</f>
        <v>0</v>
      </c>
      <c r="O96" s="39">
        <f>VLOOKUP(B96,[2]Sheet1!$B:$BF,57,0)</f>
        <v>0</v>
      </c>
      <c r="P96" s="39">
        <f>VLOOKUP(B96,[3]Sheet1!$B:$BH,59,0)</f>
        <v>0</v>
      </c>
      <c r="Q96" s="39">
        <f>VLOOKUP(B96,[4]Sheet1!$B$5:$BJ$707,61,0)</f>
        <v>5650</v>
      </c>
      <c r="R96" s="39">
        <f>VLOOKUP(B96,[5]Sheet1!$B$5:$BO$716,65,0)</f>
        <v>4421.35166666667</v>
      </c>
      <c r="S96" s="39">
        <f>VLOOKUP(B96,[1]Sheet1!$B:$BO,66,0)</f>
        <v>254.685</v>
      </c>
      <c r="T96" s="49">
        <f t="shared" si="27"/>
        <v>8260.82933333333</v>
      </c>
      <c r="U96" s="50">
        <f>VLOOKUP(B96,[6]Sheet2!$A:$V,21,0)</f>
        <v>0</v>
      </c>
      <c r="V96" s="50">
        <v>10000</v>
      </c>
      <c r="W96" s="50"/>
      <c r="X96" s="50"/>
      <c r="Y96" s="50"/>
      <c r="Z96" s="50">
        <f>VLOOKUP(B96,'[8]7.4付款计划'!$C$4:$AI$185,33,0)</f>
        <v>10000</v>
      </c>
      <c r="AA96" s="50">
        <f>VLOOKUP(B96,'[8]7.9付款计划'!$C$9:$AB$196,26,0)</f>
        <v>0</v>
      </c>
      <c r="AB96" s="50"/>
      <c r="AC96" s="50">
        <v>25000</v>
      </c>
      <c r="AD96" s="50"/>
      <c r="AE96" s="50"/>
      <c r="AF96" s="50"/>
      <c r="AG96" s="50"/>
      <c r="AH96" s="50">
        <f t="shared" si="19"/>
        <v>45000</v>
      </c>
      <c r="AI96" s="50">
        <f t="shared" si="20"/>
        <v>-36739.1706666667</v>
      </c>
      <c r="AJ96" s="50">
        <f t="shared" si="21"/>
        <v>0</v>
      </c>
      <c r="AK96" s="62">
        <f t="shared" si="31"/>
        <v>-36739.1706666667</v>
      </c>
      <c r="AL96" s="62">
        <f t="shared" si="22"/>
        <v>0</v>
      </c>
      <c r="AM96" s="100"/>
      <c r="AN96" s="50">
        <f t="shared" si="28"/>
        <v>0</v>
      </c>
      <c r="AO96" s="74" t="str">
        <f t="shared" si="23"/>
        <v>100%</v>
      </c>
      <c r="AP96" s="75">
        <f t="shared" si="24"/>
        <v>0</v>
      </c>
      <c r="AQ96" s="76"/>
      <c r="AR96" s="76"/>
      <c r="AS96" s="76"/>
      <c r="AT96" s="76">
        <f t="shared" si="25"/>
        <v>0</v>
      </c>
      <c r="AU96" s="77"/>
      <c r="AV96" s="77">
        <f t="shared" si="30"/>
        <v>0</v>
      </c>
      <c r="AW96" s="50">
        <f t="shared" si="26"/>
        <v>0</v>
      </c>
      <c r="AX96" s="91"/>
      <c r="AY96" s="93">
        <v>3</v>
      </c>
      <c r="AZ96" s="91">
        <f t="shared" si="32"/>
        <v>-3</v>
      </c>
      <c r="BA96" s="94" t="s">
        <v>70</v>
      </c>
      <c r="BB96" s="50">
        <v>0</v>
      </c>
      <c r="BC96" s="19" t="s">
        <v>81</v>
      </c>
      <c r="BD96" s="97"/>
    </row>
    <row r="97" s="1" customFormat="1" ht="36" customHeight="1" spans="1:57">
      <c r="A97" s="15">
        <f t="shared" si="29"/>
        <v>94</v>
      </c>
      <c r="B97" s="16" t="s">
        <v>506</v>
      </c>
      <c r="C97" s="17" t="s">
        <v>507</v>
      </c>
      <c r="D97" s="17" t="s">
        <v>146</v>
      </c>
      <c r="E97" s="18" t="s">
        <v>75</v>
      </c>
      <c r="F97" s="19" t="s">
        <v>68</v>
      </c>
      <c r="G97" s="19" t="s">
        <v>85</v>
      </c>
      <c r="H97" s="20">
        <v>1</v>
      </c>
      <c r="I97" s="38">
        <f>VLOOKUP(B97,[1]Sheet1!$B:$BA,52,0)</f>
        <v>148990.5</v>
      </c>
      <c r="J97" s="38">
        <f>VLOOKUP(B97,[1]Sheet1!$B:$BB,53,0)</f>
        <v>120966.5</v>
      </c>
      <c r="K97" s="39">
        <f>VLOOKUP(B97,[2]Sheet1!$B$5:$BB$697,53,0)</f>
        <v>0</v>
      </c>
      <c r="L97" s="39">
        <f>VLOOKUP(B97,[2]Sheet1!$B:$BC,54,0)</f>
        <v>0</v>
      </c>
      <c r="M97" s="39">
        <f>VLOOKUP(B97,[2]Sheet1!$B:$BD,55,0)</f>
        <v>0</v>
      </c>
      <c r="N97" s="39">
        <f>VLOOKUP(B97,[2]Sheet1!$B:$BE,56,0)</f>
        <v>0</v>
      </c>
      <c r="O97" s="39">
        <f>VLOOKUP(B97,[2]Sheet1!$B:$BF,57,0)</f>
        <v>20161.0833333333</v>
      </c>
      <c r="P97" s="39">
        <f>VLOOKUP(B97,[3]Sheet1!$B:$BH,59,0)</f>
        <v>20161.0833333333</v>
      </c>
      <c r="Q97" s="39">
        <f>VLOOKUP(B97,[4]Sheet1!$B$5:$BJ$707,61,0)</f>
        <v>24831.75</v>
      </c>
      <c r="R97" s="39">
        <f>VLOOKUP(B97,[5]Sheet1!$B$5:$BO$716,65,0)</f>
        <v>24831.75</v>
      </c>
      <c r="S97" s="39">
        <f>VLOOKUP(B97,[1]Sheet1!$B:$BO,66,0)</f>
        <v>24831.75</v>
      </c>
      <c r="T97" s="49">
        <f t="shared" si="27"/>
        <v>114817.416666667</v>
      </c>
      <c r="U97" s="50">
        <f>VLOOKUP(B97,[6]Sheet2!$A:$V,21,0)</f>
        <v>198654</v>
      </c>
      <c r="V97" s="50"/>
      <c r="W97" s="50"/>
      <c r="X97" s="50"/>
      <c r="Y97" s="50"/>
      <c r="Z97" s="50">
        <f>VLOOKUP(B97,'[8]7.4付款计划'!$C$4:$AI$185,33,0)</f>
        <v>0</v>
      </c>
      <c r="AA97" s="50">
        <f>VLOOKUP(B97,'[8]7.9付款计划'!$C$9:$AB$196,26,0)</f>
        <v>0</v>
      </c>
      <c r="AB97" s="50"/>
      <c r="AC97" s="50"/>
      <c r="AD97" s="50">
        <v>148990.5</v>
      </c>
      <c r="AE97" s="50"/>
      <c r="AF97" s="50"/>
      <c r="AG97" s="50"/>
      <c r="AH97" s="50">
        <f t="shared" si="19"/>
        <v>347644.5</v>
      </c>
      <c r="AI97" s="50">
        <f t="shared" si="20"/>
        <v>-232827.083333333</v>
      </c>
      <c r="AJ97" s="50">
        <f t="shared" si="21"/>
        <v>-28024</v>
      </c>
      <c r="AK97" s="62">
        <f t="shared" si="31"/>
        <v>-28024</v>
      </c>
      <c r="AL97" s="62">
        <f t="shared" si="22"/>
        <v>0</v>
      </c>
      <c r="AM97" s="100"/>
      <c r="AN97" s="50">
        <f t="shared" si="28"/>
        <v>0</v>
      </c>
      <c r="AO97" s="74" t="str">
        <f t="shared" si="23"/>
        <v>100%</v>
      </c>
      <c r="AP97" s="75">
        <f t="shared" si="24"/>
        <v>0</v>
      </c>
      <c r="AQ97" s="76"/>
      <c r="AR97" s="76"/>
      <c r="AS97" s="76"/>
      <c r="AT97" s="76">
        <f t="shared" si="25"/>
        <v>0</v>
      </c>
      <c r="AU97" s="77"/>
      <c r="AV97" s="77">
        <f t="shared" si="30"/>
        <v>0</v>
      </c>
      <c r="AW97" s="50">
        <f t="shared" si="26"/>
        <v>0</v>
      </c>
      <c r="AX97" s="91">
        <v>45536</v>
      </c>
      <c r="AY97" s="93">
        <v>3</v>
      </c>
      <c r="AZ97" s="91">
        <f t="shared" si="32"/>
        <v>45533</v>
      </c>
      <c r="BA97" s="92" t="s">
        <v>70</v>
      </c>
      <c r="BB97" s="50">
        <v>0</v>
      </c>
      <c r="BC97" s="15" t="s">
        <v>81</v>
      </c>
      <c r="BD97" s="97"/>
      <c r="BE97" s="2"/>
    </row>
    <row r="98" s="1" customFormat="1" ht="36" customHeight="1" spans="1:57">
      <c r="A98" s="15">
        <f t="shared" si="29"/>
        <v>95</v>
      </c>
      <c r="B98" s="16" t="s">
        <v>508</v>
      </c>
      <c r="C98" s="17" t="s">
        <v>509</v>
      </c>
      <c r="D98" s="17" t="s">
        <v>66</v>
      </c>
      <c r="E98" s="18" t="s">
        <v>67</v>
      </c>
      <c r="F98" s="19" t="s">
        <v>68</v>
      </c>
      <c r="G98" s="19" t="s">
        <v>79</v>
      </c>
      <c r="H98" s="20">
        <v>0.8</v>
      </c>
      <c r="I98" s="38">
        <f>VLOOKUP(B98,[1]Sheet1!$B:$BA,52,0)</f>
        <v>18984.23</v>
      </c>
      <c r="J98" s="38">
        <f>VLOOKUP(B98,[1]Sheet1!$B:$BB,53,0)</f>
        <v>10004.41</v>
      </c>
      <c r="K98" s="39">
        <f>VLOOKUP(B98,[2]Sheet1!$B$5:$BB$697,53,0)</f>
        <v>0</v>
      </c>
      <c r="L98" s="39">
        <f>VLOOKUP(B98,[2]Sheet1!$B:$BC,54,0)</f>
        <v>0.213333333333333</v>
      </c>
      <c r="M98" s="39">
        <f>VLOOKUP(B98,[2]Sheet1!$B:$BD,55,0)</f>
        <v>3295.88833333333</v>
      </c>
      <c r="N98" s="39">
        <f>VLOOKUP(B98,[2]Sheet1!$B:$BE,56,0)</f>
        <v>3295.88833333333</v>
      </c>
      <c r="O98" s="39">
        <f>VLOOKUP(B98,[2]Sheet1!$B:$BF,57,0)</f>
        <v>3295.88833333333</v>
      </c>
      <c r="P98" s="39">
        <f>VLOOKUP(B98,[3]Sheet1!$B:$BH,59,0)</f>
        <v>4939.08833333333</v>
      </c>
      <c r="Q98" s="39">
        <f>VLOOKUP(B98,[4]Sheet1!$B$5:$BJ$707,61,0)</f>
        <v>6026.98833333333</v>
      </c>
      <c r="R98" s="39">
        <f>VLOOKUP(B98,[5]Sheet1!$B$5:$BO$716,65,0)</f>
        <v>6606.27666666667</v>
      </c>
      <c r="S98" s="39">
        <f>VLOOKUP(B98,[1]Sheet1!$B:$BO,66,0)</f>
        <v>3164.03833333333</v>
      </c>
      <c r="T98" s="49">
        <f t="shared" si="27"/>
        <v>24499.416</v>
      </c>
      <c r="U98" s="50">
        <f>VLOOKUP(B98,[6]Sheet2!$A:$V,21,0)</f>
        <v>6947.92</v>
      </c>
      <c r="V98" s="50"/>
      <c r="W98" s="50"/>
      <c r="X98" s="50"/>
      <c r="Y98" s="50"/>
      <c r="Z98" s="50">
        <f>VLOOKUP(B98,'[8]7.4付款计划'!$C$4:$AI$185,33,0)</f>
        <v>0</v>
      </c>
      <c r="AA98" s="50">
        <f>VLOOKUP(B98,'[8]7.9付款计划'!$C$9:$AB$196,26,0)</f>
        <v>0</v>
      </c>
      <c r="AB98" s="50">
        <v>29634.53</v>
      </c>
      <c r="AC98" s="50"/>
      <c r="AD98" s="50"/>
      <c r="AE98" s="50"/>
      <c r="AF98" s="50"/>
      <c r="AG98" s="50"/>
      <c r="AH98" s="50">
        <f t="shared" si="19"/>
        <v>36582.45</v>
      </c>
      <c r="AI98" s="50">
        <f t="shared" si="20"/>
        <v>-12083.034</v>
      </c>
      <c r="AJ98" s="50">
        <f t="shared" si="21"/>
        <v>10004.41</v>
      </c>
      <c r="AK98" s="62">
        <f t="shared" si="31"/>
        <v>-12083.034</v>
      </c>
      <c r="AL98" s="62">
        <f t="shared" si="22"/>
        <v>0</v>
      </c>
      <c r="AM98" s="100">
        <v>10004.41</v>
      </c>
      <c r="AN98" s="50">
        <f t="shared" si="28"/>
        <v>10004.41</v>
      </c>
      <c r="AO98" s="74" t="str">
        <f t="shared" si="23"/>
        <v>100%</v>
      </c>
      <c r="AP98" s="75">
        <f t="shared" si="24"/>
        <v>0.000669700360121282</v>
      </c>
      <c r="AQ98" s="76"/>
      <c r="AR98" s="76"/>
      <c r="AS98" s="76"/>
      <c r="AT98" s="76">
        <f t="shared" si="25"/>
        <v>0</v>
      </c>
      <c r="AU98" s="77"/>
      <c r="AV98" s="77">
        <f t="shared" si="30"/>
        <v>0</v>
      </c>
      <c r="AW98" s="50">
        <f t="shared" si="26"/>
        <v>10004.41</v>
      </c>
      <c r="AX98" s="91">
        <v>45542</v>
      </c>
      <c r="AY98" s="93">
        <v>3</v>
      </c>
      <c r="AZ98" s="91">
        <f t="shared" si="32"/>
        <v>45539</v>
      </c>
      <c r="BA98" s="92" t="s">
        <v>70</v>
      </c>
      <c r="BB98" s="50">
        <v>0</v>
      </c>
      <c r="BC98" s="15" t="s">
        <v>95</v>
      </c>
      <c r="BD98" s="97"/>
      <c r="BE98" s="2"/>
    </row>
    <row r="99" s="1" customFormat="1" ht="36" customHeight="1" spans="1:57">
      <c r="A99" s="15">
        <f t="shared" si="29"/>
        <v>96</v>
      </c>
      <c r="B99" s="16" t="s">
        <v>510</v>
      </c>
      <c r="C99" s="17" t="s">
        <v>511</v>
      </c>
      <c r="D99" s="17" t="s">
        <v>66</v>
      </c>
      <c r="E99" s="18" t="s">
        <v>67</v>
      </c>
      <c r="F99" s="19" t="s">
        <v>68</v>
      </c>
      <c r="G99" s="19" t="s">
        <v>79</v>
      </c>
      <c r="H99" s="20">
        <v>0.8</v>
      </c>
      <c r="I99" s="38">
        <f>VLOOKUP(B99,[1]Sheet1!$B:$BA,52,0)</f>
        <v>117802.63</v>
      </c>
      <c r="J99" s="38">
        <f>VLOOKUP(B99,[1]Sheet1!$B:$BB,53,0)</f>
        <v>93150.55</v>
      </c>
      <c r="K99" s="39">
        <f>VLOOKUP(B99,[2]Sheet1!$B$5:$BB$697,53,0)</f>
        <v>2663.73166666667</v>
      </c>
      <c r="L99" s="39">
        <f>VLOOKUP(B99,[2]Sheet1!$B:$BC,54,0)</f>
        <v>2663.73166666667</v>
      </c>
      <c r="M99" s="39">
        <f>VLOOKUP(B99,[2]Sheet1!$B:$BD,55,0)</f>
        <v>4724.55166666667</v>
      </c>
      <c r="N99" s="39">
        <f>VLOOKUP(B99,[2]Sheet1!$B:$BE,56,0)</f>
        <v>7463.67166666667</v>
      </c>
      <c r="O99" s="39">
        <f>VLOOKUP(B99,[2]Sheet1!$B:$BF,57,0)</f>
        <v>11572.3516666667</v>
      </c>
      <c r="P99" s="39">
        <f>VLOOKUP(B99,[3]Sheet1!$B:$BH,59,0)</f>
        <v>14915.7</v>
      </c>
      <c r="Q99" s="39">
        <f>VLOOKUP(B99,[4]Sheet1!$B$5:$BJ$707,61,0)</f>
        <v>12861.36</v>
      </c>
      <c r="R99" s="39">
        <f>VLOOKUP(B99,[5]Sheet1!$B$5:$BO$716,65,0)</f>
        <v>16970.04</v>
      </c>
      <c r="S99" s="39">
        <f>VLOOKUP(B99,[1]Sheet1!$B:$BO,66,0)</f>
        <v>14909.22</v>
      </c>
      <c r="T99" s="49">
        <f t="shared" si="27"/>
        <v>70995.4866666667</v>
      </c>
      <c r="U99" s="50">
        <f>VLOOKUP(B99,[6]Sheet2!$A:$V,21,0)</f>
        <v>0</v>
      </c>
      <c r="V99" s="50"/>
      <c r="W99" s="50"/>
      <c r="X99" s="50"/>
      <c r="Y99" s="50"/>
      <c r="Z99" s="50">
        <f>VLOOKUP(B99,'[8]7.4付款计划'!$C$4:$AI$185,33,0)</f>
        <v>0</v>
      </c>
      <c r="AA99" s="50">
        <f>VLOOKUP(B99,'[8]7.9付款计划'!$C$9:$AB$196,26,0)</f>
        <v>0</v>
      </c>
      <c r="AB99" s="50"/>
      <c r="AC99" s="50"/>
      <c r="AD99" s="50"/>
      <c r="AE99" s="50"/>
      <c r="AF99" s="50"/>
      <c r="AG99" s="50"/>
      <c r="AH99" s="50">
        <f t="shared" si="19"/>
        <v>0</v>
      </c>
      <c r="AI99" s="50">
        <f t="shared" si="20"/>
        <v>70995.4866666667</v>
      </c>
      <c r="AJ99" s="50">
        <f t="shared" si="21"/>
        <v>93150.55</v>
      </c>
      <c r="AK99" s="62">
        <f t="shared" si="31"/>
        <v>70995.4866666667</v>
      </c>
      <c r="AL99" s="62">
        <f t="shared" si="22"/>
        <v>70995.4866666667</v>
      </c>
      <c r="AM99" s="100">
        <v>30000</v>
      </c>
      <c r="AN99" s="50">
        <f t="shared" si="28"/>
        <v>30000</v>
      </c>
      <c r="AO99" s="74">
        <f t="shared" si="23"/>
        <v>0.422562072725186</v>
      </c>
      <c r="AP99" s="75">
        <f t="shared" si="24"/>
        <v>0.00200821545734716</v>
      </c>
      <c r="AQ99" s="76"/>
      <c r="AR99" s="76"/>
      <c r="AS99" s="76"/>
      <c r="AT99" s="76">
        <f t="shared" si="25"/>
        <v>0</v>
      </c>
      <c r="AU99" s="77">
        <v>0</v>
      </c>
      <c r="AV99" s="77">
        <f t="shared" si="30"/>
        <v>0</v>
      </c>
      <c r="AW99" s="50">
        <f t="shared" si="26"/>
        <v>30000</v>
      </c>
      <c r="AX99" s="91"/>
      <c r="AY99" s="93">
        <v>3</v>
      </c>
      <c r="AZ99" s="91">
        <f t="shared" si="32"/>
        <v>-3</v>
      </c>
      <c r="BA99" s="92" t="s">
        <v>70</v>
      </c>
      <c r="BB99" s="50">
        <v>0</v>
      </c>
      <c r="BC99" s="15" t="s">
        <v>88</v>
      </c>
      <c r="BD99" s="97"/>
      <c r="BE99" s="2"/>
    </row>
    <row r="100" s="1" customFormat="1" ht="36" customHeight="1" spans="1:57">
      <c r="A100" s="15">
        <f t="shared" si="29"/>
        <v>97</v>
      </c>
      <c r="B100" s="16" t="s">
        <v>512</v>
      </c>
      <c r="C100" s="17" t="s">
        <v>513</v>
      </c>
      <c r="D100" s="17" t="s">
        <v>146</v>
      </c>
      <c r="E100" s="18" t="s">
        <v>75</v>
      </c>
      <c r="F100" s="19" t="s">
        <v>68</v>
      </c>
      <c r="G100" s="19" t="s">
        <v>79</v>
      </c>
      <c r="H100" s="20">
        <v>0.8</v>
      </c>
      <c r="I100" s="38">
        <f>VLOOKUP(B100,[1]Sheet1!$B:$BA,52,0)</f>
        <v>0</v>
      </c>
      <c r="J100" s="38">
        <f>VLOOKUP(B100,[1]Sheet1!$B:$BB,53,0)</f>
        <v>0</v>
      </c>
      <c r="K100" s="39">
        <f>VLOOKUP(B100,[2]Sheet1!$B$5:$BB$697,53,0)</f>
        <v>0</v>
      </c>
      <c r="L100" s="39">
        <f>VLOOKUP(B100,[2]Sheet1!$B:$BC,54,0)</f>
        <v>0</v>
      </c>
      <c r="M100" s="39">
        <f>VLOOKUP(B100,[2]Sheet1!$B:$BD,55,0)</f>
        <v>0</v>
      </c>
      <c r="N100" s="39">
        <f>VLOOKUP(B100,[2]Sheet1!$B:$BE,56,0)</f>
        <v>0</v>
      </c>
      <c r="O100" s="39">
        <f>VLOOKUP(B100,[2]Sheet1!$B:$BF,57,0)</f>
        <v>0</v>
      </c>
      <c r="P100" s="39">
        <f>VLOOKUP(B100,[3]Sheet1!$B:$BH,59,0)</f>
        <v>0</v>
      </c>
      <c r="Q100" s="39">
        <f>VLOOKUP(B100,[4]Sheet1!$B$5:$BJ$707,61,0)</f>
        <v>0</v>
      </c>
      <c r="R100" s="39">
        <f>VLOOKUP(B100,[5]Sheet1!$B$5:$BO$716,65,0)</f>
        <v>0</v>
      </c>
      <c r="S100" s="39">
        <f>VLOOKUP(B100,[1]Sheet1!$B:$BO,66,0)</f>
        <v>0</v>
      </c>
      <c r="T100" s="49">
        <f t="shared" si="27"/>
        <v>0</v>
      </c>
      <c r="U100" s="50"/>
      <c r="V100" s="50"/>
      <c r="W100" s="50"/>
      <c r="X100" s="50"/>
      <c r="Y100" s="50"/>
      <c r="Z100" s="50">
        <f>VLOOKUP(B100,'[8]7.4付款计划'!$C$4:$AI$185,33,0)</f>
        <v>0</v>
      </c>
      <c r="AA100" s="50">
        <f>VLOOKUP(B100,'[8]7.9付款计划'!$C$9:$AB$196,26,0)</f>
        <v>0</v>
      </c>
      <c r="AB100" s="50"/>
      <c r="AC100" s="50"/>
      <c r="AD100" s="50"/>
      <c r="AE100" s="50"/>
      <c r="AF100" s="50"/>
      <c r="AG100" s="50"/>
      <c r="AH100" s="50">
        <f t="shared" si="19"/>
        <v>0</v>
      </c>
      <c r="AI100" s="50">
        <f t="shared" si="20"/>
        <v>0</v>
      </c>
      <c r="AJ100" s="50">
        <f t="shared" si="21"/>
        <v>0</v>
      </c>
      <c r="AK100" s="62">
        <f t="shared" si="31"/>
        <v>0</v>
      </c>
      <c r="AL100" s="62">
        <f t="shared" si="22"/>
        <v>0</v>
      </c>
      <c r="AM100" s="100"/>
      <c r="AN100" s="50">
        <f t="shared" si="28"/>
        <v>0</v>
      </c>
      <c r="AO100" s="74" t="str">
        <f t="shared" si="23"/>
        <v>100%</v>
      </c>
      <c r="AP100" s="75">
        <f t="shared" si="24"/>
        <v>0</v>
      </c>
      <c r="AQ100" s="76"/>
      <c r="AR100" s="76"/>
      <c r="AS100" s="76"/>
      <c r="AT100" s="76">
        <f t="shared" si="25"/>
        <v>0</v>
      </c>
      <c r="AU100" s="77"/>
      <c r="AV100" s="77">
        <f t="shared" si="30"/>
        <v>0</v>
      </c>
      <c r="AW100" s="50">
        <f t="shared" si="26"/>
        <v>0</v>
      </c>
      <c r="AX100" s="91"/>
      <c r="AY100" s="93">
        <v>3</v>
      </c>
      <c r="AZ100" s="91">
        <f t="shared" si="32"/>
        <v>-3</v>
      </c>
      <c r="BA100" s="92" t="s">
        <v>70</v>
      </c>
      <c r="BB100" s="50">
        <v>0</v>
      </c>
      <c r="BC100" s="15" t="s">
        <v>81</v>
      </c>
      <c r="BD100" s="97"/>
      <c r="BE100" s="2"/>
    </row>
    <row r="101" s="1" customFormat="1" ht="36" customHeight="1" spans="1:57">
      <c r="A101" s="15">
        <f t="shared" si="29"/>
        <v>98</v>
      </c>
      <c r="B101" s="16" t="s">
        <v>514</v>
      </c>
      <c r="C101" s="17" t="s">
        <v>515</v>
      </c>
      <c r="D101" s="17" t="s">
        <v>146</v>
      </c>
      <c r="E101" s="18" t="s">
        <v>75</v>
      </c>
      <c r="F101" s="19" t="s">
        <v>68</v>
      </c>
      <c r="G101" s="19" t="s">
        <v>257</v>
      </c>
      <c r="H101" s="20">
        <v>1</v>
      </c>
      <c r="I101" s="38">
        <f>VLOOKUP(B101,[1]Sheet1!$B:$BA,52,0)</f>
        <v>0</v>
      </c>
      <c r="J101" s="38">
        <f>VLOOKUP(B101,[1]Sheet1!$B:$BB,53,0)</f>
        <v>0</v>
      </c>
      <c r="K101" s="39">
        <f>VLOOKUP(B101,[2]Sheet1!$B$5:$BB$697,53,0)</f>
        <v>0</v>
      </c>
      <c r="L101" s="39">
        <f>VLOOKUP(B101,[2]Sheet1!$B:$BC,54,0)</f>
        <v>0</v>
      </c>
      <c r="M101" s="39">
        <f>VLOOKUP(B101,[2]Sheet1!$B:$BD,55,0)</f>
        <v>0</v>
      </c>
      <c r="N101" s="39">
        <f>VLOOKUP(B101,[2]Sheet1!$B:$BE,56,0)</f>
        <v>0</v>
      </c>
      <c r="O101" s="39">
        <f>VLOOKUP(B101,[2]Sheet1!$B:$BF,57,0)</f>
        <v>0</v>
      </c>
      <c r="P101" s="39">
        <f>VLOOKUP(B101,[3]Sheet1!$B:$BH,59,0)</f>
        <v>0</v>
      </c>
      <c r="Q101" s="39">
        <f>VLOOKUP(B101,[4]Sheet1!$B$5:$BJ$707,61,0)</f>
        <v>0</v>
      </c>
      <c r="R101" s="39">
        <f>VLOOKUP(B101,[5]Sheet1!$B$5:$BO$716,65,0)</f>
        <v>0</v>
      </c>
      <c r="S101" s="39">
        <f>VLOOKUP(B101,[1]Sheet1!$B:$BO,66,0)</f>
        <v>0</v>
      </c>
      <c r="T101" s="49">
        <f t="shared" si="27"/>
        <v>0</v>
      </c>
      <c r="U101" s="50">
        <f>VLOOKUP(B101,[6]Sheet2!$A:$V,21,0)</f>
        <v>0</v>
      </c>
      <c r="V101" s="50"/>
      <c r="W101" s="50"/>
      <c r="X101" s="50"/>
      <c r="Y101" s="50"/>
      <c r="Z101" s="50">
        <f>VLOOKUP(B101,'[8]7.4付款计划'!$C$4:$AI$185,33,0)</f>
        <v>0</v>
      </c>
      <c r="AA101" s="50">
        <f>VLOOKUP(B101,'[8]7.9付款计划'!$C$9:$AB$196,26,0)</f>
        <v>0</v>
      </c>
      <c r="AB101" s="50"/>
      <c r="AC101" s="50"/>
      <c r="AD101" s="50"/>
      <c r="AE101" s="50"/>
      <c r="AF101" s="50"/>
      <c r="AG101" s="50"/>
      <c r="AH101" s="50">
        <f t="shared" si="19"/>
        <v>0</v>
      </c>
      <c r="AI101" s="50">
        <f t="shared" si="20"/>
        <v>0</v>
      </c>
      <c r="AJ101" s="50">
        <f t="shared" si="21"/>
        <v>0</v>
      </c>
      <c r="AK101" s="62"/>
      <c r="AL101" s="62">
        <f t="shared" si="22"/>
        <v>0</v>
      </c>
      <c r="AM101" s="100"/>
      <c r="AN101" s="50">
        <f t="shared" si="28"/>
        <v>0</v>
      </c>
      <c r="AO101" s="74" t="str">
        <f t="shared" si="23"/>
        <v>100%</v>
      </c>
      <c r="AP101" s="75">
        <f t="shared" si="24"/>
        <v>0</v>
      </c>
      <c r="AQ101" s="76"/>
      <c r="AR101" s="76"/>
      <c r="AS101" s="76"/>
      <c r="AT101" s="76">
        <f t="shared" si="25"/>
        <v>0</v>
      </c>
      <c r="AU101" s="77"/>
      <c r="AV101" s="77">
        <f t="shared" si="30"/>
        <v>0</v>
      </c>
      <c r="AW101" s="50">
        <f t="shared" si="26"/>
        <v>0</v>
      </c>
      <c r="AX101" s="91"/>
      <c r="AY101" s="93">
        <v>3</v>
      </c>
      <c r="AZ101" s="91">
        <f t="shared" si="32"/>
        <v>-3</v>
      </c>
      <c r="BA101" s="92" t="s">
        <v>70</v>
      </c>
      <c r="BB101" s="50">
        <v>0</v>
      </c>
      <c r="BC101" s="15" t="s">
        <v>95</v>
      </c>
      <c r="BD101" s="97"/>
      <c r="BE101" s="2"/>
    </row>
    <row r="102" s="1" customFormat="1" ht="36" customHeight="1" spans="1:57">
      <c r="A102" s="15">
        <f t="shared" si="29"/>
        <v>99</v>
      </c>
      <c r="B102" s="16" t="s">
        <v>516</v>
      </c>
      <c r="C102" s="17" t="s">
        <v>517</v>
      </c>
      <c r="D102" s="17" t="s">
        <v>208</v>
      </c>
      <c r="E102" s="18" t="s">
        <v>67</v>
      </c>
      <c r="F102" s="19" t="s">
        <v>135</v>
      </c>
      <c r="G102" s="19" t="s">
        <v>79</v>
      </c>
      <c r="H102" s="20">
        <v>0.8</v>
      </c>
      <c r="I102" s="38">
        <f>VLOOKUP(B102,[1]Sheet1!$B:$BA,52,0)</f>
        <v>18066.19</v>
      </c>
      <c r="J102" s="38">
        <f>VLOOKUP(B102,[1]Sheet1!$B:$BB,53,0)</f>
        <v>18066.19</v>
      </c>
      <c r="K102" s="39">
        <f>VLOOKUP(B102,[2]Sheet1!$B$5:$BB$697,53,0)</f>
        <v>0</v>
      </c>
      <c r="L102" s="39">
        <f>VLOOKUP(B102,[2]Sheet1!$B:$BC,54,0)</f>
        <v>0</v>
      </c>
      <c r="M102" s="39">
        <f>VLOOKUP(B102,[2]Sheet1!$B:$BD,55,0)</f>
        <v>0</v>
      </c>
      <c r="N102" s="39">
        <f>VLOOKUP(B102,[2]Sheet1!$B:$BE,56,0)</f>
        <v>0</v>
      </c>
      <c r="O102" s="39">
        <f>VLOOKUP(B102,[2]Sheet1!$B:$BF,57,0)</f>
        <v>0</v>
      </c>
      <c r="P102" s="39">
        <f>VLOOKUP(B102,[3]Sheet1!$B:$BH,59,0)</f>
        <v>0</v>
      </c>
      <c r="Q102" s="39">
        <f>VLOOKUP(B102,[4]Sheet1!$B$5:$BJ$707,61,0)</f>
        <v>0</v>
      </c>
      <c r="R102" s="39">
        <f>VLOOKUP(B102,[5]Sheet1!$B$5:$BO$716,65,0)</f>
        <v>0</v>
      </c>
      <c r="S102" s="39">
        <f>VLOOKUP(B102,[1]Sheet1!$B:$BO,66,0)</f>
        <v>0</v>
      </c>
      <c r="T102" s="49">
        <f t="shared" si="27"/>
        <v>0</v>
      </c>
      <c r="U102" s="50">
        <f>VLOOKUP(B102,[6]Sheet2!$A:$V,21,0)</f>
        <v>10000</v>
      </c>
      <c r="V102" s="50"/>
      <c r="W102" s="50"/>
      <c r="X102" s="50"/>
      <c r="Y102" s="50"/>
      <c r="Z102" s="50">
        <f>VLOOKUP(B102,'[8]7.4付款计划'!$C$4:$AI$185,33,0)</f>
        <v>0</v>
      </c>
      <c r="AA102" s="50">
        <f>VLOOKUP(B102,'[8]7.9付款计划'!$C$9:$AB$196,26,0)</f>
        <v>0</v>
      </c>
      <c r="AB102" s="50"/>
      <c r="AC102" s="50"/>
      <c r="AD102" s="50"/>
      <c r="AE102" s="50"/>
      <c r="AF102" s="50"/>
      <c r="AG102" s="50"/>
      <c r="AH102" s="50">
        <f t="shared" si="19"/>
        <v>10000</v>
      </c>
      <c r="AI102" s="50">
        <f t="shared" si="20"/>
        <v>-10000</v>
      </c>
      <c r="AJ102" s="50">
        <f t="shared" si="21"/>
        <v>18066.19</v>
      </c>
      <c r="AK102" s="62">
        <f t="shared" ref="AK102:AK122" si="33">_xlfn.IFS(G102="原材料",AJ102,G102="涉诉",AJ102,G102="临采",AJ102,G102="零部件",AI102,G102="销售",AI102,G102="固定资产",AJ102,G102="特殊类",AJ102,G102="李尔项目",AJ102)</f>
        <v>-10000</v>
      </c>
      <c r="AL102" s="62">
        <f t="shared" si="22"/>
        <v>0</v>
      </c>
      <c r="AM102" s="100"/>
      <c r="AN102" s="50">
        <f t="shared" si="28"/>
        <v>0</v>
      </c>
      <c r="AO102" s="74" t="str">
        <f t="shared" si="23"/>
        <v>100%</v>
      </c>
      <c r="AP102" s="75">
        <f t="shared" si="24"/>
        <v>0</v>
      </c>
      <c r="AQ102" s="76"/>
      <c r="AR102" s="76"/>
      <c r="AS102" s="76"/>
      <c r="AT102" s="76">
        <f t="shared" si="25"/>
        <v>0</v>
      </c>
      <c r="AU102" s="77"/>
      <c r="AV102" s="77">
        <f t="shared" si="30"/>
        <v>0</v>
      </c>
      <c r="AW102" s="50">
        <f t="shared" si="26"/>
        <v>0</v>
      </c>
      <c r="AX102" s="91">
        <v>45550</v>
      </c>
      <c r="AY102" s="93">
        <v>3</v>
      </c>
      <c r="AZ102" s="91">
        <f t="shared" si="32"/>
        <v>45547</v>
      </c>
      <c r="BA102" s="92" t="s">
        <v>70</v>
      </c>
      <c r="BB102" s="50">
        <v>0</v>
      </c>
      <c r="BC102" s="15" t="s">
        <v>81</v>
      </c>
      <c r="BD102" s="97"/>
      <c r="BE102" s="2"/>
    </row>
    <row r="103" s="1" customFormat="1" ht="36" customHeight="1" spans="1:57">
      <c r="A103" s="15">
        <f t="shared" si="29"/>
        <v>100</v>
      </c>
      <c r="B103" s="16" t="s">
        <v>518</v>
      </c>
      <c r="C103" s="17" t="s">
        <v>519</v>
      </c>
      <c r="D103" s="17" t="s">
        <v>208</v>
      </c>
      <c r="E103" s="18" t="s">
        <v>75</v>
      </c>
      <c r="F103" s="19" t="s">
        <v>68</v>
      </c>
      <c r="G103" s="19" t="s">
        <v>85</v>
      </c>
      <c r="H103" s="20">
        <v>1</v>
      </c>
      <c r="I103" s="38">
        <f>VLOOKUP(B103,[1]Sheet1!$B:$BA,52,0)</f>
        <v>612503.79</v>
      </c>
      <c r="J103" s="38">
        <f>VLOOKUP(B103,[1]Sheet1!$B:$BB,53,0)</f>
        <v>612503.79</v>
      </c>
      <c r="K103" s="39">
        <f>VLOOKUP(B103,[2]Sheet1!$B$5:$BB$697,53,0)</f>
        <v>62388.0716666667</v>
      </c>
      <c r="L103" s="39">
        <f>VLOOKUP(B103,[2]Sheet1!$B:$BC,54,0)</f>
        <v>114316.093333333</v>
      </c>
      <c r="M103" s="39">
        <f>VLOOKUP(B103,[2]Sheet1!$B:$BD,55,0)</f>
        <v>152083.965</v>
      </c>
      <c r="N103" s="39">
        <f>VLOOKUP(B103,[2]Sheet1!$B:$BE,56,0)</f>
        <v>152083.965</v>
      </c>
      <c r="O103" s="39">
        <f>VLOOKUP(B103,[2]Sheet1!$B:$BF,57,0)</f>
        <v>152083.965</v>
      </c>
      <c r="P103" s="39">
        <f>VLOOKUP(B103,[3]Sheet1!$B:$BH,59,0)</f>
        <v>132604.723333333</v>
      </c>
      <c r="Q103" s="39">
        <f>VLOOKUP(B103,[4]Sheet1!$B$5:$BJ$707,61,0)</f>
        <v>89695.8933333333</v>
      </c>
      <c r="R103" s="39">
        <f>VLOOKUP(B103,[5]Sheet1!$B$5:$BO$716,65,0)</f>
        <v>37767.8716666667</v>
      </c>
      <c r="S103" s="39">
        <f>VLOOKUP(B103,[1]Sheet1!$B:$BO,66,0)</f>
        <v>0</v>
      </c>
      <c r="T103" s="49">
        <f t="shared" si="27"/>
        <v>893024.548333333</v>
      </c>
      <c r="U103" s="50">
        <f>VLOOKUP(B103,[6]Sheet2!$A:$V,21,0)</f>
        <v>0</v>
      </c>
      <c r="V103" s="50"/>
      <c r="W103" s="50"/>
      <c r="X103" s="50"/>
      <c r="Y103" s="50"/>
      <c r="Z103" s="50">
        <f>VLOOKUP(B103,'[8]7.4付款计划'!$C$4:$AI$185,33,0)</f>
        <v>0</v>
      </c>
      <c r="AA103" s="50">
        <f>VLOOKUP(B103,'[8]7.9付款计划'!$C$9:$AB$196,26,0)</f>
        <v>0</v>
      </c>
      <c r="AB103" s="50"/>
      <c r="AC103" s="50"/>
      <c r="AD103" s="50"/>
      <c r="AE103" s="50"/>
      <c r="AF103" s="50"/>
      <c r="AG103" s="50"/>
      <c r="AH103" s="50">
        <f t="shared" si="19"/>
        <v>0</v>
      </c>
      <c r="AI103" s="50">
        <f t="shared" si="20"/>
        <v>893024.548333333</v>
      </c>
      <c r="AJ103" s="50">
        <f t="shared" si="21"/>
        <v>612503.79</v>
      </c>
      <c r="AK103" s="62">
        <f t="shared" si="33"/>
        <v>612503.79</v>
      </c>
      <c r="AL103" s="62">
        <f t="shared" si="22"/>
        <v>612503.79</v>
      </c>
      <c r="AM103" s="100">
        <v>300000</v>
      </c>
      <c r="AN103" s="50">
        <f t="shared" si="28"/>
        <v>300000</v>
      </c>
      <c r="AO103" s="74">
        <f t="shared" si="23"/>
        <v>0.489792887648907</v>
      </c>
      <c r="AP103" s="75">
        <f t="shared" si="24"/>
        <v>0.0200821545734716</v>
      </c>
      <c r="AQ103" s="76"/>
      <c r="AR103" s="76"/>
      <c r="AS103" s="76"/>
      <c r="AT103" s="76">
        <f t="shared" si="25"/>
        <v>0</v>
      </c>
      <c r="AU103" s="77"/>
      <c r="AV103" s="77">
        <f t="shared" si="30"/>
        <v>0</v>
      </c>
      <c r="AW103" s="50">
        <f t="shared" si="26"/>
        <v>300000</v>
      </c>
      <c r="AX103" s="91"/>
      <c r="AY103" s="93">
        <v>3</v>
      </c>
      <c r="AZ103" s="91">
        <f t="shared" si="32"/>
        <v>-3</v>
      </c>
      <c r="BA103" s="92" t="s">
        <v>70</v>
      </c>
      <c r="BB103" s="50">
        <v>0</v>
      </c>
      <c r="BC103" s="15" t="s">
        <v>81</v>
      </c>
      <c r="BD103" s="97"/>
      <c r="BE103" s="70" t="s">
        <v>90</v>
      </c>
    </row>
    <row r="104" s="1" customFormat="1" ht="36" customHeight="1" spans="1:57">
      <c r="A104" s="15">
        <f t="shared" si="29"/>
        <v>101</v>
      </c>
      <c r="B104" s="16" t="s">
        <v>520</v>
      </c>
      <c r="C104" s="17" t="s">
        <v>521</v>
      </c>
      <c r="D104" s="17" t="s">
        <v>146</v>
      </c>
      <c r="E104" s="18" t="s">
        <v>75</v>
      </c>
      <c r="F104" s="19" t="s">
        <v>68</v>
      </c>
      <c r="G104" s="19" t="s">
        <v>79</v>
      </c>
      <c r="H104" s="20">
        <v>0.8</v>
      </c>
      <c r="I104" s="38">
        <f>VLOOKUP(B104,[1]Sheet1!$B:$BA,52,0)</f>
        <v>0</v>
      </c>
      <c r="J104" s="38">
        <f>VLOOKUP(B104,[1]Sheet1!$B:$BB,53,0)</f>
        <v>0</v>
      </c>
      <c r="K104" s="39">
        <f>VLOOKUP(B104,[2]Sheet1!$B$5:$BB$697,53,0)</f>
        <v>0</v>
      </c>
      <c r="L104" s="39">
        <f>VLOOKUP(B104,[2]Sheet1!$B:$BC,54,0)</f>
        <v>0</v>
      </c>
      <c r="M104" s="39">
        <f>VLOOKUP(B104,[2]Sheet1!$B:$BD,55,0)</f>
        <v>0</v>
      </c>
      <c r="N104" s="39">
        <f>VLOOKUP(B104,[2]Sheet1!$B:$BE,56,0)</f>
        <v>0</v>
      </c>
      <c r="O104" s="39">
        <f>VLOOKUP(B104,[2]Sheet1!$B:$BF,57,0)</f>
        <v>0</v>
      </c>
      <c r="P104" s="39">
        <f>VLOOKUP(B104,[3]Sheet1!$B:$BH,59,0)</f>
        <v>0</v>
      </c>
      <c r="Q104" s="39">
        <f>VLOOKUP(B104,[4]Sheet1!$B$5:$BJ$707,61,0)</f>
        <v>0</v>
      </c>
      <c r="R104" s="39">
        <f>VLOOKUP(B104,[5]Sheet1!$B$5:$BO$716,65,0)</f>
        <v>0</v>
      </c>
      <c r="S104" s="39">
        <f>VLOOKUP(B104,[1]Sheet1!$B:$BO,66,0)</f>
        <v>0</v>
      </c>
      <c r="T104" s="49">
        <f t="shared" si="27"/>
        <v>0</v>
      </c>
      <c r="U104" s="50">
        <f>VLOOKUP(B104,[6]Sheet2!$A:$V,21,0)</f>
        <v>0</v>
      </c>
      <c r="V104" s="50"/>
      <c r="W104" s="50"/>
      <c r="X104" s="50"/>
      <c r="Y104" s="50"/>
      <c r="Z104" s="50">
        <f>VLOOKUP(B104,'[8]7.4付款计划'!$C$4:$AI$185,33,0)</f>
        <v>0</v>
      </c>
      <c r="AA104" s="50">
        <f>VLOOKUP(B104,'[8]7.9付款计划'!$C$9:$AB$196,26,0)</f>
        <v>0</v>
      </c>
      <c r="AB104" s="50"/>
      <c r="AC104" s="50"/>
      <c r="AD104" s="50"/>
      <c r="AE104" s="50"/>
      <c r="AF104" s="50"/>
      <c r="AG104" s="50"/>
      <c r="AH104" s="50">
        <f t="shared" si="19"/>
        <v>0</v>
      </c>
      <c r="AI104" s="50">
        <f t="shared" si="20"/>
        <v>0</v>
      </c>
      <c r="AJ104" s="50">
        <f t="shared" si="21"/>
        <v>0</v>
      </c>
      <c r="AK104" s="62">
        <f t="shared" si="33"/>
        <v>0</v>
      </c>
      <c r="AL104" s="62">
        <f t="shared" si="22"/>
        <v>0</v>
      </c>
      <c r="AM104" s="100"/>
      <c r="AN104" s="50">
        <f t="shared" si="28"/>
        <v>0</v>
      </c>
      <c r="AO104" s="74" t="str">
        <f t="shared" si="23"/>
        <v>100%</v>
      </c>
      <c r="AP104" s="75">
        <f t="shared" si="24"/>
        <v>0</v>
      </c>
      <c r="AQ104" s="76"/>
      <c r="AR104" s="76"/>
      <c r="AS104" s="76"/>
      <c r="AT104" s="76">
        <f t="shared" si="25"/>
        <v>0</v>
      </c>
      <c r="AU104" s="77"/>
      <c r="AV104" s="77">
        <f t="shared" si="30"/>
        <v>0</v>
      </c>
      <c r="AW104" s="50">
        <f t="shared" si="26"/>
        <v>0</v>
      </c>
      <c r="AX104" s="91"/>
      <c r="AY104" s="93">
        <v>3</v>
      </c>
      <c r="AZ104" s="91">
        <f t="shared" si="32"/>
        <v>-3</v>
      </c>
      <c r="BA104" s="92" t="s">
        <v>70</v>
      </c>
      <c r="BB104" s="50">
        <v>0</v>
      </c>
      <c r="BC104" s="15" t="s">
        <v>81</v>
      </c>
      <c r="BD104" s="97"/>
      <c r="BE104" s="2"/>
    </row>
    <row r="105" s="1" customFormat="1" ht="36" customHeight="1" spans="1:57">
      <c r="A105" s="15">
        <f t="shared" si="29"/>
        <v>102</v>
      </c>
      <c r="B105" s="16" t="s">
        <v>522</v>
      </c>
      <c r="C105" s="17" t="s">
        <v>523</v>
      </c>
      <c r="D105" s="17" t="s">
        <v>256</v>
      </c>
      <c r="E105" s="18" t="s">
        <v>75</v>
      </c>
      <c r="F105" s="19" t="s">
        <v>110</v>
      </c>
      <c r="G105" s="19" t="s">
        <v>273</v>
      </c>
      <c r="H105" s="20">
        <v>1</v>
      </c>
      <c r="I105" s="38">
        <f>VLOOKUP(B105,[1]Sheet1!$B:$BA,52,0)</f>
        <v>118895.43</v>
      </c>
      <c r="J105" s="38">
        <f>VLOOKUP(B105,[1]Sheet1!$B:$BB,53,0)</f>
        <v>91393.72</v>
      </c>
      <c r="K105" s="39">
        <f>VLOOKUP(B105,[2]Sheet1!$B$5:$BB$697,53,0)</f>
        <v>0</v>
      </c>
      <c r="L105" s="39">
        <f>VLOOKUP(B105,[2]Sheet1!$B:$BC,54,0)</f>
        <v>0</v>
      </c>
      <c r="M105" s="39">
        <f>VLOOKUP(B105,[2]Sheet1!$B:$BD,55,0)</f>
        <v>0</v>
      </c>
      <c r="N105" s="39">
        <f>VLOOKUP(B105,[2]Sheet1!$B:$BE,56,0)</f>
        <v>0</v>
      </c>
      <c r="O105" s="39">
        <f>VLOOKUP(B105,[2]Sheet1!$B:$BF,57,0)</f>
        <v>17883.8316666667</v>
      </c>
      <c r="P105" s="39">
        <f>VLOOKUP(B105,[3]Sheet1!$B:$BH,59,0)</f>
        <v>26601.63</v>
      </c>
      <c r="Q105" s="39">
        <f>VLOOKUP(B105,[4]Sheet1!$B$5:$BJ$707,61,0)</f>
        <v>33116.1183333333</v>
      </c>
      <c r="R105" s="39">
        <f>VLOOKUP(B105,[5]Sheet1!$B$5:$BO$716,65,0)</f>
        <v>19815.905</v>
      </c>
      <c r="S105" s="39">
        <f>VLOOKUP(B105,[1]Sheet1!$B:$BO,66,0)</f>
        <v>19815.905</v>
      </c>
      <c r="T105" s="49">
        <f t="shared" si="27"/>
        <v>117233.39</v>
      </c>
      <c r="U105" s="50"/>
      <c r="V105" s="50"/>
      <c r="W105" s="50"/>
      <c r="X105" s="50"/>
      <c r="Y105" s="50"/>
      <c r="Z105" s="50">
        <f>VLOOKUP(B105,'[8]7.4付款计划'!$C$4:$AI$185,33,0)</f>
        <v>107302.99</v>
      </c>
      <c r="AA105" s="50">
        <f>VLOOKUP(B105,'[8]7.9付款计划'!$C$9:$AB$196,26,0)</f>
        <v>0</v>
      </c>
      <c r="AB105" s="50"/>
      <c r="AC105" s="50"/>
      <c r="AD105" s="50"/>
      <c r="AE105" s="50"/>
      <c r="AF105" s="50"/>
      <c r="AG105" s="50"/>
      <c r="AH105" s="50">
        <f t="shared" si="19"/>
        <v>107302.99</v>
      </c>
      <c r="AI105" s="50">
        <f t="shared" si="20"/>
        <v>9930.39999999999</v>
      </c>
      <c r="AJ105" s="50">
        <f t="shared" si="21"/>
        <v>91393.72</v>
      </c>
      <c r="AK105" s="62">
        <f t="shared" si="33"/>
        <v>91393.72</v>
      </c>
      <c r="AL105" s="62">
        <f t="shared" si="22"/>
        <v>91393.72</v>
      </c>
      <c r="AM105" s="100"/>
      <c r="AN105" s="50">
        <f t="shared" si="28"/>
        <v>0</v>
      </c>
      <c r="AO105" s="74">
        <f t="shared" si="23"/>
        <v>0</v>
      </c>
      <c r="AP105" s="75">
        <f t="shared" si="24"/>
        <v>0</v>
      </c>
      <c r="AQ105" s="76"/>
      <c r="AR105" s="76"/>
      <c r="AS105" s="76"/>
      <c r="AT105" s="76">
        <f t="shared" si="25"/>
        <v>0</v>
      </c>
      <c r="AU105" s="77">
        <v>0</v>
      </c>
      <c r="AV105" s="77">
        <f t="shared" si="30"/>
        <v>0</v>
      </c>
      <c r="AW105" s="50">
        <f t="shared" si="26"/>
        <v>0</v>
      </c>
      <c r="AX105" s="91"/>
      <c r="AY105" s="93">
        <v>3</v>
      </c>
      <c r="AZ105" s="91">
        <f t="shared" si="32"/>
        <v>-3</v>
      </c>
      <c r="BA105" s="94" t="s">
        <v>70</v>
      </c>
      <c r="BB105" s="50">
        <v>0</v>
      </c>
      <c r="BC105" s="19" t="s">
        <v>174</v>
      </c>
      <c r="BD105" s="17" t="s">
        <v>524</v>
      </c>
      <c r="BE105" s="2"/>
    </row>
    <row r="106" s="1" customFormat="1" ht="36" customHeight="1" spans="1:57">
      <c r="A106" s="15">
        <f t="shared" si="29"/>
        <v>103</v>
      </c>
      <c r="B106" s="16" t="s">
        <v>525</v>
      </c>
      <c r="C106" s="17" t="s">
        <v>526</v>
      </c>
      <c r="D106" s="17" t="s">
        <v>146</v>
      </c>
      <c r="E106" s="18" t="s">
        <v>75</v>
      </c>
      <c r="F106" s="19" t="s">
        <v>68</v>
      </c>
      <c r="G106" s="19" t="s">
        <v>79</v>
      </c>
      <c r="H106" s="20">
        <v>0.8</v>
      </c>
      <c r="I106" s="38">
        <f>VLOOKUP(B106,[1]Sheet1!$B:$BA,52,0)</f>
        <v>0</v>
      </c>
      <c r="J106" s="38">
        <f>VLOOKUP(B106,[1]Sheet1!$B:$BB,53,0)</f>
        <v>0</v>
      </c>
      <c r="K106" s="39">
        <f>VLOOKUP(B106,[2]Sheet1!$B$5:$BB$697,53,0)</f>
        <v>0</v>
      </c>
      <c r="L106" s="39">
        <f>VLOOKUP(B106,[2]Sheet1!$B:$BC,54,0)</f>
        <v>0</v>
      </c>
      <c r="M106" s="39">
        <f>VLOOKUP(B106,[2]Sheet1!$B:$BD,55,0)</f>
        <v>0</v>
      </c>
      <c r="N106" s="39">
        <f>VLOOKUP(B106,[2]Sheet1!$B:$BE,56,0)</f>
        <v>0</v>
      </c>
      <c r="O106" s="39">
        <f>VLOOKUP(B106,[2]Sheet1!$B:$BF,57,0)</f>
        <v>11892.4033333333</v>
      </c>
      <c r="P106" s="39">
        <f>VLOOKUP(B106,[3]Sheet1!$B:$BH,59,0)</f>
        <v>11892.4033333333</v>
      </c>
      <c r="Q106" s="39">
        <f>VLOOKUP(B106,[4]Sheet1!$B$5:$BJ$707,61,0)</f>
        <v>11892.4033333333</v>
      </c>
      <c r="R106" s="39">
        <f>VLOOKUP(B106,[5]Sheet1!$B$5:$BO$716,65,0)</f>
        <v>0</v>
      </c>
      <c r="S106" s="39">
        <f>VLOOKUP(B106,[1]Sheet1!$B:$BO,66,0)</f>
        <v>0</v>
      </c>
      <c r="T106" s="49">
        <f t="shared" si="27"/>
        <v>28541.7679999999</v>
      </c>
      <c r="U106" s="50">
        <f>VLOOKUP(B106,[6]Sheet2!$A:$V,21,0)</f>
        <v>0</v>
      </c>
      <c r="V106" s="50"/>
      <c r="W106" s="50"/>
      <c r="X106" s="50"/>
      <c r="Y106" s="50"/>
      <c r="Z106" s="50">
        <f>VLOOKUP(B106,'[8]7.4付款计划'!$C$4:$AI$185,33,0)</f>
        <v>0</v>
      </c>
      <c r="AA106" s="50">
        <f>VLOOKUP(B106,'[8]7.9付款计划'!$C$9:$AB$196,26,0)</f>
        <v>0</v>
      </c>
      <c r="AB106" s="50"/>
      <c r="AC106" s="50"/>
      <c r="AD106" s="50"/>
      <c r="AE106" s="50"/>
      <c r="AF106" s="50"/>
      <c r="AG106" s="50"/>
      <c r="AH106" s="50">
        <f t="shared" si="19"/>
        <v>0</v>
      </c>
      <c r="AI106" s="50">
        <f t="shared" si="20"/>
        <v>28541.7679999999</v>
      </c>
      <c r="AJ106" s="50">
        <f t="shared" si="21"/>
        <v>0</v>
      </c>
      <c r="AK106" s="62">
        <f t="shared" si="33"/>
        <v>28541.7679999999</v>
      </c>
      <c r="AL106" s="62">
        <f t="shared" si="22"/>
        <v>28541.7679999999</v>
      </c>
      <c r="AM106" s="100"/>
      <c r="AN106" s="50">
        <f t="shared" si="28"/>
        <v>0</v>
      </c>
      <c r="AO106" s="74">
        <f t="shared" si="23"/>
        <v>0</v>
      </c>
      <c r="AP106" s="75">
        <f t="shared" si="24"/>
        <v>0</v>
      </c>
      <c r="AQ106" s="76"/>
      <c r="AR106" s="76"/>
      <c r="AS106" s="76"/>
      <c r="AT106" s="76">
        <f t="shared" si="25"/>
        <v>0</v>
      </c>
      <c r="AU106" s="77">
        <v>0</v>
      </c>
      <c r="AV106" s="77">
        <f t="shared" si="30"/>
        <v>0</v>
      </c>
      <c r="AW106" s="50">
        <f t="shared" si="26"/>
        <v>0</v>
      </c>
      <c r="AX106" s="91"/>
      <c r="AY106" s="93">
        <v>3</v>
      </c>
      <c r="AZ106" s="91">
        <f t="shared" si="32"/>
        <v>-3</v>
      </c>
      <c r="BA106" s="92" t="s">
        <v>70</v>
      </c>
      <c r="BB106" s="50">
        <v>0</v>
      </c>
      <c r="BC106" s="15" t="s">
        <v>174</v>
      </c>
      <c r="BD106" s="97"/>
      <c r="BE106" s="2"/>
    </row>
    <row r="107" s="1" customFormat="1" ht="36" customHeight="1" spans="1:57">
      <c r="A107" s="15">
        <f t="shared" si="29"/>
        <v>104</v>
      </c>
      <c r="B107" s="16" t="s">
        <v>527</v>
      </c>
      <c r="C107" s="17" t="s">
        <v>528</v>
      </c>
      <c r="D107" s="17" t="s">
        <v>66</v>
      </c>
      <c r="E107" s="18" t="s">
        <v>404</v>
      </c>
      <c r="F107" s="19" t="s">
        <v>110</v>
      </c>
      <c r="G107" s="19" t="s">
        <v>79</v>
      </c>
      <c r="H107" s="20">
        <v>0.8</v>
      </c>
      <c r="I107" s="38">
        <f>VLOOKUP(B107,[1]Sheet1!$B:$BA,52,0)</f>
        <v>79687.68</v>
      </c>
      <c r="J107" s="38">
        <f>VLOOKUP(B107,[1]Sheet1!$B:$BB,53,0)</f>
        <v>79687.68</v>
      </c>
      <c r="K107" s="39">
        <f>VLOOKUP(B107,[2]Sheet1!$B$5:$BB$697,53,0)</f>
        <v>0</v>
      </c>
      <c r="L107" s="39">
        <f>VLOOKUP(B107,[2]Sheet1!$B:$BC,54,0)</f>
        <v>0</v>
      </c>
      <c r="M107" s="39">
        <f>VLOOKUP(B107,[2]Sheet1!$B:$BD,55,0)</f>
        <v>0</v>
      </c>
      <c r="N107" s="39">
        <f>VLOOKUP(B107,[2]Sheet1!$B:$BE,56,0)</f>
        <v>0</v>
      </c>
      <c r="O107" s="39">
        <f>VLOOKUP(B107,[2]Sheet1!$B:$BF,57,0)</f>
        <v>0</v>
      </c>
      <c r="P107" s="39">
        <f>VLOOKUP(B107,[3]Sheet1!$B:$BH,59,0)</f>
        <v>0</v>
      </c>
      <c r="Q107" s="39">
        <f>VLOOKUP(B107,[4]Sheet1!$B$5:$BJ$707,61,0)</f>
        <v>0</v>
      </c>
      <c r="R107" s="39">
        <f>VLOOKUP(B107,[5]Sheet1!$B$5:$BO$716,65,0)</f>
        <v>0</v>
      </c>
      <c r="S107" s="39">
        <f>VLOOKUP(B107,[1]Sheet1!$B:$BO,66,0)</f>
        <v>0</v>
      </c>
      <c r="T107" s="49">
        <f t="shared" si="27"/>
        <v>0</v>
      </c>
      <c r="U107" s="50">
        <f>VLOOKUP(B107,[6]Sheet2!$A:$V,21,0)</f>
        <v>0</v>
      </c>
      <c r="V107" s="50"/>
      <c r="W107" s="50"/>
      <c r="X107" s="50"/>
      <c r="Y107" s="50"/>
      <c r="Z107" s="50">
        <f>VLOOKUP(B107,'[8]7.4付款计划'!$C$4:$AI$185,33,0)</f>
        <v>0</v>
      </c>
      <c r="AA107" s="50">
        <f>VLOOKUP(B107,'[8]7.9付款计划'!$C$9:$AB$196,26,0)</f>
        <v>0</v>
      </c>
      <c r="AB107" s="50"/>
      <c r="AC107" s="50"/>
      <c r="AD107" s="50"/>
      <c r="AE107" s="50"/>
      <c r="AF107" s="50"/>
      <c r="AG107" s="50"/>
      <c r="AH107" s="50">
        <f t="shared" si="19"/>
        <v>0</v>
      </c>
      <c r="AI107" s="50">
        <f t="shared" si="20"/>
        <v>0</v>
      </c>
      <c r="AJ107" s="50">
        <f t="shared" si="21"/>
        <v>79687.68</v>
      </c>
      <c r="AK107" s="62">
        <f t="shared" si="33"/>
        <v>0</v>
      </c>
      <c r="AL107" s="62">
        <f t="shared" si="22"/>
        <v>0</v>
      </c>
      <c r="AM107" s="103">
        <v>20000</v>
      </c>
      <c r="AN107" s="50">
        <f t="shared" si="28"/>
        <v>20000</v>
      </c>
      <c r="AO107" s="74" t="str">
        <f t="shared" si="23"/>
        <v>100%</v>
      </c>
      <c r="AP107" s="75">
        <f t="shared" si="24"/>
        <v>0.0013388103048981</v>
      </c>
      <c r="AQ107" s="76"/>
      <c r="AR107" s="76"/>
      <c r="AS107" s="76"/>
      <c r="AT107" s="76">
        <f t="shared" si="25"/>
        <v>0</v>
      </c>
      <c r="AU107" s="77"/>
      <c r="AV107" s="77">
        <f t="shared" si="30"/>
        <v>0</v>
      </c>
      <c r="AW107" s="50">
        <f t="shared" si="26"/>
        <v>20000</v>
      </c>
      <c r="AX107" s="91"/>
      <c r="AY107" s="93">
        <v>3</v>
      </c>
      <c r="AZ107" s="91">
        <f t="shared" si="32"/>
        <v>-3</v>
      </c>
      <c r="BA107" s="92" t="s">
        <v>70</v>
      </c>
      <c r="BB107" s="50">
        <v>0</v>
      </c>
      <c r="BC107" s="15" t="s">
        <v>95</v>
      </c>
      <c r="BD107" s="97"/>
      <c r="BE107" s="2"/>
    </row>
    <row r="108" s="1" customFormat="1" ht="36" customHeight="1" spans="1:57">
      <c r="A108" s="15">
        <f t="shared" si="29"/>
        <v>105</v>
      </c>
      <c r="B108" s="16" t="s">
        <v>529</v>
      </c>
      <c r="C108" s="17" t="s">
        <v>530</v>
      </c>
      <c r="D108" s="17" t="s">
        <v>146</v>
      </c>
      <c r="E108" s="18" t="s">
        <v>75</v>
      </c>
      <c r="F108" s="19" t="s">
        <v>68</v>
      </c>
      <c r="G108" s="19" t="s">
        <v>79</v>
      </c>
      <c r="H108" s="20">
        <v>0.8</v>
      </c>
      <c r="I108" s="38">
        <f>VLOOKUP(B108,[1]Sheet1!$B:$BA,52,0)</f>
        <v>0</v>
      </c>
      <c r="J108" s="38">
        <f>VLOOKUP(B108,[1]Sheet1!$B:$BB,53,0)</f>
        <v>0</v>
      </c>
      <c r="K108" s="39">
        <f>VLOOKUP(B108,[2]Sheet1!$B$5:$BB$697,53,0)</f>
        <v>0</v>
      </c>
      <c r="L108" s="39">
        <f>VLOOKUP(B108,[2]Sheet1!$B:$BC,54,0)</f>
        <v>0</v>
      </c>
      <c r="M108" s="39">
        <f>VLOOKUP(B108,[2]Sheet1!$B:$BD,55,0)</f>
        <v>0</v>
      </c>
      <c r="N108" s="39">
        <f>VLOOKUP(B108,[2]Sheet1!$B:$BE,56,0)</f>
        <v>0</v>
      </c>
      <c r="O108" s="39">
        <f>VLOOKUP(B108,[2]Sheet1!$B:$BF,57,0)</f>
        <v>0</v>
      </c>
      <c r="P108" s="39">
        <f>VLOOKUP(B108,[3]Sheet1!$B:$BH,59,0)</f>
        <v>0</v>
      </c>
      <c r="Q108" s="39">
        <f>VLOOKUP(B108,[4]Sheet1!$B$5:$BJ$707,61,0)</f>
        <v>0</v>
      </c>
      <c r="R108" s="39">
        <f>VLOOKUP(B108,[5]Sheet1!$B$5:$BO$716,65,0)</f>
        <v>0</v>
      </c>
      <c r="S108" s="39">
        <f>VLOOKUP(B108,[1]Sheet1!$B:$BO,66,0)</f>
        <v>0</v>
      </c>
      <c r="T108" s="49">
        <f t="shared" si="27"/>
        <v>0</v>
      </c>
      <c r="U108" s="50">
        <f>VLOOKUP(B108,[6]Sheet2!$A:$V,21,0)</f>
        <v>93780</v>
      </c>
      <c r="V108" s="50"/>
      <c r="W108" s="50"/>
      <c r="X108" s="50"/>
      <c r="Y108" s="50"/>
      <c r="Z108" s="50">
        <f>VLOOKUP(B108,'[8]7.4付款计划'!$C$4:$AI$185,33,0)</f>
        <v>0</v>
      </c>
      <c r="AA108" s="50">
        <f>VLOOKUP(B108,'[8]7.9付款计划'!$C$9:$AB$196,26,0)</f>
        <v>0</v>
      </c>
      <c r="AB108" s="50"/>
      <c r="AC108" s="50"/>
      <c r="AD108" s="50"/>
      <c r="AE108" s="50"/>
      <c r="AF108" s="50"/>
      <c r="AG108" s="50"/>
      <c r="AH108" s="50">
        <f t="shared" si="19"/>
        <v>93780</v>
      </c>
      <c r="AI108" s="50">
        <f t="shared" si="20"/>
        <v>-93780</v>
      </c>
      <c r="AJ108" s="50">
        <f t="shared" si="21"/>
        <v>0</v>
      </c>
      <c r="AK108" s="62">
        <f t="shared" si="33"/>
        <v>-93780</v>
      </c>
      <c r="AL108" s="62">
        <f t="shared" si="22"/>
        <v>0</v>
      </c>
      <c r="AM108" s="100"/>
      <c r="AN108" s="50">
        <f t="shared" si="28"/>
        <v>0</v>
      </c>
      <c r="AO108" s="74" t="str">
        <f t="shared" si="23"/>
        <v>100%</v>
      </c>
      <c r="AP108" s="75">
        <f t="shared" si="24"/>
        <v>0</v>
      </c>
      <c r="AQ108" s="76"/>
      <c r="AR108" s="76"/>
      <c r="AS108" s="76"/>
      <c r="AT108" s="76">
        <f t="shared" si="25"/>
        <v>0</v>
      </c>
      <c r="AU108" s="77"/>
      <c r="AV108" s="77">
        <f t="shared" si="30"/>
        <v>0</v>
      </c>
      <c r="AW108" s="50">
        <f t="shared" si="26"/>
        <v>0</v>
      </c>
      <c r="AX108" s="91"/>
      <c r="AY108" s="93">
        <v>3</v>
      </c>
      <c r="AZ108" s="91">
        <f t="shared" si="32"/>
        <v>-3</v>
      </c>
      <c r="BA108" s="92" t="s">
        <v>70</v>
      </c>
      <c r="BB108" s="50">
        <v>0</v>
      </c>
      <c r="BC108" s="15" t="s">
        <v>174</v>
      </c>
      <c r="BD108" s="97"/>
      <c r="BE108" s="2"/>
    </row>
    <row r="109" s="1" customFormat="1" ht="36" customHeight="1" spans="1:57">
      <c r="A109" s="15">
        <f t="shared" si="29"/>
        <v>106</v>
      </c>
      <c r="B109" s="16" t="s">
        <v>531</v>
      </c>
      <c r="C109" s="17" t="s">
        <v>532</v>
      </c>
      <c r="D109" s="17" t="s">
        <v>208</v>
      </c>
      <c r="E109" s="18" t="s">
        <v>75</v>
      </c>
      <c r="F109" s="19" t="s">
        <v>68</v>
      </c>
      <c r="G109" s="19" t="s">
        <v>79</v>
      </c>
      <c r="H109" s="20">
        <v>0.8</v>
      </c>
      <c r="I109" s="38">
        <f>VLOOKUP(B109,[1]Sheet1!$B:$BA,52,0)</f>
        <v>175117.68</v>
      </c>
      <c r="J109" s="38">
        <f>VLOOKUP(B109,[1]Sheet1!$B:$BB,53,0)</f>
        <v>132222.88</v>
      </c>
      <c r="K109" s="39">
        <f>VLOOKUP(B109,[2]Sheet1!$B$5:$BB$697,53,0)</f>
        <v>2782.88833333333</v>
      </c>
      <c r="L109" s="39">
        <f>VLOOKUP(B109,[2]Sheet1!$B:$BC,54,0)</f>
        <v>3607.78833333333</v>
      </c>
      <c r="M109" s="39">
        <f>VLOOKUP(B109,[2]Sheet1!$B:$BD,55,0)</f>
        <v>13493.405</v>
      </c>
      <c r="N109" s="39">
        <f>VLOOKUP(B109,[2]Sheet1!$B:$BE,56,0)</f>
        <v>17637.68</v>
      </c>
      <c r="O109" s="39">
        <f>VLOOKUP(B109,[2]Sheet1!$B:$BF,57,0)</f>
        <v>22037.1466666667</v>
      </c>
      <c r="P109" s="39">
        <f>VLOOKUP(B109,[3]Sheet1!$B:$BH,59,0)</f>
        <v>22037.1466666667</v>
      </c>
      <c r="Q109" s="39">
        <f>VLOOKUP(B109,[4]Sheet1!$B$5:$BJ$707,61,0)</f>
        <v>26403.3916666667</v>
      </c>
      <c r="R109" s="39">
        <f>VLOOKUP(B109,[5]Sheet1!$B$5:$BO$716,65,0)</f>
        <v>25578.4916666667</v>
      </c>
      <c r="S109" s="39">
        <f>VLOOKUP(B109,[1]Sheet1!$B:$BO,66,0)</f>
        <v>15692.875</v>
      </c>
      <c r="T109" s="49">
        <f t="shared" si="27"/>
        <v>119416.650666667</v>
      </c>
      <c r="U109" s="50">
        <f>VLOOKUP(B109,[6]Sheet2!$A:$V,21,0)</f>
        <v>20000</v>
      </c>
      <c r="V109" s="50"/>
      <c r="W109" s="50"/>
      <c r="X109" s="50"/>
      <c r="Y109" s="50"/>
      <c r="Z109" s="50">
        <f>VLOOKUP(B109,'[8]7.4付款计划'!$C$4:$AI$185,33,0)</f>
        <v>0</v>
      </c>
      <c r="AA109" s="50">
        <f>VLOOKUP(B109,'[8]7.9付款计划'!$C$9:$AB$196,26,0)</f>
        <v>0</v>
      </c>
      <c r="AB109" s="50"/>
      <c r="AC109" s="50"/>
      <c r="AD109" s="50"/>
      <c r="AE109" s="50"/>
      <c r="AF109" s="50"/>
      <c r="AG109" s="50"/>
      <c r="AH109" s="50">
        <f t="shared" si="19"/>
        <v>20000</v>
      </c>
      <c r="AI109" s="50">
        <f t="shared" si="20"/>
        <v>99416.6506666668</v>
      </c>
      <c r="AJ109" s="50">
        <f t="shared" si="21"/>
        <v>132222.88</v>
      </c>
      <c r="AK109" s="62">
        <f t="shared" si="33"/>
        <v>99416.6506666668</v>
      </c>
      <c r="AL109" s="62">
        <f t="shared" si="22"/>
        <v>99416.6506666668</v>
      </c>
      <c r="AM109" s="100">
        <v>50000</v>
      </c>
      <c r="AN109" s="50">
        <f t="shared" si="28"/>
        <v>50000</v>
      </c>
      <c r="AO109" s="74">
        <f t="shared" si="23"/>
        <v>0.502933861327159</v>
      </c>
      <c r="AP109" s="75">
        <f t="shared" si="24"/>
        <v>0.00334702576224526</v>
      </c>
      <c r="AQ109" s="76"/>
      <c r="AR109" s="76"/>
      <c r="AS109" s="76"/>
      <c r="AT109" s="76">
        <f t="shared" si="25"/>
        <v>0</v>
      </c>
      <c r="AU109" s="77"/>
      <c r="AV109" s="77">
        <f t="shared" si="30"/>
        <v>0</v>
      </c>
      <c r="AW109" s="50">
        <f t="shared" si="26"/>
        <v>50000</v>
      </c>
      <c r="AX109" s="91"/>
      <c r="AY109" s="93">
        <v>3</v>
      </c>
      <c r="AZ109" s="91">
        <f t="shared" si="32"/>
        <v>-3</v>
      </c>
      <c r="BA109" s="92" t="s">
        <v>70</v>
      </c>
      <c r="BB109" s="50">
        <v>0</v>
      </c>
      <c r="BC109" s="15" t="s">
        <v>81</v>
      </c>
      <c r="BD109" s="97"/>
      <c r="BE109" s="2"/>
    </row>
    <row r="110" s="1" customFormat="1" ht="36" customHeight="1" spans="1:57">
      <c r="A110" s="15">
        <f t="shared" si="29"/>
        <v>107</v>
      </c>
      <c r="B110" s="16" t="s">
        <v>533</v>
      </c>
      <c r="C110" s="17" t="s">
        <v>534</v>
      </c>
      <c r="D110" s="17" t="s">
        <v>146</v>
      </c>
      <c r="E110" s="18" t="s">
        <v>67</v>
      </c>
      <c r="F110" s="19" t="s">
        <v>68</v>
      </c>
      <c r="G110" s="19" t="s">
        <v>79</v>
      </c>
      <c r="H110" s="20">
        <v>1</v>
      </c>
      <c r="I110" s="38">
        <f>VLOOKUP(B110,[1]Sheet1!$B:$BA,52,0)</f>
        <v>10108.77</v>
      </c>
      <c r="J110" s="38">
        <f>VLOOKUP(B110,[1]Sheet1!$B:$BB,53,0)</f>
        <v>0</v>
      </c>
      <c r="K110" s="39">
        <f>VLOOKUP(B110,[2]Sheet1!$B$5:$BB$697,53,0)</f>
        <v>0</v>
      </c>
      <c r="L110" s="39">
        <f>VLOOKUP(B110,[2]Sheet1!$B:$BC,54,0)</f>
        <v>0</v>
      </c>
      <c r="M110" s="39">
        <f>VLOOKUP(B110,[2]Sheet1!$B:$BD,55,0)</f>
        <v>0</v>
      </c>
      <c r="N110" s="39">
        <f>VLOOKUP(B110,[2]Sheet1!$B:$BE,56,0)</f>
        <v>0</v>
      </c>
      <c r="O110" s="39">
        <f>VLOOKUP(B110,[2]Sheet1!$B:$BF,57,0)</f>
        <v>0</v>
      </c>
      <c r="P110" s="39">
        <f>VLOOKUP(B110,[3]Sheet1!$B:$BH,59,0)</f>
        <v>0</v>
      </c>
      <c r="Q110" s="39">
        <f>VLOOKUP(B110,[4]Sheet1!$B$5:$BJ$707,61,0)</f>
        <v>1684.795</v>
      </c>
      <c r="R110" s="39">
        <f>VLOOKUP(B110,[5]Sheet1!$B$5:$BO$716,65,0)</f>
        <v>1684.795</v>
      </c>
      <c r="S110" s="39">
        <f>VLOOKUP(B110,[1]Sheet1!$B:$BO,66,0)</f>
        <v>1684.795</v>
      </c>
      <c r="T110" s="49">
        <f t="shared" si="27"/>
        <v>5054.385</v>
      </c>
      <c r="U110" s="50">
        <f>VLOOKUP(B110,[6]Sheet2!$A:$V,21,0)</f>
        <v>0</v>
      </c>
      <c r="V110" s="50"/>
      <c r="W110" s="50"/>
      <c r="X110" s="50"/>
      <c r="Y110" s="50"/>
      <c r="Z110" s="50">
        <f>VLOOKUP(B110,'[8]7.4付款计划'!$C$4:$AI$185,33,0)</f>
        <v>0</v>
      </c>
      <c r="AA110" s="50">
        <f>VLOOKUP(B110,'[8]7.9付款计划'!$C$9:$AB$196,26,0)</f>
        <v>0</v>
      </c>
      <c r="AB110" s="50"/>
      <c r="AC110" s="50"/>
      <c r="AD110" s="50"/>
      <c r="AE110" s="50"/>
      <c r="AF110" s="50"/>
      <c r="AG110" s="50"/>
      <c r="AH110" s="50">
        <f t="shared" si="19"/>
        <v>0</v>
      </c>
      <c r="AI110" s="50">
        <f t="shared" si="20"/>
        <v>5054.385</v>
      </c>
      <c r="AJ110" s="50">
        <f t="shared" si="21"/>
        <v>0</v>
      </c>
      <c r="AK110" s="62">
        <f t="shared" si="33"/>
        <v>5054.385</v>
      </c>
      <c r="AL110" s="62">
        <f t="shared" si="22"/>
        <v>5054.385</v>
      </c>
      <c r="AM110" s="100"/>
      <c r="AN110" s="50">
        <f t="shared" si="28"/>
        <v>0</v>
      </c>
      <c r="AO110" s="74">
        <f t="shared" si="23"/>
        <v>0</v>
      </c>
      <c r="AP110" s="75">
        <f t="shared" si="24"/>
        <v>0</v>
      </c>
      <c r="AQ110" s="76"/>
      <c r="AR110" s="76"/>
      <c r="AS110" s="76"/>
      <c r="AT110" s="76">
        <f t="shared" si="25"/>
        <v>0</v>
      </c>
      <c r="AU110" s="77"/>
      <c r="AV110" s="77">
        <f t="shared" si="30"/>
        <v>0</v>
      </c>
      <c r="AW110" s="50">
        <f t="shared" si="26"/>
        <v>0</v>
      </c>
      <c r="AX110" s="91"/>
      <c r="AY110" s="93"/>
      <c r="AZ110" s="91"/>
      <c r="BA110" s="92" t="s">
        <v>70</v>
      </c>
      <c r="BB110" s="50">
        <v>0</v>
      </c>
      <c r="BC110" s="15" t="s">
        <v>277</v>
      </c>
      <c r="BD110" s="97"/>
      <c r="BE110" s="2"/>
    </row>
    <row r="111" s="1" customFormat="1" ht="36" customHeight="1" spans="1:57">
      <c r="A111" s="15">
        <f t="shared" si="29"/>
        <v>108</v>
      </c>
      <c r="B111" s="16" t="s">
        <v>535</v>
      </c>
      <c r="C111" s="17" t="s">
        <v>536</v>
      </c>
      <c r="D111" s="17" t="s">
        <v>146</v>
      </c>
      <c r="E111" s="18" t="s">
        <v>67</v>
      </c>
      <c r="F111" s="19" t="s">
        <v>68</v>
      </c>
      <c r="G111" s="19" t="s">
        <v>79</v>
      </c>
      <c r="H111" s="20">
        <v>0.8</v>
      </c>
      <c r="I111" s="38">
        <f>VLOOKUP(B111,[1]Sheet1!$B:$BA,52,0)</f>
        <v>11660.35</v>
      </c>
      <c r="J111" s="38">
        <f>VLOOKUP(B111,[1]Sheet1!$B:$BB,53,0)</f>
        <v>11660.35</v>
      </c>
      <c r="K111" s="39">
        <f>VLOOKUP(B111,[2]Sheet1!$B$5:$BB$697,53,0)</f>
        <v>1943.39166666667</v>
      </c>
      <c r="L111" s="39">
        <f>VLOOKUP(B111,[2]Sheet1!$B:$BC,54,0)</f>
        <v>1672.345</v>
      </c>
      <c r="M111" s="39">
        <f>VLOOKUP(B111,[2]Sheet1!$B:$BD,55,0)</f>
        <v>1494.18166666667</v>
      </c>
      <c r="N111" s="39">
        <f>VLOOKUP(B111,[2]Sheet1!$B:$BE,56,0)</f>
        <v>1160.84833333333</v>
      </c>
      <c r="O111" s="39">
        <f>VLOOKUP(B111,[2]Sheet1!$B:$BF,57,0)</f>
        <v>1160.84833333333</v>
      </c>
      <c r="P111" s="39">
        <f>VLOOKUP(B111,[3]Sheet1!$B:$BH,59,0)</f>
        <v>357.08</v>
      </c>
      <c r="Q111" s="39">
        <f>VLOOKUP(B111,[4]Sheet1!$B$5:$BJ$707,61,0)</f>
        <v>0</v>
      </c>
      <c r="R111" s="39">
        <f>VLOOKUP(B111,[5]Sheet1!$B$5:$BO$716,65,0)</f>
        <v>0</v>
      </c>
      <c r="S111" s="39">
        <f>VLOOKUP(B111,[1]Sheet1!$B:$BO,66,0)</f>
        <v>0</v>
      </c>
      <c r="T111" s="49">
        <f t="shared" si="27"/>
        <v>6230.956</v>
      </c>
      <c r="U111" s="50">
        <f>VLOOKUP(B111,[6]Sheet2!$A:$V,21,0)</f>
        <v>0</v>
      </c>
      <c r="V111" s="50"/>
      <c r="W111" s="50"/>
      <c r="X111" s="50"/>
      <c r="Y111" s="50"/>
      <c r="Z111" s="50">
        <f>VLOOKUP(B111,'[8]7.4付款计划'!$C$4:$AI$185,33,0)</f>
        <v>0</v>
      </c>
      <c r="AA111" s="50">
        <f>VLOOKUP(B111,'[8]7.9付款计划'!$C$9:$AB$196,26,0)</f>
        <v>0</v>
      </c>
      <c r="AB111" s="50"/>
      <c r="AC111" s="50"/>
      <c r="AD111" s="50"/>
      <c r="AE111" s="50"/>
      <c r="AF111" s="50"/>
      <c r="AG111" s="50"/>
      <c r="AH111" s="50">
        <f t="shared" si="19"/>
        <v>0</v>
      </c>
      <c r="AI111" s="50">
        <f t="shared" si="20"/>
        <v>6230.956</v>
      </c>
      <c r="AJ111" s="50">
        <f t="shared" si="21"/>
        <v>11660.35</v>
      </c>
      <c r="AK111" s="62">
        <f t="shared" si="33"/>
        <v>6230.956</v>
      </c>
      <c r="AL111" s="62">
        <f t="shared" si="22"/>
        <v>6230.956</v>
      </c>
      <c r="AM111" s="100"/>
      <c r="AN111" s="50">
        <f t="shared" si="28"/>
        <v>0</v>
      </c>
      <c r="AO111" s="74">
        <f t="shared" si="23"/>
        <v>0</v>
      </c>
      <c r="AP111" s="75">
        <f t="shared" si="24"/>
        <v>0</v>
      </c>
      <c r="AQ111" s="76"/>
      <c r="AR111" s="76"/>
      <c r="AS111" s="76"/>
      <c r="AT111" s="76">
        <f t="shared" si="25"/>
        <v>0</v>
      </c>
      <c r="AU111" s="77"/>
      <c r="AV111" s="77">
        <f t="shared" si="30"/>
        <v>0</v>
      </c>
      <c r="AW111" s="50">
        <f t="shared" si="26"/>
        <v>0</v>
      </c>
      <c r="AX111" s="91"/>
      <c r="AY111" s="93">
        <v>3</v>
      </c>
      <c r="AZ111" s="91">
        <f t="shared" ref="AZ111:AZ124" si="34">AX111-AY111</f>
        <v>-3</v>
      </c>
      <c r="BA111" s="92" t="s">
        <v>70</v>
      </c>
      <c r="BB111" s="50">
        <v>0</v>
      </c>
      <c r="BC111" s="15" t="s">
        <v>95</v>
      </c>
      <c r="BD111" s="97"/>
      <c r="BE111" s="2"/>
    </row>
    <row r="112" s="1" customFormat="1" ht="36" customHeight="1" spans="1:57">
      <c r="A112" s="15">
        <f t="shared" si="29"/>
        <v>109</v>
      </c>
      <c r="B112" s="16" t="s">
        <v>537</v>
      </c>
      <c r="C112" s="17" t="s">
        <v>538</v>
      </c>
      <c r="D112" s="17" t="s">
        <v>146</v>
      </c>
      <c r="E112" s="18" t="s">
        <v>67</v>
      </c>
      <c r="F112" s="19" t="s">
        <v>68</v>
      </c>
      <c r="G112" s="19" t="s">
        <v>79</v>
      </c>
      <c r="H112" s="20">
        <v>1</v>
      </c>
      <c r="I112" s="38">
        <f>VLOOKUP(B112,[1]Sheet1!$B:$BA,52,0)</f>
        <v>0</v>
      </c>
      <c r="J112" s="38">
        <f>VLOOKUP(B112,[1]Sheet1!$B:$BB,53,0)</f>
        <v>0</v>
      </c>
      <c r="K112" s="39">
        <f>VLOOKUP(B112,[2]Sheet1!$B$5:$BB$697,53,0)</f>
        <v>0</v>
      </c>
      <c r="L112" s="39">
        <f>VLOOKUP(B112,[2]Sheet1!$B:$BC,54,0)</f>
        <v>0</v>
      </c>
      <c r="M112" s="39">
        <f>VLOOKUP(B112,[2]Sheet1!$B:$BD,55,0)</f>
        <v>0</v>
      </c>
      <c r="N112" s="39">
        <f>VLOOKUP(B112,[2]Sheet1!$B:$BE,56,0)</f>
        <v>1935.125</v>
      </c>
      <c r="O112" s="39">
        <f>VLOOKUP(B112,[2]Sheet1!$B:$BF,57,0)</f>
        <v>1935.125</v>
      </c>
      <c r="P112" s="39">
        <f>VLOOKUP(B112,[3]Sheet1!$B:$BH,59,0)</f>
        <v>1935.125</v>
      </c>
      <c r="Q112" s="39">
        <f>VLOOKUP(B112,[4]Sheet1!$B$5:$BJ$707,61,0)</f>
        <v>1935.125</v>
      </c>
      <c r="R112" s="39">
        <f>VLOOKUP(B112,[5]Sheet1!$B$5:$BO$716,65,0)</f>
        <v>0</v>
      </c>
      <c r="S112" s="39">
        <f>VLOOKUP(B112,[1]Sheet1!$B:$BO,66,0)</f>
        <v>0</v>
      </c>
      <c r="T112" s="49">
        <f t="shared" si="27"/>
        <v>7740.5</v>
      </c>
      <c r="U112" s="50">
        <f>VLOOKUP(B112,[6]Sheet2!$A:$V,21,0)</f>
        <v>23000</v>
      </c>
      <c r="V112" s="50"/>
      <c r="W112" s="50"/>
      <c r="X112" s="50"/>
      <c r="Y112" s="50"/>
      <c r="Z112" s="50">
        <f>VLOOKUP(B112,'[8]7.4付款计划'!$C$4:$AI$185,33,0)</f>
        <v>11610.75</v>
      </c>
      <c r="AA112" s="50">
        <f>VLOOKUP(B112,'[8]7.9付款计划'!$C$9:$AB$196,26,0)</f>
        <v>0</v>
      </c>
      <c r="AB112" s="50"/>
      <c r="AC112" s="50"/>
      <c r="AD112" s="50"/>
      <c r="AE112" s="50"/>
      <c r="AF112" s="50"/>
      <c r="AG112" s="50"/>
      <c r="AH112" s="50">
        <f t="shared" si="19"/>
        <v>34610.75</v>
      </c>
      <c r="AI112" s="50">
        <f t="shared" si="20"/>
        <v>-26870.25</v>
      </c>
      <c r="AJ112" s="50">
        <f t="shared" si="21"/>
        <v>0</v>
      </c>
      <c r="AK112" s="62">
        <f t="shared" si="33"/>
        <v>-26870.25</v>
      </c>
      <c r="AL112" s="62">
        <f t="shared" si="22"/>
        <v>0</v>
      </c>
      <c r="AM112" s="104"/>
      <c r="AN112" s="50">
        <f t="shared" si="28"/>
        <v>0</v>
      </c>
      <c r="AO112" s="74" t="str">
        <f t="shared" si="23"/>
        <v>100%</v>
      </c>
      <c r="AP112" s="75">
        <f t="shared" si="24"/>
        <v>0</v>
      </c>
      <c r="AQ112" s="76"/>
      <c r="AR112" s="76"/>
      <c r="AS112" s="76"/>
      <c r="AT112" s="76">
        <f t="shared" si="25"/>
        <v>0</v>
      </c>
      <c r="AU112" s="77"/>
      <c r="AV112" s="77">
        <f t="shared" si="30"/>
        <v>0</v>
      </c>
      <c r="AW112" s="50">
        <f t="shared" si="26"/>
        <v>0</v>
      </c>
      <c r="AX112" s="91">
        <v>45555</v>
      </c>
      <c r="AY112" s="93">
        <v>7</v>
      </c>
      <c r="AZ112" s="91">
        <f t="shared" si="34"/>
        <v>45548</v>
      </c>
      <c r="BA112" s="94" t="s">
        <v>70</v>
      </c>
      <c r="BB112" s="50">
        <v>0</v>
      </c>
      <c r="BC112" s="19" t="s">
        <v>277</v>
      </c>
      <c r="BD112" s="97" t="s">
        <v>539</v>
      </c>
      <c r="BE112" s="2"/>
    </row>
    <row r="113" s="1" customFormat="1" ht="36" customHeight="1" spans="1:57">
      <c r="A113" s="15">
        <f t="shared" si="29"/>
        <v>110</v>
      </c>
      <c r="B113" s="16" t="s">
        <v>540</v>
      </c>
      <c r="C113" s="17" t="s">
        <v>541</v>
      </c>
      <c r="D113" s="17" t="s">
        <v>66</v>
      </c>
      <c r="E113" s="18" t="s">
        <v>75</v>
      </c>
      <c r="F113" s="19" t="s">
        <v>68</v>
      </c>
      <c r="G113" s="19" t="s">
        <v>79</v>
      </c>
      <c r="H113" s="20">
        <v>0.8</v>
      </c>
      <c r="I113" s="38">
        <f>VLOOKUP(B113,[1]Sheet1!$B:$BA,52,0)</f>
        <v>338661</v>
      </c>
      <c r="J113" s="38">
        <f>VLOOKUP(B113,[1]Sheet1!$B:$BB,53,0)</f>
        <v>338661</v>
      </c>
      <c r="K113" s="39">
        <f>VLOOKUP(B113,[2]Sheet1!$B$5:$BB$697,53,0)</f>
        <v>0</v>
      </c>
      <c r="L113" s="39">
        <f>VLOOKUP(B113,[2]Sheet1!$B:$BC,54,0)</f>
        <v>0</v>
      </c>
      <c r="M113" s="39">
        <f>VLOOKUP(B113,[2]Sheet1!$B:$BD,55,0)</f>
        <v>15678.75</v>
      </c>
      <c r="N113" s="39">
        <f>VLOOKUP(B113,[2]Sheet1!$B:$BE,56,0)</f>
        <v>56443.5</v>
      </c>
      <c r="O113" s="39">
        <f>VLOOKUP(B113,[2]Sheet1!$B:$BF,57,0)</f>
        <v>56443.5</v>
      </c>
      <c r="P113" s="39">
        <f>VLOOKUP(B113,[3]Sheet1!$B:$BH,59,0)</f>
        <v>56443.5</v>
      </c>
      <c r="Q113" s="39">
        <f>VLOOKUP(B113,[4]Sheet1!$B$5:$BJ$707,61,0)</f>
        <v>56443.5</v>
      </c>
      <c r="R113" s="39">
        <f>VLOOKUP(B113,[5]Sheet1!$B$5:$BO$716,65,0)</f>
        <v>56443.5</v>
      </c>
      <c r="S113" s="39">
        <f>VLOOKUP(B113,[1]Sheet1!$B:$BO,66,0)</f>
        <v>40764.75</v>
      </c>
      <c r="T113" s="49">
        <f t="shared" si="27"/>
        <v>270928.8</v>
      </c>
      <c r="U113" s="50">
        <f>VLOOKUP(B113,[6]Sheet2!$A:$V,21,0)</f>
        <v>0</v>
      </c>
      <c r="V113" s="50"/>
      <c r="W113" s="50"/>
      <c r="X113" s="50"/>
      <c r="Y113" s="50"/>
      <c r="Z113" s="50">
        <f>VLOOKUP(B113,'[8]7.4付款计划'!$C$4:$AI$185,33,0)</f>
        <v>0</v>
      </c>
      <c r="AA113" s="50">
        <f>VLOOKUP(B113,'[8]7.9付款计划'!$C$9:$AB$196,26,0)</f>
        <v>0</v>
      </c>
      <c r="AB113" s="50"/>
      <c r="AC113" s="50"/>
      <c r="AD113" s="50"/>
      <c r="AE113" s="50"/>
      <c r="AF113" s="50"/>
      <c r="AG113" s="50"/>
      <c r="AH113" s="50">
        <f t="shared" si="19"/>
        <v>0</v>
      </c>
      <c r="AI113" s="50">
        <f t="shared" si="20"/>
        <v>270928.8</v>
      </c>
      <c r="AJ113" s="50">
        <f t="shared" si="21"/>
        <v>338661</v>
      </c>
      <c r="AK113" s="62">
        <f t="shared" si="33"/>
        <v>270928.8</v>
      </c>
      <c r="AL113" s="62">
        <f t="shared" si="22"/>
        <v>270928.8</v>
      </c>
      <c r="AM113" s="99">
        <v>200000</v>
      </c>
      <c r="AN113" s="50">
        <f t="shared" si="28"/>
        <v>200000</v>
      </c>
      <c r="AO113" s="74">
        <f t="shared" si="23"/>
        <v>0.73820132817183</v>
      </c>
      <c r="AP113" s="75">
        <f t="shared" si="24"/>
        <v>0.013388103048981</v>
      </c>
      <c r="AQ113" s="76"/>
      <c r="AR113" s="76"/>
      <c r="AS113" s="76"/>
      <c r="AT113" s="76">
        <f t="shared" si="25"/>
        <v>0</v>
      </c>
      <c r="AU113" s="77"/>
      <c r="AV113" s="77">
        <f t="shared" si="30"/>
        <v>0</v>
      </c>
      <c r="AW113" s="50">
        <f t="shared" si="26"/>
        <v>200000</v>
      </c>
      <c r="AX113" s="91">
        <v>45550</v>
      </c>
      <c r="AY113" s="93">
        <v>3</v>
      </c>
      <c r="AZ113" s="91">
        <f t="shared" si="34"/>
        <v>45547</v>
      </c>
      <c r="BA113" s="92" t="s">
        <v>70</v>
      </c>
      <c r="BB113" s="50">
        <v>0</v>
      </c>
      <c r="BC113" s="15" t="s">
        <v>174</v>
      </c>
      <c r="BD113" s="97"/>
      <c r="BE113" s="2"/>
    </row>
    <row r="114" s="1" customFormat="1" ht="36" customHeight="1" spans="1:57">
      <c r="A114" s="15">
        <f t="shared" si="29"/>
        <v>111</v>
      </c>
      <c r="B114" s="16" t="s">
        <v>542</v>
      </c>
      <c r="C114" s="17" t="s">
        <v>543</v>
      </c>
      <c r="D114" s="17" t="s">
        <v>146</v>
      </c>
      <c r="E114" s="18" t="s">
        <v>67</v>
      </c>
      <c r="F114" s="19" t="s">
        <v>110</v>
      </c>
      <c r="G114" s="19" t="s">
        <v>79</v>
      </c>
      <c r="H114" s="20">
        <v>1</v>
      </c>
      <c r="I114" s="38">
        <f>VLOOKUP(B114,[1]Sheet1!$B:$BA,52,0)</f>
        <v>0</v>
      </c>
      <c r="J114" s="38">
        <f>VLOOKUP(B114,[1]Sheet1!$B:$BB,53,0)</f>
        <v>0</v>
      </c>
      <c r="K114" s="39">
        <f>VLOOKUP(B114,[2]Sheet1!$B$5:$BB$697,53,0)</f>
        <v>0</v>
      </c>
      <c r="L114" s="39">
        <f>VLOOKUP(B114,[2]Sheet1!$B:$BC,54,0)</f>
        <v>0</v>
      </c>
      <c r="M114" s="39">
        <f>VLOOKUP(B114,[2]Sheet1!$B:$BD,55,0)</f>
        <v>0</v>
      </c>
      <c r="N114" s="39">
        <f>VLOOKUP(B114,[2]Sheet1!$B:$BE,56,0)</f>
        <v>0</v>
      </c>
      <c r="O114" s="39">
        <f>VLOOKUP(B114,[2]Sheet1!$B:$BF,57,0)</f>
        <v>0</v>
      </c>
      <c r="P114" s="39">
        <f>VLOOKUP(B114,[3]Sheet1!$B:$BH,59,0)</f>
        <v>0</v>
      </c>
      <c r="Q114" s="39">
        <f>VLOOKUP(B114,[4]Sheet1!$B$5:$BJ$707,61,0)</f>
        <v>0</v>
      </c>
      <c r="R114" s="39">
        <f>VLOOKUP(B114,[5]Sheet1!$B$5:$BO$716,65,0)</f>
        <v>0</v>
      </c>
      <c r="S114" s="39">
        <f>VLOOKUP(B114,[1]Sheet1!$B:$BO,66,0)</f>
        <v>0</v>
      </c>
      <c r="T114" s="49">
        <f t="shared" si="27"/>
        <v>0</v>
      </c>
      <c r="U114" s="50">
        <f>VLOOKUP(B114,[6]Sheet2!$A:$V,21,0)</f>
        <v>0</v>
      </c>
      <c r="V114" s="50"/>
      <c r="W114" s="50"/>
      <c r="X114" s="50"/>
      <c r="Y114" s="50"/>
      <c r="Z114" s="50">
        <f>VLOOKUP(B114,'[8]7.4付款计划'!$C$4:$AI$185,33,0)</f>
        <v>0</v>
      </c>
      <c r="AA114" s="50">
        <f>VLOOKUP(B114,'[8]7.9付款计划'!$C$9:$AB$196,26,0)</f>
        <v>0</v>
      </c>
      <c r="AB114" s="50"/>
      <c r="AC114" s="50"/>
      <c r="AD114" s="50"/>
      <c r="AE114" s="50"/>
      <c r="AF114" s="50"/>
      <c r="AG114" s="50"/>
      <c r="AH114" s="50">
        <f t="shared" si="19"/>
        <v>0</v>
      </c>
      <c r="AI114" s="50">
        <f t="shared" si="20"/>
        <v>0</v>
      </c>
      <c r="AJ114" s="50">
        <f t="shared" si="21"/>
        <v>0</v>
      </c>
      <c r="AK114" s="62">
        <f t="shared" si="33"/>
        <v>0</v>
      </c>
      <c r="AL114" s="62">
        <f t="shared" si="22"/>
        <v>0</v>
      </c>
      <c r="AM114" s="100"/>
      <c r="AN114" s="50">
        <f t="shared" si="28"/>
        <v>0</v>
      </c>
      <c r="AO114" s="74" t="str">
        <f t="shared" si="23"/>
        <v>100%</v>
      </c>
      <c r="AP114" s="75">
        <f t="shared" si="24"/>
        <v>0</v>
      </c>
      <c r="AQ114" s="76"/>
      <c r="AR114" s="76"/>
      <c r="AS114" s="76"/>
      <c r="AT114" s="76">
        <f t="shared" si="25"/>
        <v>0</v>
      </c>
      <c r="AU114" s="77"/>
      <c r="AV114" s="77">
        <f t="shared" si="30"/>
        <v>0</v>
      </c>
      <c r="AW114" s="50">
        <f t="shared" si="26"/>
        <v>0</v>
      </c>
      <c r="AX114" s="91"/>
      <c r="AY114" s="93">
        <v>3</v>
      </c>
      <c r="AZ114" s="91">
        <f t="shared" si="34"/>
        <v>-3</v>
      </c>
      <c r="BA114" s="92" t="s">
        <v>70</v>
      </c>
      <c r="BB114" s="50">
        <v>0</v>
      </c>
      <c r="BC114" s="15" t="s">
        <v>95</v>
      </c>
      <c r="BD114" s="97"/>
      <c r="BE114" s="2"/>
    </row>
    <row r="115" s="1" customFormat="1" ht="36" customHeight="1" spans="1:57">
      <c r="A115" s="15">
        <f t="shared" si="29"/>
        <v>112</v>
      </c>
      <c r="B115" s="16" t="s">
        <v>544</v>
      </c>
      <c r="C115" s="17" t="s">
        <v>545</v>
      </c>
      <c r="D115" s="17" t="s">
        <v>146</v>
      </c>
      <c r="E115" s="18" t="s">
        <v>75</v>
      </c>
      <c r="F115" s="19" t="s">
        <v>68</v>
      </c>
      <c r="G115" s="19" t="s">
        <v>79</v>
      </c>
      <c r="H115" s="20">
        <v>0.8</v>
      </c>
      <c r="I115" s="38">
        <f>VLOOKUP(B115,[1]Sheet1!$B:$BA,52,0)</f>
        <v>0</v>
      </c>
      <c r="J115" s="38">
        <f>VLOOKUP(B115,[1]Sheet1!$B:$BB,53,0)</f>
        <v>0</v>
      </c>
      <c r="K115" s="39">
        <f>VLOOKUP(B115,[2]Sheet1!$B$5:$BB$697,53,0)</f>
        <v>0</v>
      </c>
      <c r="L115" s="39">
        <f>VLOOKUP(B115,[2]Sheet1!$B:$BC,54,0)</f>
        <v>0</v>
      </c>
      <c r="M115" s="39">
        <f>VLOOKUP(B115,[2]Sheet1!$B:$BD,55,0)</f>
        <v>0</v>
      </c>
      <c r="N115" s="39">
        <f>VLOOKUP(B115,[2]Sheet1!$B:$BE,56,0)</f>
        <v>0</v>
      </c>
      <c r="O115" s="39">
        <f>VLOOKUP(B115,[2]Sheet1!$B:$BF,57,0)</f>
        <v>0</v>
      </c>
      <c r="P115" s="39">
        <f>VLOOKUP(B115,[3]Sheet1!$B:$BH,59,0)</f>
        <v>0</v>
      </c>
      <c r="Q115" s="39">
        <f>VLOOKUP(B115,[4]Sheet1!$B$5:$BJ$707,61,0)</f>
        <v>0</v>
      </c>
      <c r="R115" s="39">
        <f>VLOOKUP(B115,[5]Sheet1!$B$5:$BO$716,65,0)</f>
        <v>0</v>
      </c>
      <c r="S115" s="39">
        <f>VLOOKUP(B115,[1]Sheet1!$B:$BO,66,0)</f>
        <v>0</v>
      </c>
      <c r="T115" s="49">
        <f t="shared" si="27"/>
        <v>0</v>
      </c>
      <c r="U115" s="50">
        <f>VLOOKUP(B115,[6]Sheet2!$A:$V,21,0)</f>
        <v>39360</v>
      </c>
      <c r="V115" s="50"/>
      <c r="W115" s="50"/>
      <c r="X115" s="50"/>
      <c r="Y115" s="50"/>
      <c r="Z115" s="50">
        <f>VLOOKUP(B115,'[8]7.4付款计划'!$C$4:$AI$185,33,0)</f>
        <v>0</v>
      </c>
      <c r="AA115" s="50">
        <f>VLOOKUP(B115,'[8]7.9付款计划'!$C$9:$AB$196,26,0)</f>
        <v>0</v>
      </c>
      <c r="AB115" s="50"/>
      <c r="AC115" s="50"/>
      <c r="AD115" s="50"/>
      <c r="AE115" s="50"/>
      <c r="AF115" s="50"/>
      <c r="AG115" s="50"/>
      <c r="AH115" s="50">
        <f t="shared" si="19"/>
        <v>39360</v>
      </c>
      <c r="AI115" s="50">
        <f t="shared" si="20"/>
        <v>-39360</v>
      </c>
      <c r="AJ115" s="50">
        <f t="shared" si="21"/>
        <v>0</v>
      </c>
      <c r="AK115" s="62">
        <f t="shared" si="33"/>
        <v>-39360</v>
      </c>
      <c r="AL115" s="62">
        <f t="shared" si="22"/>
        <v>0</v>
      </c>
      <c r="AM115" s="100"/>
      <c r="AN115" s="50">
        <f t="shared" si="28"/>
        <v>0</v>
      </c>
      <c r="AO115" s="74" t="str">
        <f t="shared" si="23"/>
        <v>100%</v>
      </c>
      <c r="AP115" s="75">
        <f t="shared" si="24"/>
        <v>0</v>
      </c>
      <c r="AQ115" s="76"/>
      <c r="AR115" s="76"/>
      <c r="AS115" s="76"/>
      <c r="AT115" s="76">
        <f t="shared" si="25"/>
        <v>0</v>
      </c>
      <c r="AU115" s="77"/>
      <c r="AV115" s="77">
        <f t="shared" si="30"/>
        <v>0</v>
      </c>
      <c r="AW115" s="50">
        <f t="shared" si="26"/>
        <v>0</v>
      </c>
      <c r="AX115" s="91"/>
      <c r="AY115" s="93">
        <v>3</v>
      </c>
      <c r="AZ115" s="91">
        <f t="shared" si="34"/>
        <v>-3</v>
      </c>
      <c r="BA115" s="92" t="s">
        <v>70</v>
      </c>
      <c r="BB115" s="50">
        <v>0</v>
      </c>
      <c r="BC115" s="15" t="s">
        <v>81</v>
      </c>
      <c r="BD115" s="97"/>
      <c r="BE115" s="2"/>
    </row>
    <row r="116" s="1" customFormat="1" ht="36" customHeight="1" spans="1:57">
      <c r="A116" s="15">
        <f t="shared" si="29"/>
        <v>113</v>
      </c>
      <c r="B116" s="16" t="s">
        <v>546</v>
      </c>
      <c r="C116" s="17" t="s">
        <v>547</v>
      </c>
      <c r="D116" s="17" t="s">
        <v>146</v>
      </c>
      <c r="E116" s="18" t="s">
        <v>75</v>
      </c>
      <c r="F116" s="19" t="s">
        <v>135</v>
      </c>
      <c r="G116" s="19" t="s">
        <v>79</v>
      </c>
      <c r="H116" s="20">
        <v>1</v>
      </c>
      <c r="I116" s="38">
        <f>VLOOKUP(B116,[1]Sheet1!$B:$BA,52,0)</f>
        <v>50935.51</v>
      </c>
      <c r="J116" s="38">
        <f>VLOOKUP(B116,[1]Sheet1!$B:$BB,53,0)</f>
        <v>50935.51</v>
      </c>
      <c r="K116" s="39">
        <f>VLOOKUP(B116,[2]Sheet1!$B$5:$BB$697,53,0)</f>
        <v>28.2666666666667</v>
      </c>
      <c r="L116" s="39">
        <f>VLOOKUP(B116,[2]Sheet1!$B:$BC,54,0)</f>
        <v>28.2666666666667</v>
      </c>
      <c r="M116" s="39">
        <f>VLOOKUP(B116,[2]Sheet1!$B:$BD,55,0)</f>
        <v>28.2666666666667</v>
      </c>
      <c r="N116" s="39">
        <f>VLOOKUP(B116,[2]Sheet1!$B:$BE,56,0)</f>
        <v>8489.25166666667</v>
      </c>
      <c r="O116" s="39">
        <f>VLOOKUP(B116,[2]Sheet1!$B:$BF,57,0)</f>
        <v>8489.25166666667</v>
      </c>
      <c r="P116" s="39">
        <f>VLOOKUP(B116,[3]Sheet1!$B:$BH,59,0)</f>
        <v>8460.985</v>
      </c>
      <c r="Q116" s="39">
        <f>VLOOKUP(B116,[4]Sheet1!$B$5:$BJ$707,61,0)</f>
        <v>8460.985</v>
      </c>
      <c r="R116" s="39">
        <f>VLOOKUP(B116,[5]Sheet1!$B$5:$BO$716,65,0)</f>
        <v>8460.985</v>
      </c>
      <c r="S116" s="39">
        <f>VLOOKUP(B116,[1]Sheet1!$B:$BO,66,0)</f>
        <v>8460.985</v>
      </c>
      <c r="T116" s="49">
        <f t="shared" si="27"/>
        <v>50907.2433333333</v>
      </c>
      <c r="U116" s="50">
        <f>VLOOKUP(B116,[6]Sheet2!$A:$V,21,0)</f>
        <v>64000</v>
      </c>
      <c r="V116" s="50"/>
      <c r="W116" s="50"/>
      <c r="X116" s="50"/>
      <c r="Y116" s="50"/>
      <c r="Z116" s="50">
        <f>VLOOKUP(B116,'[8]7.4付款计划'!$C$4:$AI$185,33,0)</f>
        <v>0</v>
      </c>
      <c r="AA116" s="50">
        <f>VLOOKUP(B116,'[8]7.9付款计划'!$C$9:$AB$196,26,0)</f>
        <v>0</v>
      </c>
      <c r="AB116" s="50"/>
      <c r="AC116" s="50"/>
      <c r="AD116" s="50"/>
      <c r="AE116" s="50"/>
      <c r="AF116" s="50"/>
      <c r="AG116" s="50"/>
      <c r="AH116" s="50">
        <f t="shared" si="19"/>
        <v>64000</v>
      </c>
      <c r="AI116" s="50">
        <f t="shared" si="20"/>
        <v>-13092.7566666667</v>
      </c>
      <c r="AJ116" s="50">
        <f t="shared" si="21"/>
        <v>50935.51</v>
      </c>
      <c r="AK116" s="62">
        <f t="shared" si="33"/>
        <v>-13092.7566666667</v>
      </c>
      <c r="AL116" s="62">
        <f t="shared" si="22"/>
        <v>0</v>
      </c>
      <c r="AM116" s="100"/>
      <c r="AN116" s="50">
        <f t="shared" si="28"/>
        <v>0</v>
      </c>
      <c r="AO116" s="74" t="str">
        <f t="shared" si="23"/>
        <v>100%</v>
      </c>
      <c r="AP116" s="75">
        <f t="shared" si="24"/>
        <v>0</v>
      </c>
      <c r="AQ116" s="76"/>
      <c r="AR116" s="76"/>
      <c r="AS116" s="76"/>
      <c r="AT116" s="76">
        <f t="shared" si="25"/>
        <v>0</v>
      </c>
      <c r="AU116" s="77"/>
      <c r="AV116" s="77">
        <f t="shared" si="30"/>
        <v>0</v>
      </c>
      <c r="AW116" s="50">
        <f t="shared" si="26"/>
        <v>0</v>
      </c>
      <c r="AX116" s="91"/>
      <c r="AY116" s="93">
        <v>3</v>
      </c>
      <c r="AZ116" s="91">
        <f t="shared" si="34"/>
        <v>-3</v>
      </c>
      <c r="BA116" s="92" t="s">
        <v>70</v>
      </c>
      <c r="BB116" s="50">
        <v>0</v>
      </c>
      <c r="BC116" s="15" t="s">
        <v>81</v>
      </c>
      <c r="BD116" s="97"/>
      <c r="BE116" s="2"/>
    </row>
    <row r="117" s="1" customFormat="1" ht="36" customHeight="1" spans="1:57">
      <c r="A117" s="15">
        <f t="shared" si="29"/>
        <v>114</v>
      </c>
      <c r="B117" s="16" t="s">
        <v>548</v>
      </c>
      <c r="C117" s="17" t="s">
        <v>549</v>
      </c>
      <c r="D117" s="17" t="s">
        <v>146</v>
      </c>
      <c r="E117" s="18" t="s">
        <v>75</v>
      </c>
      <c r="F117" s="19" t="s">
        <v>110</v>
      </c>
      <c r="G117" s="19" t="s">
        <v>79</v>
      </c>
      <c r="H117" s="20">
        <v>0.8</v>
      </c>
      <c r="I117" s="38">
        <f>VLOOKUP(B117,[1]Sheet1!$B:$BA,52,0)</f>
        <v>-344.5</v>
      </c>
      <c r="J117" s="38">
        <f>VLOOKUP(B117,[1]Sheet1!$B:$BB,53,0)</f>
        <v>-344.5</v>
      </c>
      <c r="K117" s="39">
        <f>VLOOKUP(B117,[2]Sheet1!$B$5:$BB$697,53,0)</f>
        <v>0</v>
      </c>
      <c r="L117" s="39">
        <f>VLOOKUP(B117,[2]Sheet1!$B:$BC,54,0)</f>
        <v>0</v>
      </c>
      <c r="M117" s="39">
        <f>VLOOKUP(B117,[2]Sheet1!$B:$BD,55,0)</f>
        <v>0</v>
      </c>
      <c r="N117" s="39">
        <f>VLOOKUP(B117,[2]Sheet1!$B:$BE,56,0)</f>
        <v>0</v>
      </c>
      <c r="O117" s="39">
        <f>VLOOKUP(B117,[2]Sheet1!$B:$BF,57,0)</f>
        <v>212.333333333333</v>
      </c>
      <c r="P117" s="39">
        <f>VLOOKUP(B117,[3]Sheet1!$B:$BH,59,0)</f>
        <v>212.333333333333</v>
      </c>
      <c r="Q117" s="39">
        <f>VLOOKUP(B117,[4]Sheet1!$B$5:$BJ$707,61,0)</f>
        <v>212.333333333333</v>
      </c>
      <c r="R117" s="39">
        <f>VLOOKUP(B117,[5]Sheet1!$B$5:$BO$716,65,0)</f>
        <v>0</v>
      </c>
      <c r="S117" s="39">
        <f>VLOOKUP(B117,[1]Sheet1!$B:$BO,66,0)</f>
        <v>-57.4166666666667</v>
      </c>
      <c r="T117" s="49">
        <f t="shared" si="27"/>
        <v>463.666666666666</v>
      </c>
      <c r="U117" s="50">
        <f>VLOOKUP(B117,[6]Sheet2!$A:$V,21,0)</f>
        <v>3321.5</v>
      </c>
      <c r="V117" s="50"/>
      <c r="W117" s="50"/>
      <c r="X117" s="50"/>
      <c r="Y117" s="50"/>
      <c r="Z117" s="50">
        <f>VLOOKUP(B117,'[8]7.4付款计划'!$C$4:$AI$185,33,0)</f>
        <v>1274</v>
      </c>
      <c r="AA117" s="50">
        <f>VLOOKUP(B117,'[8]7.9付款计划'!$C$9:$AB$196,26,0)</f>
        <v>0</v>
      </c>
      <c r="AB117" s="50"/>
      <c r="AC117" s="50"/>
      <c r="AD117" s="50"/>
      <c r="AE117" s="50"/>
      <c r="AF117" s="50"/>
      <c r="AG117" s="50"/>
      <c r="AH117" s="50">
        <f t="shared" si="19"/>
        <v>4595.5</v>
      </c>
      <c r="AI117" s="50">
        <f t="shared" si="20"/>
        <v>-4131.83333333333</v>
      </c>
      <c r="AJ117" s="50">
        <f t="shared" si="21"/>
        <v>-344.5</v>
      </c>
      <c r="AK117" s="62">
        <f t="shared" si="33"/>
        <v>-4131.83333333333</v>
      </c>
      <c r="AL117" s="62">
        <f t="shared" si="22"/>
        <v>0</v>
      </c>
      <c r="AM117" s="105"/>
      <c r="AN117" s="50">
        <f t="shared" si="28"/>
        <v>0</v>
      </c>
      <c r="AO117" s="74" t="str">
        <f t="shared" si="23"/>
        <v>100%</v>
      </c>
      <c r="AP117" s="75">
        <f t="shared" si="24"/>
        <v>0</v>
      </c>
      <c r="AQ117" s="76"/>
      <c r="AR117" s="76"/>
      <c r="AS117" s="76"/>
      <c r="AT117" s="76">
        <f t="shared" si="25"/>
        <v>0</v>
      </c>
      <c r="AU117" s="77"/>
      <c r="AV117" s="77">
        <f t="shared" si="30"/>
        <v>0</v>
      </c>
      <c r="AW117" s="50">
        <f t="shared" si="26"/>
        <v>0</v>
      </c>
      <c r="AX117" s="91"/>
      <c r="AY117" s="93">
        <v>3</v>
      </c>
      <c r="AZ117" s="91">
        <f t="shared" si="34"/>
        <v>-3</v>
      </c>
      <c r="BA117" s="94" t="s">
        <v>70</v>
      </c>
      <c r="BB117" s="50">
        <v>0</v>
      </c>
      <c r="BC117" s="19" t="s">
        <v>174</v>
      </c>
      <c r="BD117" s="97"/>
      <c r="BE117" s="2"/>
    </row>
    <row r="118" s="1" customFormat="1" ht="36" customHeight="1" spans="1:57">
      <c r="A118" s="15">
        <f t="shared" si="29"/>
        <v>115</v>
      </c>
      <c r="B118" s="16" t="s">
        <v>550</v>
      </c>
      <c r="C118" s="17" t="s">
        <v>551</v>
      </c>
      <c r="D118" s="17" t="s">
        <v>66</v>
      </c>
      <c r="E118" s="18" t="s">
        <v>134</v>
      </c>
      <c r="F118" s="19" t="s">
        <v>68</v>
      </c>
      <c r="G118" s="19" t="s">
        <v>79</v>
      </c>
      <c r="H118" s="20">
        <v>1</v>
      </c>
      <c r="I118" s="38">
        <f>VLOOKUP(B118,[1]Sheet1!$B:$BA,52,0)</f>
        <v>18729.73</v>
      </c>
      <c r="J118" s="38">
        <f>VLOOKUP(B118,[1]Sheet1!$B:$BB,53,0)</f>
        <v>18729.73</v>
      </c>
      <c r="K118" s="39">
        <f>VLOOKUP(B118,[2]Sheet1!$B$5:$BB$697,53,0)</f>
        <v>0</v>
      </c>
      <c r="L118" s="39">
        <f>VLOOKUP(B118,[2]Sheet1!$B:$BC,54,0)</f>
        <v>0</v>
      </c>
      <c r="M118" s="39">
        <f>VLOOKUP(B118,[2]Sheet1!$B:$BD,55,0)</f>
        <v>0</v>
      </c>
      <c r="N118" s="39">
        <f>VLOOKUP(B118,[2]Sheet1!$B:$BE,56,0)</f>
        <v>0</v>
      </c>
      <c r="O118" s="39">
        <f>VLOOKUP(B118,[2]Sheet1!$B:$BF,57,0)</f>
        <v>0</v>
      </c>
      <c r="P118" s="39">
        <f>VLOOKUP(B118,[3]Sheet1!$B:$BH,59,0)</f>
        <v>0</v>
      </c>
      <c r="Q118" s="39">
        <f>VLOOKUP(B118,[4]Sheet1!$B$5:$BJ$707,61,0)</f>
        <v>2100.45833333333</v>
      </c>
      <c r="R118" s="39">
        <f>VLOOKUP(B118,[5]Sheet1!$B$5:$BO$716,65,0)</f>
        <v>2619.31666666667</v>
      </c>
      <c r="S118" s="39">
        <f>VLOOKUP(B118,[1]Sheet1!$B:$BO,66,0)</f>
        <v>3121.62166666667</v>
      </c>
      <c r="T118" s="49">
        <f t="shared" si="27"/>
        <v>7841.39666666667</v>
      </c>
      <c r="U118" s="50">
        <f>VLOOKUP(B118,[6]Sheet2!$A:$V,21,0)</f>
        <v>5600</v>
      </c>
      <c r="V118" s="50"/>
      <c r="W118" s="50"/>
      <c r="X118" s="50"/>
      <c r="Y118" s="50"/>
      <c r="Z118" s="50">
        <f>VLOOKUP(B118,'[8]7.4付款计划'!$C$4:$AI$185,33,0)</f>
        <v>0</v>
      </c>
      <c r="AA118" s="50">
        <f>VLOOKUP(B118,'[8]7.9付款计划'!$C$9:$AB$196,26,0)</f>
        <v>0</v>
      </c>
      <c r="AB118" s="50"/>
      <c r="AC118" s="50"/>
      <c r="AD118" s="50"/>
      <c r="AE118" s="50"/>
      <c r="AF118" s="50"/>
      <c r="AG118" s="50"/>
      <c r="AH118" s="50">
        <f t="shared" si="19"/>
        <v>5600</v>
      </c>
      <c r="AI118" s="50">
        <f t="shared" si="20"/>
        <v>2241.39666666667</v>
      </c>
      <c r="AJ118" s="50">
        <f t="shared" si="21"/>
        <v>18729.73</v>
      </c>
      <c r="AK118" s="62">
        <f t="shared" si="33"/>
        <v>2241.39666666667</v>
      </c>
      <c r="AL118" s="62">
        <f t="shared" si="22"/>
        <v>2241.39666666667</v>
      </c>
      <c r="AM118" s="100">
        <v>10000</v>
      </c>
      <c r="AN118" s="50">
        <f t="shared" si="28"/>
        <v>10000</v>
      </c>
      <c r="AO118" s="74">
        <f t="shared" si="23"/>
        <v>4.46150391348252</v>
      </c>
      <c r="AP118" s="75">
        <f t="shared" si="24"/>
        <v>0.000669405152449052</v>
      </c>
      <c r="AQ118" s="76"/>
      <c r="AR118" s="76"/>
      <c r="AS118" s="76"/>
      <c r="AT118" s="76">
        <f t="shared" si="25"/>
        <v>0</v>
      </c>
      <c r="AU118" s="77"/>
      <c r="AV118" s="77">
        <f t="shared" si="30"/>
        <v>0</v>
      </c>
      <c r="AW118" s="50">
        <f t="shared" si="26"/>
        <v>10000</v>
      </c>
      <c r="AX118" s="91">
        <v>45550</v>
      </c>
      <c r="AY118" s="93">
        <v>3</v>
      </c>
      <c r="AZ118" s="91">
        <f t="shared" si="34"/>
        <v>45547</v>
      </c>
      <c r="BA118" s="92" t="s">
        <v>70</v>
      </c>
      <c r="BB118" s="50">
        <v>0</v>
      </c>
      <c r="BC118" s="15" t="s">
        <v>95</v>
      </c>
      <c r="BD118" s="97"/>
      <c r="BE118" s="2"/>
    </row>
    <row r="119" s="1" customFormat="1" ht="36" customHeight="1" spans="1:57">
      <c r="A119" s="15">
        <f t="shared" si="29"/>
        <v>116</v>
      </c>
      <c r="B119" s="16" t="s">
        <v>552</v>
      </c>
      <c r="C119" s="17" t="s">
        <v>553</v>
      </c>
      <c r="D119" s="17" t="s">
        <v>146</v>
      </c>
      <c r="E119" s="18" t="s">
        <v>67</v>
      </c>
      <c r="F119" s="19" t="s">
        <v>135</v>
      </c>
      <c r="G119" s="19" t="s">
        <v>79</v>
      </c>
      <c r="H119" s="20">
        <v>0.8</v>
      </c>
      <c r="I119" s="38">
        <f>VLOOKUP(B119,[1]Sheet1!$B:$BA,52,0)</f>
        <v>9241.48</v>
      </c>
      <c r="J119" s="38">
        <f>VLOOKUP(B119,[1]Sheet1!$B:$BB,53,0)</f>
        <v>9241.48</v>
      </c>
      <c r="K119" s="39">
        <f>VLOOKUP(B119,[2]Sheet1!$B$5:$BB$697,53,0)</f>
        <v>0</v>
      </c>
      <c r="L119" s="39">
        <f>VLOOKUP(B119,[2]Sheet1!$B:$BC,54,0)</f>
        <v>1540.24666666667</v>
      </c>
      <c r="M119" s="39">
        <f>VLOOKUP(B119,[2]Sheet1!$B:$BD,55,0)</f>
        <v>1540.24666666667</v>
      </c>
      <c r="N119" s="39">
        <f>VLOOKUP(B119,[2]Sheet1!$B:$BE,56,0)</f>
        <v>1540.24666666667</v>
      </c>
      <c r="O119" s="39">
        <f>VLOOKUP(B119,[2]Sheet1!$B:$BF,57,0)</f>
        <v>1540.24666666667</v>
      </c>
      <c r="P119" s="39">
        <f>VLOOKUP(B119,[3]Sheet1!$B:$BH,59,0)</f>
        <v>1540.24666666667</v>
      </c>
      <c r="Q119" s="39">
        <f>VLOOKUP(B119,[4]Sheet1!$B$5:$BJ$707,61,0)</f>
        <v>1540.24666666667</v>
      </c>
      <c r="R119" s="39">
        <f>VLOOKUP(B119,[5]Sheet1!$B$5:$BO$716,65,0)</f>
        <v>0</v>
      </c>
      <c r="S119" s="39">
        <f>VLOOKUP(B119,[1]Sheet1!$B:$BO,66,0)</f>
        <v>0</v>
      </c>
      <c r="T119" s="49">
        <f t="shared" si="27"/>
        <v>7393.18400000002</v>
      </c>
      <c r="U119" s="50">
        <f>VLOOKUP(B119,[6]Sheet2!$A:$V,21,0)</f>
        <v>15197.286</v>
      </c>
      <c r="V119" s="50"/>
      <c r="W119" s="50"/>
      <c r="X119" s="50"/>
      <c r="Y119" s="50"/>
      <c r="Z119" s="50">
        <f>VLOOKUP(B119,'[8]7.4付款计划'!$C$4:$AI$185,33,0)</f>
        <v>0</v>
      </c>
      <c r="AA119" s="50">
        <f>VLOOKUP(B119,'[8]7.9付款计划'!$C$9:$AB$196,26,0)</f>
        <v>0</v>
      </c>
      <c r="AB119" s="50"/>
      <c r="AC119" s="50"/>
      <c r="AD119" s="50"/>
      <c r="AE119" s="50"/>
      <c r="AF119" s="50"/>
      <c r="AG119" s="50"/>
      <c r="AH119" s="50">
        <f t="shared" si="19"/>
        <v>15197.286</v>
      </c>
      <c r="AI119" s="50">
        <f t="shared" si="20"/>
        <v>-7804.10199999998</v>
      </c>
      <c r="AJ119" s="50">
        <f t="shared" si="21"/>
        <v>9241.48</v>
      </c>
      <c r="AK119" s="62">
        <f t="shared" si="33"/>
        <v>-7804.10199999998</v>
      </c>
      <c r="AL119" s="62">
        <f t="shared" si="22"/>
        <v>0</v>
      </c>
      <c r="AM119" s="100"/>
      <c r="AN119" s="50">
        <f t="shared" si="28"/>
        <v>0</v>
      </c>
      <c r="AO119" s="74" t="str">
        <f t="shared" si="23"/>
        <v>100%</v>
      </c>
      <c r="AP119" s="75">
        <f t="shared" si="24"/>
        <v>0</v>
      </c>
      <c r="AQ119" s="76"/>
      <c r="AR119" s="76"/>
      <c r="AS119" s="76"/>
      <c r="AT119" s="76">
        <f t="shared" si="25"/>
        <v>0</v>
      </c>
      <c r="AU119" s="77"/>
      <c r="AV119" s="77">
        <f t="shared" si="30"/>
        <v>0</v>
      </c>
      <c r="AW119" s="50">
        <f t="shared" si="26"/>
        <v>0</v>
      </c>
      <c r="AX119" s="91"/>
      <c r="AY119" s="93">
        <v>3</v>
      </c>
      <c r="AZ119" s="91">
        <f t="shared" si="34"/>
        <v>-3</v>
      </c>
      <c r="BA119" s="92" t="s">
        <v>70</v>
      </c>
      <c r="BB119" s="50">
        <v>0</v>
      </c>
      <c r="BC119" s="15" t="s">
        <v>95</v>
      </c>
      <c r="BD119" s="97"/>
      <c r="BE119" s="2"/>
    </row>
    <row r="120" s="1" customFormat="1" ht="36" customHeight="1" spans="1:57">
      <c r="A120" s="15">
        <f t="shared" si="29"/>
        <v>117</v>
      </c>
      <c r="B120" s="16" t="s">
        <v>554</v>
      </c>
      <c r="C120" s="17" t="s">
        <v>555</v>
      </c>
      <c r="D120" s="17" t="s">
        <v>146</v>
      </c>
      <c r="E120" s="18" t="s">
        <v>75</v>
      </c>
      <c r="F120" s="19" t="s">
        <v>68</v>
      </c>
      <c r="G120" s="19" t="s">
        <v>79</v>
      </c>
      <c r="H120" s="20">
        <v>1</v>
      </c>
      <c r="I120" s="38">
        <f>VLOOKUP(B120,[1]Sheet1!$B:$BA,52,0)</f>
        <v>114887.63</v>
      </c>
      <c r="J120" s="38">
        <f>VLOOKUP(B120,[1]Sheet1!$B:$BB,53,0)</f>
        <v>99045.48</v>
      </c>
      <c r="K120" s="39">
        <f>VLOOKUP(B120,[2]Sheet1!$B$5:$BB$697,53,0)</f>
        <v>2043.135</v>
      </c>
      <c r="L120" s="39">
        <f>VLOOKUP(B120,[2]Sheet1!$B:$BC,54,0)</f>
        <v>2043.135</v>
      </c>
      <c r="M120" s="39">
        <f>VLOOKUP(B120,[2]Sheet1!$B:$BD,55,0)</f>
        <v>2043.135</v>
      </c>
      <c r="N120" s="39">
        <f>VLOOKUP(B120,[2]Sheet1!$B:$BE,56,0)</f>
        <v>2043.135</v>
      </c>
      <c r="O120" s="39">
        <f>VLOOKUP(B120,[2]Sheet1!$B:$BF,57,0)</f>
        <v>12412.8266666667</v>
      </c>
      <c r="P120" s="39">
        <f>VLOOKUP(B120,[3]Sheet1!$B:$BH,59,0)</f>
        <v>12412.8266666667</v>
      </c>
      <c r="Q120" s="39">
        <f>VLOOKUP(B120,[4]Sheet1!$B$5:$BJ$707,61,0)</f>
        <v>18674.2466666667</v>
      </c>
      <c r="R120" s="39">
        <f>VLOOKUP(B120,[5]Sheet1!$B$5:$BO$716,65,0)</f>
        <v>18674.2466666667</v>
      </c>
      <c r="S120" s="39">
        <f>VLOOKUP(B120,[1]Sheet1!$B:$BO,66,0)</f>
        <v>19147.9383333333</v>
      </c>
      <c r="T120" s="49">
        <f t="shared" si="27"/>
        <v>89494.6250000001</v>
      </c>
      <c r="U120" s="50"/>
      <c r="V120" s="50"/>
      <c r="W120" s="50"/>
      <c r="X120" s="50"/>
      <c r="Y120" s="50"/>
      <c r="Z120" s="50">
        <f>VLOOKUP(B120,'[8]7.4付款计划'!$C$4:$AI$185,33,0)</f>
        <v>0</v>
      </c>
      <c r="AA120" s="50">
        <f>VLOOKUP(B120,'[8]7.9付款计划'!$C$9:$AB$196,26,0)</f>
        <v>0</v>
      </c>
      <c r="AB120" s="50"/>
      <c r="AC120" s="50"/>
      <c r="AD120" s="50"/>
      <c r="AE120" s="50"/>
      <c r="AF120" s="50"/>
      <c r="AG120" s="50"/>
      <c r="AH120" s="50">
        <f t="shared" si="19"/>
        <v>0</v>
      </c>
      <c r="AI120" s="50">
        <f t="shared" si="20"/>
        <v>89494.6250000001</v>
      </c>
      <c r="AJ120" s="50">
        <f t="shared" si="21"/>
        <v>99045.48</v>
      </c>
      <c r="AK120" s="62">
        <f t="shared" si="33"/>
        <v>89494.6250000001</v>
      </c>
      <c r="AL120" s="62">
        <f t="shared" si="22"/>
        <v>89494.6250000001</v>
      </c>
      <c r="AM120" s="100"/>
      <c r="AN120" s="50">
        <f t="shared" si="28"/>
        <v>0</v>
      </c>
      <c r="AO120" s="74">
        <f t="shared" si="23"/>
        <v>0</v>
      </c>
      <c r="AP120" s="75">
        <f t="shared" si="24"/>
        <v>0</v>
      </c>
      <c r="AQ120" s="76"/>
      <c r="AR120" s="76"/>
      <c r="AS120" s="76"/>
      <c r="AT120" s="76">
        <f t="shared" si="25"/>
        <v>0</v>
      </c>
      <c r="AU120" s="77"/>
      <c r="AV120" s="77">
        <f t="shared" si="30"/>
        <v>0</v>
      </c>
      <c r="AW120" s="50">
        <f t="shared" si="26"/>
        <v>0</v>
      </c>
      <c r="AX120" s="91"/>
      <c r="AY120" s="93">
        <v>3</v>
      </c>
      <c r="AZ120" s="91">
        <f t="shared" si="34"/>
        <v>-3</v>
      </c>
      <c r="BA120" s="92" t="s">
        <v>70</v>
      </c>
      <c r="BB120" s="50">
        <v>0</v>
      </c>
      <c r="BC120" s="15" t="s">
        <v>81</v>
      </c>
      <c r="BD120" s="97"/>
      <c r="BE120" s="2"/>
    </row>
    <row r="121" s="1" customFormat="1" ht="36" customHeight="1" spans="1:57">
      <c r="A121" s="15">
        <f t="shared" si="29"/>
        <v>118</v>
      </c>
      <c r="B121" s="16" t="s">
        <v>556</v>
      </c>
      <c r="C121" s="17" t="s">
        <v>557</v>
      </c>
      <c r="D121" s="17" t="s">
        <v>146</v>
      </c>
      <c r="E121" s="18" t="s">
        <v>67</v>
      </c>
      <c r="F121" s="19" t="s">
        <v>110</v>
      </c>
      <c r="G121" s="19" t="s">
        <v>79</v>
      </c>
      <c r="H121" s="20">
        <v>0.8</v>
      </c>
      <c r="I121" s="38">
        <f>VLOOKUP(B121,[1]Sheet1!$B:$BA,52,0)</f>
        <v>24140.68</v>
      </c>
      <c r="J121" s="38">
        <f>VLOOKUP(B121,[1]Sheet1!$B:$BB,53,0)</f>
        <v>9218.46</v>
      </c>
      <c r="K121" s="39">
        <f>VLOOKUP(B121,[2]Sheet1!$B$5:$BB$697,53,0)</f>
        <v>0</v>
      </c>
      <c r="L121" s="39">
        <f>VLOOKUP(B121,[2]Sheet1!$B:$BC,54,0)</f>
        <v>0</v>
      </c>
      <c r="M121" s="39">
        <f>VLOOKUP(B121,[2]Sheet1!$B:$BD,55,0)</f>
        <v>773.66</v>
      </c>
      <c r="N121" s="39">
        <f>VLOOKUP(B121,[2]Sheet1!$B:$BE,56,0)</f>
        <v>773.66</v>
      </c>
      <c r="O121" s="39">
        <f>VLOOKUP(B121,[2]Sheet1!$B:$BF,57,0)</f>
        <v>773.66</v>
      </c>
      <c r="P121" s="39">
        <f>VLOOKUP(B121,[3]Sheet1!$B:$BH,59,0)</f>
        <v>1536.41</v>
      </c>
      <c r="Q121" s="39">
        <f>VLOOKUP(B121,[4]Sheet1!$B$5:$BJ$707,61,0)</f>
        <v>4023.44666666667</v>
      </c>
      <c r="R121" s="39">
        <f>VLOOKUP(B121,[5]Sheet1!$B$5:$BO$716,65,0)</f>
        <v>4023.44666666667</v>
      </c>
      <c r="S121" s="39">
        <f>VLOOKUP(B121,[1]Sheet1!$B:$BO,66,0)</f>
        <v>3249.78666666667</v>
      </c>
      <c r="T121" s="49">
        <f t="shared" si="27"/>
        <v>12123.256</v>
      </c>
      <c r="U121" s="50">
        <f>VLOOKUP(B121,[6]Sheet2!$A:$V,21,0)</f>
        <v>20000</v>
      </c>
      <c r="V121" s="50"/>
      <c r="W121" s="50"/>
      <c r="X121" s="50"/>
      <c r="Y121" s="50"/>
      <c r="Z121" s="50">
        <f>VLOOKUP(B121,'[8]7.4付款计划'!$C$4:$AI$185,33,0)</f>
        <v>0</v>
      </c>
      <c r="AA121" s="50">
        <f>VLOOKUP(B121,'[8]7.9付款计划'!$C$9:$AB$196,26,0)</f>
        <v>0</v>
      </c>
      <c r="AB121" s="50"/>
      <c r="AC121" s="50"/>
      <c r="AD121" s="50"/>
      <c r="AE121" s="50"/>
      <c r="AF121" s="50"/>
      <c r="AG121" s="50"/>
      <c r="AH121" s="50">
        <f t="shared" si="19"/>
        <v>20000</v>
      </c>
      <c r="AI121" s="50">
        <f t="shared" si="20"/>
        <v>-7876.74399999999</v>
      </c>
      <c r="AJ121" s="50">
        <f t="shared" si="21"/>
        <v>9218.46</v>
      </c>
      <c r="AK121" s="62">
        <f t="shared" si="33"/>
        <v>-7876.74399999999</v>
      </c>
      <c r="AL121" s="62">
        <f t="shared" si="22"/>
        <v>0</v>
      </c>
      <c r="AM121" s="100"/>
      <c r="AN121" s="50">
        <f t="shared" si="28"/>
        <v>0</v>
      </c>
      <c r="AO121" s="74" t="str">
        <f t="shared" si="23"/>
        <v>100%</v>
      </c>
      <c r="AP121" s="75">
        <f t="shared" si="24"/>
        <v>0</v>
      </c>
      <c r="AQ121" s="76"/>
      <c r="AR121" s="76"/>
      <c r="AS121" s="76"/>
      <c r="AT121" s="76">
        <f t="shared" si="25"/>
        <v>0</v>
      </c>
      <c r="AU121" s="77"/>
      <c r="AV121" s="77">
        <f t="shared" si="30"/>
        <v>0</v>
      </c>
      <c r="AW121" s="50">
        <f t="shared" si="26"/>
        <v>0</v>
      </c>
      <c r="AX121" s="91"/>
      <c r="AY121" s="93">
        <v>3</v>
      </c>
      <c r="AZ121" s="91">
        <f t="shared" si="34"/>
        <v>-3</v>
      </c>
      <c r="BA121" s="92" t="s">
        <v>70</v>
      </c>
      <c r="BB121" s="50">
        <v>0</v>
      </c>
      <c r="BC121" s="15" t="s">
        <v>88</v>
      </c>
      <c r="BD121" s="97"/>
      <c r="BE121" s="2"/>
    </row>
    <row r="122" s="1" customFormat="1" ht="36" customHeight="1" spans="1:57">
      <c r="A122" s="15">
        <f t="shared" si="29"/>
        <v>119</v>
      </c>
      <c r="B122" s="16" t="s">
        <v>558</v>
      </c>
      <c r="C122" s="17" t="s">
        <v>559</v>
      </c>
      <c r="D122" s="17" t="s">
        <v>146</v>
      </c>
      <c r="E122" s="18" t="s">
        <v>67</v>
      </c>
      <c r="F122" s="19" t="s">
        <v>110</v>
      </c>
      <c r="G122" s="19" t="s">
        <v>79</v>
      </c>
      <c r="H122" s="20">
        <v>0.8</v>
      </c>
      <c r="I122" s="38">
        <f>VLOOKUP(B122,[1]Sheet1!$B:$BA,52,0)</f>
        <v>15691.95</v>
      </c>
      <c r="J122" s="38">
        <f>VLOOKUP(B122,[1]Sheet1!$B:$BB,53,0)</f>
        <v>0</v>
      </c>
      <c r="K122" s="39">
        <f>VLOOKUP(B122,[2]Sheet1!$B$5:$BB$697,53,0)</f>
        <v>0</v>
      </c>
      <c r="L122" s="39">
        <f>VLOOKUP(B122,[2]Sheet1!$B:$BC,54,0)</f>
        <v>0</v>
      </c>
      <c r="M122" s="39">
        <f>VLOOKUP(B122,[2]Sheet1!$B:$BD,55,0)</f>
        <v>0</v>
      </c>
      <c r="N122" s="39">
        <f>VLOOKUP(B122,[2]Sheet1!$B:$BE,56,0)</f>
        <v>0</v>
      </c>
      <c r="O122" s="39">
        <f>VLOOKUP(B122,[2]Sheet1!$B:$BF,57,0)</f>
        <v>0</v>
      </c>
      <c r="P122" s="39">
        <f>VLOOKUP(B122,[3]Sheet1!$B:$BH,59,0)</f>
        <v>0</v>
      </c>
      <c r="Q122" s="39">
        <f>VLOOKUP(B122,[4]Sheet1!$B$5:$BJ$707,61,0)</f>
        <v>0</v>
      </c>
      <c r="R122" s="39">
        <f>VLOOKUP(B122,[5]Sheet1!$B$5:$BO$716,65,0)</f>
        <v>0</v>
      </c>
      <c r="S122" s="39">
        <f>VLOOKUP(B122,[1]Sheet1!$B:$BO,66,0)</f>
        <v>2615.325</v>
      </c>
      <c r="T122" s="49">
        <f t="shared" si="27"/>
        <v>2092.26</v>
      </c>
      <c r="U122" s="50">
        <f>VLOOKUP(B122,[6]Sheet2!$A:$V,21,0)</f>
        <v>20000</v>
      </c>
      <c r="V122" s="50"/>
      <c r="W122" s="50"/>
      <c r="X122" s="50"/>
      <c r="Y122" s="50"/>
      <c r="Z122" s="50">
        <f>VLOOKUP(B122,'[8]7.4付款计划'!$C$4:$AI$185,33,0)</f>
        <v>0</v>
      </c>
      <c r="AA122" s="50">
        <f>VLOOKUP(B122,'[8]7.9付款计划'!$C$9:$AB$196,26,0)</f>
        <v>0</v>
      </c>
      <c r="AB122" s="50"/>
      <c r="AC122" s="50"/>
      <c r="AD122" s="50"/>
      <c r="AE122" s="50"/>
      <c r="AF122" s="50"/>
      <c r="AG122" s="50"/>
      <c r="AH122" s="50">
        <f t="shared" si="19"/>
        <v>20000</v>
      </c>
      <c r="AI122" s="50">
        <f t="shared" si="20"/>
        <v>-17907.74</v>
      </c>
      <c r="AJ122" s="50">
        <f t="shared" si="21"/>
        <v>0</v>
      </c>
      <c r="AK122" s="62">
        <f t="shared" si="33"/>
        <v>-17907.74</v>
      </c>
      <c r="AL122" s="62">
        <f t="shared" si="22"/>
        <v>0</v>
      </c>
      <c r="AM122" s="100"/>
      <c r="AN122" s="50">
        <f t="shared" si="28"/>
        <v>0</v>
      </c>
      <c r="AO122" s="74" t="str">
        <f t="shared" si="23"/>
        <v>100%</v>
      </c>
      <c r="AP122" s="75">
        <f t="shared" si="24"/>
        <v>0</v>
      </c>
      <c r="AQ122" s="76"/>
      <c r="AR122" s="76"/>
      <c r="AS122" s="76"/>
      <c r="AT122" s="76">
        <f t="shared" si="25"/>
        <v>0</v>
      </c>
      <c r="AU122" s="77"/>
      <c r="AV122" s="77">
        <f t="shared" si="30"/>
        <v>0</v>
      </c>
      <c r="AW122" s="50">
        <f t="shared" si="26"/>
        <v>0</v>
      </c>
      <c r="AX122" s="91"/>
      <c r="AY122" s="93">
        <v>3</v>
      </c>
      <c r="AZ122" s="91">
        <f t="shared" si="34"/>
        <v>-3</v>
      </c>
      <c r="BA122" s="92" t="s">
        <v>70</v>
      </c>
      <c r="BB122" s="50">
        <v>0</v>
      </c>
      <c r="BC122" s="15" t="s">
        <v>88</v>
      </c>
      <c r="BD122" s="97"/>
      <c r="BE122" s="2"/>
    </row>
    <row r="123" s="1" customFormat="1" ht="36" customHeight="1" spans="1:57">
      <c r="A123" s="15">
        <f t="shared" si="29"/>
        <v>120</v>
      </c>
      <c r="B123" s="16" t="s">
        <v>560</v>
      </c>
      <c r="C123" s="17" t="s">
        <v>561</v>
      </c>
      <c r="D123" s="17" t="s">
        <v>66</v>
      </c>
      <c r="E123" s="18" t="s">
        <v>67</v>
      </c>
      <c r="F123" s="19" t="s">
        <v>135</v>
      </c>
      <c r="G123" s="19" t="s">
        <v>257</v>
      </c>
      <c r="H123" s="20">
        <v>1</v>
      </c>
      <c r="I123" s="38">
        <f>VLOOKUP(B123,[1]Sheet1!$B:$BA,52,0)</f>
        <v>0</v>
      </c>
      <c r="J123" s="38">
        <f>VLOOKUP(B123,[1]Sheet1!$B:$BB,53,0)</f>
        <v>0</v>
      </c>
      <c r="K123" s="39">
        <f>VLOOKUP(B123,[2]Sheet1!$B$5:$BB$697,53,0)</f>
        <v>0</v>
      </c>
      <c r="L123" s="39">
        <f>VLOOKUP(B123,[2]Sheet1!$B:$BC,54,0)</f>
        <v>0</v>
      </c>
      <c r="M123" s="39">
        <f>VLOOKUP(B123,[2]Sheet1!$B:$BD,55,0)</f>
        <v>0</v>
      </c>
      <c r="N123" s="39">
        <f>VLOOKUP(B123,[2]Sheet1!$B:$BE,56,0)</f>
        <v>0</v>
      </c>
      <c r="O123" s="39">
        <f>VLOOKUP(B123,[2]Sheet1!$B:$BF,57,0)</f>
        <v>0</v>
      </c>
      <c r="P123" s="39">
        <f>VLOOKUP(B123,[3]Sheet1!$B:$BH,59,0)</f>
        <v>0</v>
      </c>
      <c r="Q123" s="39">
        <f>VLOOKUP(B123,[4]Sheet1!$B$5:$BJ$707,61,0)</f>
        <v>0</v>
      </c>
      <c r="R123" s="39">
        <f>VLOOKUP(B123,[5]Sheet1!$B$5:$BO$716,65,0)</f>
        <v>0</v>
      </c>
      <c r="S123" s="39">
        <f>VLOOKUP(B123,[1]Sheet1!$B:$BO,66,0)</f>
        <v>0</v>
      </c>
      <c r="T123" s="49">
        <f t="shared" si="27"/>
        <v>0</v>
      </c>
      <c r="U123" s="50">
        <v>0</v>
      </c>
      <c r="V123" s="50"/>
      <c r="W123" s="50"/>
      <c r="X123" s="50"/>
      <c r="Y123" s="50"/>
      <c r="Z123" s="50">
        <v>0</v>
      </c>
      <c r="AA123" s="50">
        <v>0</v>
      </c>
      <c r="AB123" s="50"/>
      <c r="AC123" s="50"/>
      <c r="AD123" s="50"/>
      <c r="AE123" s="50"/>
      <c r="AF123" s="50"/>
      <c r="AG123" s="50"/>
      <c r="AH123" s="50">
        <f t="shared" si="19"/>
        <v>0</v>
      </c>
      <c r="AI123" s="50">
        <f t="shared" si="20"/>
        <v>0</v>
      </c>
      <c r="AJ123" s="50">
        <f t="shared" si="21"/>
        <v>0</v>
      </c>
      <c r="AK123" s="62"/>
      <c r="AL123" s="62">
        <f t="shared" si="22"/>
        <v>0</v>
      </c>
      <c r="AM123" s="99">
        <f>500*40*1.13</f>
        <v>22600</v>
      </c>
      <c r="AN123" s="50">
        <f t="shared" si="28"/>
        <v>22600</v>
      </c>
      <c r="AO123" s="74" t="str">
        <f t="shared" si="23"/>
        <v>100%</v>
      </c>
      <c r="AP123" s="75">
        <f t="shared" si="24"/>
        <v>0.00151285564453486</v>
      </c>
      <c r="AQ123" s="76"/>
      <c r="AR123" s="76"/>
      <c r="AS123" s="76"/>
      <c r="AT123" s="76">
        <f t="shared" si="25"/>
        <v>0</v>
      </c>
      <c r="AU123" s="77"/>
      <c r="AV123" s="77">
        <f t="shared" si="30"/>
        <v>0</v>
      </c>
      <c r="AW123" s="50">
        <f t="shared" si="26"/>
        <v>22600</v>
      </c>
      <c r="AX123" s="91">
        <v>45551</v>
      </c>
      <c r="AY123" s="93">
        <v>4</v>
      </c>
      <c r="AZ123" s="91">
        <f t="shared" si="34"/>
        <v>45547</v>
      </c>
      <c r="BA123" s="92" t="s">
        <v>70</v>
      </c>
      <c r="BB123" s="50"/>
      <c r="BC123" s="15" t="s">
        <v>95</v>
      </c>
      <c r="BD123" s="97"/>
      <c r="BE123" s="2"/>
    </row>
    <row r="124" s="1" customFormat="1" ht="36" customHeight="1" spans="1:57">
      <c r="A124" s="15">
        <f t="shared" si="29"/>
        <v>121</v>
      </c>
      <c r="B124" s="16" t="s">
        <v>562</v>
      </c>
      <c r="C124" s="17" t="s">
        <v>563</v>
      </c>
      <c r="D124" s="17" t="s">
        <v>66</v>
      </c>
      <c r="E124" s="92" t="s">
        <v>67</v>
      </c>
      <c r="F124" s="19" t="s">
        <v>68</v>
      </c>
      <c r="G124" s="19" t="s">
        <v>85</v>
      </c>
      <c r="H124" s="20">
        <v>1</v>
      </c>
      <c r="I124" s="38">
        <f>VLOOKUP(B124,[1]Sheet1!$B:$BA,52,0)</f>
        <v>213087.79</v>
      </c>
      <c r="J124" s="38">
        <f>VLOOKUP(B124,[1]Sheet1!$B:$BB,53,0)</f>
        <v>153063.03</v>
      </c>
      <c r="K124" s="39">
        <f>VLOOKUP(B124,[2]Sheet1!$B$5:$BB$697,53,0)</f>
        <v>0</v>
      </c>
      <c r="L124" s="39">
        <f>VLOOKUP(B124,[2]Sheet1!$B:$BC,54,0)</f>
        <v>38398.7066666667</v>
      </c>
      <c r="M124" s="39">
        <f>VLOOKUP(B124,[2]Sheet1!$B:$BD,55,0)</f>
        <v>45148.5733333333</v>
      </c>
      <c r="N124" s="39">
        <f>VLOOKUP(B124,[2]Sheet1!$B:$BE,56,0)</f>
        <v>69754.9366666667</v>
      </c>
      <c r="O124" s="39">
        <f>VLOOKUP(B124,[2]Sheet1!$B:$BF,57,0)</f>
        <v>69754.9366666667</v>
      </c>
      <c r="P124" s="39">
        <f>VLOOKUP(B124,[3]Sheet1!$B:$BH,59,0)</f>
        <v>69754.9366666667</v>
      </c>
      <c r="Q124" s="39">
        <f>VLOOKUP(B124,[4]Sheet1!$B$5:$BJ$707,61,0)</f>
        <v>30554.4016666667</v>
      </c>
      <c r="R124" s="39">
        <f>VLOOKUP(B124,[5]Sheet1!$B$5:$BO$716,65,0)</f>
        <v>50116.8683333333</v>
      </c>
      <c r="S124" s="39">
        <f>VLOOKUP(B124,[1]Sheet1!$B:$BO,66,0)</f>
        <v>35514.6316666667</v>
      </c>
      <c r="T124" s="49">
        <f t="shared" si="27"/>
        <v>408997.991666667</v>
      </c>
      <c r="U124" s="50">
        <f>VLOOKUP(B124,[6]Sheet2!$A:$V,21,0)</f>
        <v>70000</v>
      </c>
      <c r="V124" s="50"/>
      <c r="W124" s="50"/>
      <c r="X124" s="50">
        <f>VLOOKUP(B124,'[7]5.30 (2)'!$C$4:$V$115,20,0)</f>
        <v>270891.44</v>
      </c>
      <c r="Y124" s="50"/>
      <c r="Z124" s="50">
        <f>VLOOKUP(B124,'[8]7.4付款计划'!$C$4:$AI$185,33,0)</f>
        <v>0</v>
      </c>
      <c r="AA124" s="50">
        <f>VLOOKUP(B124,'[8]7.9付款计划'!$C$9:$AB$196,26,0)</f>
        <v>0</v>
      </c>
      <c r="AB124" s="50"/>
      <c r="AC124" s="50"/>
      <c r="AD124" s="50"/>
      <c r="AE124" s="50"/>
      <c r="AF124" s="50"/>
      <c r="AG124" s="50"/>
      <c r="AH124" s="50">
        <f t="shared" si="19"/>
        <v>340891.44</v>
      </c>
      <c r="AI124" s="50">
        <f t="shared" si="20"/>
        <v>68106.5516666668</v>
      </c>
      <c r="AJ124" s="50">
        <f t="shared" si="21"/>
        <v>153063.03</v>
      </c>
      <c r="AK124" s="62">
        <f>_xlfn.IFS(G124="原材料",AJ124,G124="涉诉",AJ124,G124="临采",AJ124,G124="零部件",AI124,G124="销售",AI124,G124="固定资产",AJ124,G124="特殊类",AJ124,G124="李尔项目",AJ124)</f>
        <v>153063.03</v>
      </c>
      <c r="AL124" s="62">
        <f t="shared" si="22"/>
        <v>153063.03</v>
      </c>
      <c r="AM124" s="99">
        <v>153063.03</v>
      </c>
      <c r="AN124" s="50">
        <f t="shared" si="28"/>
        <v>153063.03</v>
      </c>
      <c r="AO124" s="74">
        <f t="shared" si="23"/>
        <v>1</v>
      </c>
      <c r="AP124" s="75">
        <f t="shared" si="24"/>
        <v>0.0102461180931464</v>
      </c>
      <c r="AQ124" s="76"/>
      <c r="AR124" s="76"/>
      <c r="AS124" s="76"/>
      <c r="AT124" s="76">
        <f t="shared" si="25"/>
        <v>0</v>
      </c>
      <c r="AU124" s="77">
        <v>0</v>
      </c>
      <c r="AV124" s="77">
        <f t="shared" si="30"/>
        <v>0</v>
      </c>
      <c r="AW124" s="50">
        <f t="shared" si="26"/>
        <v>153063.03</v>
      </c>
      <c r="AX124" s="91">
        <v>45538</v>
      </c>
      <c r="AY124" s="93">
        <v>3</v>
      </c>
      <c r="AZ124" s="91">
        <f t="shared" si="34"/>
        <v>45535</v>
      </c>
      <c r="BA124" s="92" t="s">
        <v>99</v>
      </c>
      <c r="BB124" s="50"/>
      <c r="BC124" s="15" t="s">
        <v>95</v>
      </c>
      <c r="BD124" s="97" t="s">
        <v>564</v>
      </c>
      <c r="BE124" s="70" t="s">
        <v>90</v>
      </c>
    </row>
    <row r="125" s="1" customFormat="1" ht="36" customHeight="1" spans="1:57">
      <c r="A125" s="15">
        <f t="shared" si="29"/>
        <v>122</v>
      </c>
      <c r="B125" s="16" t="s">
        <v>565</v>
      </c>
      <c r="C125" s="17" t="s">
        <v>566</v>
      </c>
      <c r="D125" s="17" t="s">
        <v>146</v>
      </c>
      <c r="E125" s="18" t="s">
        <v>67</v>
      </c>
      <c r="F125" s="19" t="s">
        <v>110</v>
      </c>
      <c r="G125" s="19" t="s">
        <v>281</v>
      </c>
      <c r="H125" s="20">
        <v>1</v>
      </c>
      <c r="I125" s="38">
        <f>VLOOKUP(B125,[1]Sheet1!$B:$BA,52,0)</f>
        <v>458</v>
      </c>
      <c r="J125" s="38">
        <f>VLOOKUP(B125,[1]Sheet1!$B:$BB,53,0)</f>
        <v>458</v>
      </c>
      <c r="K125" s="39">
        <f>VLOOKUP(B125,[2]Sheet1!$B$5:$BB$697,53,0)</f>
        <v>0</v>
      </c>
      <c r="L125" s="39">
        <f>VLOOKUP(B125,[2]Sheet1!$B:$BC,54,0)</f>
        <v>0</v>
      </c>
      <c r="M125" s="39">
        <f>VLOOKUP(B125,[2]Sheet1!$B:$BD,55,0)</f>
        <v>0</v>
      </c>
      <c r="N125" s="39">
        <f>VLOOKUP(B125,[2]Sheet1!$B:$BE,56,0)</f>
        <v>2.66666666666667</v>
      </c>
      <c r="O125" s="39">
        <f>VLOOKUP(B125,[2]Sheet1!$B:$BF,57,0)</f>
        <v>2.66666666666667</v>
      </c>
      <c r="P125" s="39">
        <f>VLOOKUP(B125,[3]Sheet1!$B:$BH,59,0)</f>
        <v>993</v>
      </c>
      <c r="Q125" s="39">
        <f>VLOOKUP(B125,[4]Sheet1!$B$5:$BJ$707,61,0)</f>
        <v>76.3333333333333</v>
      </c>
      <c r="R125" s="39">
        <f>VLOOKUP(B125,[5]Sheet1!$B$5:$BO$716,65,0)</f>
        <v>76.3333333333333</v>
      </c>
      <c r="S125" s="39">
        <f>VLOOKUP(B125,[1]Sheet1!$B:$BO,66,0)</f>
        <v>76.3333333333333</v>
      </c>
      <c r="T125" s="49">
        <f t="shared" si="27"/>
        <v>1227.33333333333</v>
      </c>
      <c r="U125" s="50">
        <f>VLOOKUP(B125,[6]Sheet2!$A:$V,21,0)</f>
        <v>5500</v>
      </c>
      <c r="V125" s="50"/>
      <c r="W125" s="50"/>
      <c r="X125" s="50">
        <v>5500</v>
      </c>
      <c r="Y125" s="50"/>
      <c r="Z125" s="50">
        <f>VLOOKUP(B125,'[8]7.4付款计划'!$C$4:$AI$185,33,0)</f>
        <v>0</v>
      </c>
      <c r="AA125" s="50">
        <f>VLOOKUP(B125,'[8]7.9付款计划'!$C$9:$AB$196,26,0)</f>
        <v>0</v>
      </c>
      <c r="AB125" s="50"/>
      <c r="AC125" s="50"/>
      <c r="AD125" s="50"/>
      <c r="AE125" s="50"/>
      <c r="AF125" s="50"/>
      <c r="AG125" s="50"/>
      <c r="AH125" s="50">
        <f t="shared" si="19"/>
        <v>11000</v>
      </c>
      <c r="AI125" s="50">
        <f t="shared" si="20"/>
        <v>-9772.66666666667</v>
      </c>
      <c r="AJ125" s="50">
        <f t="shared" si="21"/>
        <v>458</v>
      </c>
      <c r="AK125" s="62">
        <f t="shared" ref="AK125:AK138" si="35">_xlfn.IFS(G125="原材料",AJ125,G125="涉诉",AJ125,G125="临采",AJ125,G125="零部件",AI125,G125="销售",AI125,G125="固定资产",AJ125,G125="特殊类",AJ125,G125="李尔项目",AJ125)</f>
        <v>458</v>
      </c>
      <c r="AL125" s="62">
        <f t="shared" si="22"/>
        <v>458</v>
      </c>
      <c r="AM125" s="100"/>
      <c r="AN125" s="50">
        <f t="shared" si="28"/>
        <v>0</v>
      </c>
      <c r="AO125" s="74">
        <f t="shared" si="23"/>
        <v>0</v>
      </c>
      <c r="AP125" s="75">
        <f t="shared" si="24"/>
        <v>0</v>
      </c>
      <c r="AQ125" s="76"/>
      <c r="AR125" s="22"/>
      <c r="AS125" s="22"/>
      <c r="AT125" s="76">
        <f t="shared" si="25"/>
        <v>0</v>
      </c>
      <c r="AU125" s="77"/>
      <c r="AV125" s="77">
        <f t="shared" si="30"/>
        <v>0</v>
      </c>
      <c r="AW125" s="50">
        <f t="shared" si="26"/>
        <v>0</v>
      </c>
      <c r="AX125" s="91"/>
      <c r="AY125" s="93"/>
      <c r="AZ125" s="91"/>
      <c r="BA125" s="92" t="s">
        <v>70</v>
      </c>
      <c r="BB125" s="50"/>
      <c r="BC125" s="15" t="s">
        <v>277</v>
      </c>
      <c r="BD125" s="97"/>
      <c r="BE125" s="2"/>
    </row>
    <row r="126" s="1" customFormat="1" ht="36" customHeight="1" spans="1:57">
      <c r="A126" s="15">
        <f t="shared" si="29"/>
        <v>123</v>
      </c>
      <c r="B126" s="16" t="s">
        <v>567</v>
      </c>
      <c r="C126" s="17" t="s">
        <v>568</v>
      </c>
      <c r="D126" s="17" t="s">
        <v>146</v>
      </c>
      <c r="E126" s="18" t="s">
        <v>382</v>
      </c>
      <c r="F126" s="19" t="s">
        <v>110</v>
      </c>
      <c r="G126" s="19" t="s">
        <v>281</v>
      </c>
      <c r="H126" s="20">
        <v>1</v>
      </c>
      <c r="I126" s="38">
        <f>VLOOKUP(B126,[1]Sheet1!$B:$BA,52,0)</f>
        <v>190530.9</v>
      </c>
      <c r="J126" s="38">
        <f>VLOOKUP(B126,[1]Sheet1!$B:$BB,53,0)</f>
        <v>190530.9</v>
      </c>
      <c r="K126" s="39">
        <f>VLOOKUP(B126,[2]Sheet1!$B$5:$BB$697,53,0)</f>
        <v>6182.65</v>
      </c>
      <c r="L126" s="39">
        <f>VLOOKUP(B126,[2]Sheet1!$B:$BC,54,0)</f>
        <v>6182.65</v>
      </c>
      <c r="M126" s="39">
        <f>VLOOKUP(B126,[2]Sheet1!$B:$BD,55,0)</f>
        <v>6132.65</v>
      </c>
      <c r="N126" s="39">
        <f>VLOOKUP(B126,[2]Sheet1!$B:$BE,56,0)</f>
        <v>6132.65</v>
      </c>
      <c r="O126" s="39">
        <f>VLOOKUP(B126,[2]Sheet1!$B:$BF,57,0)</f>
        <v>14920.8166666667</v>
      </c>
      <c r="P126" s="39">
        <f>VLOOKUP(B126,[3]Sheet1!$B:$BH,59,0)</f>
        <v>11003.15</v>
      </c>
      <c r="Q126" s="39">
        <f>VLOOKUP(B126,[4]Sheet1!$B$5:$BJ$707,61,0)</f>
        <v>9857.83333333333</v>
      </c>
      <c r="R126" s="39">
        <f>VLOOKUP(B126,[5]Sheet1!$B$5:$BO$716,65,0)</f>
        <v>14108.4166666667</v>
      </c>
      <c r="S126" s="39">
        <f>VLOOKUP(B126,[1]Sheet1!$B:$BO,66,0)</f>
        <v>14108.4166666667</v>
      </c>
      <c r="T126" s="49">
        <f t="shared" si="27"/>
        <v>88629.2333333334</v>
      </c>
      <c r="U126" s="50">
        <f>VLOOKUP(B126,[6]Sheet2!$A:$V,21,0)</f>
        <v>30000</v>
      </c>
      <c r="V126" s="50">
        <v>30000</v>
      </c>
      <c r="W126" s="50"/>
      <c r="X126" s="50"/>
      <c r="Y126" s="50"/>
      <c r="Z126" s="50">
        <f>VLOOKUP(B126,'[8]7.4付款计划'!$C$4:$AI$185,33,0)</f>
        <v>0</v>
      </c>
      <c r="AA126" s="50">
        <f>VLOOKUP(B126,'[8]7.9付款计划'!$C$9:$AB$196,26,0)</f>
        <v>0</v>
      </c>
      <c r="AB126" s="50"/>
      <c r="AC126" s="50"/>
      <c r="AD126" s="50"/>
      <c r="AE126" s="50"/>
      <c r="AF126" s="50"/>
      <c r="AG126" s="50"/>
      <c r="AH126" s="50">
        <f t="shared" si="19"/>
        <v>60000</v>
      </c>
      <c r="AI126" s="50">
        <f t="shared" si="20"/>
        <v>28629.2333333334</v>
      </c>
      <c r="AJ126" s="50">
        <f t="shared" si="21"/>
        <v>190530.9</v>
      </c>
      <c r="AK126" s="62">
        <f t="shared" si="35"/>
        <v>190530.9</v>
      </c>
      <c r="AL126" s="62">
        <f t="shared" si="22"/>
        <v>190530.9</v>
      </c>
      <c r="AM126" s="100"/>
      <c r="AN126" s="50">
        <f t="shared" si="28"/>
        <v>0</v>
      </c>
      <c r="AO126" s="74">
        <f t="shared" si="23"/>
        <v>0</v>
      </c>
      <c r="AP126" s="75">
        <f t="shared" si="24"/>
        <v>0</v>
      </c>
      <c r="AQ126" s="76"/>
      <c r="AR126" s="22"/>
      <c r="AS126" s="22"/>
      <c r="AT126" s="76">
        <f t="shared" si="25"/>
        <v>0</v>
      </c>
      <c r="AU126" s="77"/>
      <c r="AV126" s="77">
        <f t="shared" si="30"/>
        <v>0</v>
      </c>
      <c r="AW126" s="50">
        <f t="shared" si="26"/>
        <v>0</v>
      </c>
      <c r="AX126" s="91"/>
      <c r="AY126" s="93"/>
      <c r="AZ126" s="91"/>
      <c r="BA126" s="92" t="s">
        <v>70</v>
      </c>
      <c r="BB126" s="50"/>
      <c r="BC126" s="15" t="s">
        <v>277</v>
      </c>
      <c r="BD126" s="97"/>
      <c r="BE126" s="2"/>
    </row>
    <row r="127" s="1" customFormat="1" ht="36" customHeight="1" spans="1:57">
      <c r="A127" s="15">
        <f t="shared" si="29"/>
        <v>124</v>
      </c>
      <c r="B127" s="16" t="s">
        <v>569</v>
      </c>
      <c r="C127" s="17" t="s">
        <v>570</v>
      </c>
      <c r="D127" s="17" t="s">
        <v>146</v>
      </c>
      <c r="E127" s="18" t="s">
        <v>67</v>
      </c>
      <c r="F127" s="19" t="s">
        <v>110</v>
      </c>
      <c r="G127" s="19" t="s">
        <v>281</v>
      </c>
      <c r="H127" s="20">
        <v>1</v>
      </c>
      <c r="I127" s="38">
        <f>VLOOKUP(B127,[1]Sheet1!$B:$BA,52,0)</f>
        <v>44064.5</v>
      </c>
      <c r="J127" s="38">
        <f>VLOOKUP(B127,[1]Sheet1!$B:$BB,53,0)</f>
        <v>44064.5</v>
      </c>
      <c r="K127" s="39">
        <f>VLOOKUP(B127,[2]Sheet1!$B$5:$BB$697,53,0)</f>
        <v>3027.66666666667</v>
      </c>
      <c r="L127" s="39">
        <f>VLOOKUP(B127,[2]Sheet1!$B:$BC,54,0)</f>
        <v>3027.66666666667</v>
      </c>
      <c r="M127" s="39">
        <f>VLOOKUP(B127,[2]Sheet1!$B:$BD,55,0)</f>
        <v>3027.66666666667</v>
      </c>
      <c r="N127" s="39">
        <f>VLOOKUP(B127,[2]Sheet1!$B:$BE,56,0)</f>
        <v>3027.66666666667</v>
      </c>
      <c r="O127" s="39">
        <f>VLOOKUP(B127,[2]Sheet1!$B:$BF,57,0)</f>
        <v>3027.66666666667</v>
      </c>
      <c r="P127" s="39">
        <f>VLOOKUP(B127,[3]Sheet1!$B:$BH,59,0)</f>
        <v>3027.66666666667</v>
      </c>
      <c r="Q127" s="39">
        <f>VLOOKUP(B127,[4]Sheet1!$B$5:$BJ$707,61,0)</f>
        <v>0</v>
      </c>
      <c r="R127" s="39">
        <f>VLOOKUP(B127,[5]Sheet1!$B$5:$BO$716,65,0)</f>
        <v>0</v>
      </c>
      <c r="S127" s="39">
        <f>VLOOKUP(B127,[1]Sheet1!$B:$BO,66,0)</f>
        <v>0</v>
      </c>
      <c r="T127" s="49">
        <f t="shared" si="27"/>
        <v>18166</v>
      </c>
      <c r="U127" s="50">
        <f>VLOOKUP(B127,[6]Sheet2!$A:$V,21,0)</f>
        <v>0</v>
      </c>
      <c r="V127" s="50"/>
      <c r="W127" s="50"/>
      <c r="X127" s="50"/>
      <c r="Y127" s="50"/>
      <c r="Z127" s="50">
        <f>VLOOKUP(B127,'[8]7.4付款计划'!$C$4:$AI$185,33,0)</f>
        <v>0</v>
      </c>
      <c r="AA127" s="50">
        <f>VLOOKUP(B127,'[8]7.9付款计划'!$C$9:$AB$196,26,0)</f>
        <v>0</v>
      </c>
      <c r="AB127" s="50"/>
      <c r="AC127" s="50"/>
      <c r="AD127" s="50"/>
      <c r="AE127" s="50"/>
      <c r="AF127" s="50"/>
      <c r="AG127" s="50"/>
      <c r="AH127" s="50">
        <f t="shared" si="19"/>
        <v>0</v>
      </c>
      <c r="AI127" s="50">
        <f t="shared" si="20"/>
        <v>18166</v>
      </c>
      <c r="AJ127" s="50">
        <f t="shared" si="21"/>
        <v>44064.5</v>
      </c>
      <c r="AK127" s="62">
        <f t="shared" si="35"/>
        <v>44064.5</v>
      </c>
      <c r="AL127" s="62">
        <f t="shared" si="22"/>
        <v>44064.5</v>
      </c>
      <c r="AM127" s="100"/>
      <c r="AN127" s="50">
        <f t="shared" si="28"/>
        <v>0</v>
      </c>
      <c r="AO127" s="74">
        <f t="shared" si="23"/>
        <v>0</v>
      </c>
      <c r="AP127" s="75">
        <f t="shared" si="24"/>
        <v>0</v>
      </c>
      <c r="AQ127" s="76"/>
      <c r="AR127" s="22"/>
      <c r="AS127" s="22"/>
      <c r="AT127" s="76">
        <f t="shared" si="25"/>
        <v>0</v>
      </c>
      <c r="AU127" s="77"/>
      <c r="AV127" s="77">
        <f t="shared" si="30"/>
        <v>0</v>
      </c>
      <c r="AW127" s="50">
        <f t="shared" si="26"/>
        <v>0</v>
      </c>
      <c r="AX127" s="91"/>
      <c r="AY127" s="93"/>
      <c r="AZ127" s="91"/>
      <c r="BA127" s="92" t="s">
        <v>70</v>
      </c>
      <c r="BB127" s="50"/>
      <c r="BC127" s="15" t="s">
        <v>277</v>
      </c>
      <c r="BD127" s="97"/>
      <c r="BE127" s="2"/>
    </row>
    <row r="128" s="1" customFormat="1" ht="36" customHeight="1" spans="1:57">
      <c r="A128" s="15">
        <f t="shared" si="29"/>
        <v>125</v>
      </c>
      <c r="B128" s="16" t="s">
        <v>571</v>
      </c>
      <c r="C128" s="17" t="s">
        <v>572</v>
      </c>
      <c r="D128" s="17" t="s">
        <v>146</v>
      </c>
      <c r="E128" s="18" t="s">
        <v>67</v>
      </c>
      <c r="F128" s="19" t="s">
        <v>68</v>
      </c>
      <c r="G128" s="19" t="s">
        <v>281</v>
      </c>
      <c r="H128" s="20">
        <v>1</v>
      </c>
      <c r="I128" s="38">
        <f>VLOOKUP(B128,[1]Sheet1!$B:$BA,52,0)</f>
        <v>0</v>
      </c>
      <c r="J128" s="38">
        <f>VLOOKUP(B128,[1]Sheet1!$B:$BB,53,0)</f>
        <v>0</v>
      </c>
      <c r="K128" s="39">
        <f>VLOOKUP(B128,[2]Sheet1!$B$5:$BB$697,53,0)</f>
        <v>1500</v>
      </c>
      <c r="L128" s="39">
        <f>VLOOKUP(B128,[2]Sheet1!$B:$BC,54,0)</f>
        <v>1500</v>
      </c>
      <c r="M128" s="39">
        <f>VLOOKUP(B128,[2]Sheet1!$B:$BD,55,0)</f>
        <v>1500</v>
      </c>
      <c r="N128" s="39">
        <f>VLOOKUP(B128,[2]Sheet1!$B:$BE,56,0)</f>
        <v>1500</v>
      </c>
      <c r="O128" s="39">
        <f>VLOOKUP(B128,[2]Sheet1!$B:$BF,57,0)</f>
        <v>1500</v>
      </c>
      <c r="P128" s="39">
        <f>VLOOKUP(B128,[3]Sheet1!$B:$BH,59,0)</f>
        <v>1500</v>
      </c>
      <c r="Q128" s="39">
        <f>VLOOKUP(B128,[4]Sheet1!$B$5:$BJ$707,61,0)</f>
        <v>0</v>
      </c>
      <c r="R128" s="39">
        <f>VLOOKUP(B128,[5]Sheet1!$B$5:$BO$716,65,0)</f>
        <v>0</v>
      </c>
      <c r="S128" s="39">
        <f>VLOOKUP(B128,[1]Sheet1!$B:$BO,66,0)</f>
        <v>0</v>
      </c>
      <c r="T128" s="49">
        <f t="shared" si="27"/>
        <v>9000</v>
      </c>
      <c r="U128" s="50">
        <f>VLOOKUP(B128,[6]Sheet2!$A:$V,21,0)</f>
        <v>0</v>
      </c>
      <c r="V128" s="50"/>
      <c r="W128" s="50"/>
      <c r="X128" s="50"/>
      <c r="Y128" s="50"/>
      <c r="Z128" s="50">
        <f>VLOOKUP(B128,'[8]7.4付款计划'!$C$4:$AI$185,33,0)</f>
        <v>9000</v>
      </c>
      <c r="AA128" s="50">
        <f>VLOOKUP(B128,'[8]7.9付款计划'!$C$9:$AB$196,26,0)</f>
        <v>0</v>
      </c>
      <c r="AB128" s="50"/>
      <c r="AC128" s="50"/>
      <c r="AD128" s="50"/>
      <c r="AE128" s="50"/>
      <c r="AF128" s="50"/>
      <c r="AG128" s="50"/>
      <c r="AH128" s="50">
        <f t="shared" si="19"/>
        <v>9000</v>
      </c>
      <c r="AI128" s="50">
        <f t="shared" si="20"/>
        <v>0</v>
      </c>
      <c r="AJ128" s="50">
        <f t="shared" si="21"/>
        <v>0</v>
      </c>
      <c r="AK128" s="62">
        <f t="shared" si="35"/>
        <v>0</v>
      </c>
      <c r="AL128" s="62">
        <f t="shared" si="22"/>
        <v>0</v>
      </c>
      <c r="AM128" s="100"/>
      <c r="AN128" s="50">
        <f t="shared" si="28"/>
        <v>0</v>
      </c>
      <c r="AO128" s="74" t="str">
        <f t="shared" si="23"/>
        <v>100%</v>
      </c>
      <c r="AP128" s="75">
        <f t="shared" si="24"/>
        <v>0</v>
      </c>
      <c r="AQ128" s="76"/>
      <c r="AR128" s="22"/>
      <c r="AS128" s="22"/>
      <c r="AT128" s="76">
        <f t="shared" si="25"/>
        <v>0</v>
      </c>
      <c r="AU128" s="77"/>
      <c r="AV128" s="77">
        <f t="shared" si="30"/>
        <v>0</v>
      </c>
      <c r="AW128" s="50">
        <f t="shared" si="26"/>
        <v>0</v>
      </c>
      <c r="AX128" s="91"/>
      <c r="AY128" s="93"/>
      <c r="AZ128" s="91"/>
      <c r="BA128" s="94" t="s">
        <v>70</v>
      </c>
      <c r="BB128" s="50"/>
      <c r="BC128" s="19" t="s">
        <v>277</v>
      </c>
      <c r="BD128" s="97"/>
      <c r="BE128" s="2"/>
    </row>
    <row r="129" s="1" customFormat="1" ht="36" customHeight="1" spans="1:57">
      <c r="A129" s="15">
        <f t="shared" si="29"/>
        <v>126</v>
      </c>
      <c r="B129" s="16" t="s">
        <v>573</v>
      </c>
      <c r="C129" s="17" t="s">
        <v>574</v>
      </c>
      <c r="D129" s="17" t="s">
        <v>146</v>
      </c>
      <c r="E129" s="18" t="s">
        <v>67</v>
      </c>
      <c r="F129" s="19" t="s">
        <v>110</v>
      </c>
      <c r="G129" s="19" t="s">
        <v>281</v>
      </c>
      <c r="H129" s="20">
        <v>0.8</v>
      </c>
      <c r="I129" s="38">
        <f>VLOOKUP(B129,[1]Sheet1!$B:$BA,52,0)</f>
        <v>16908.5</v>
      </c>
      <c r="J129" s="38">
        <f>VLOOKUP(B129,[1]Sheet1!$B:$BB,53,0)</f>
        <v>16908.5</v>
      </c>
      <c r="K129" s="39">
        <f>VLOOKUP(B129,[2]Sheet1!$B$5:$BB$697,53,0)</f>
        <v>0</v>
      </c>
      <c r="L129" s="39">
        <f>VLOOKUP(B129,[2]Sheet1!$B:$BC,54,0)</f>
        <v>0</v>
      </c>
      <c r="M129" s="39">
        <f>VLOOKUP(B129,[2]Sheet1!$B:$BD,55,0)</f>
        <v>0</v>
      </c>
      <c r="N129" s="39">
        <f>VLOOKUP(B129,[2]Sheet1!$B:$BE,56,0)</f>
        <v>0</v>
      </c>
      <c r="O129" s="39">
        <f>VLOOKUP(B129,[2]Sheet1!$B:$BF,57,0)</f>
        <v>0</v>
      </c>
      <c r="P129" s="39">
        <f>VLOOKUP(B129,[3]Sheet1!$B:$BH,59,0)</f>
        <v>2818.08333333333</v>
      </c>
      <c r="Q129" s="39">
        <f>VLOOKUP(B129,[4]Sheet1!$B$5:$BJ$707,61,0)</f>
        <v>2818.08333333333</v>
      </c>
      <c r="R129" s="39">
        <f>VLOOKUP(B129,[5]Sheet1!$B$5:$BO$716,65,0)</f>
        <v>2818.08333333333</v>
      </c>
      <c r="S129" s="39">
        <f>VLOOKUP(B129,[1]Sheet1!$B:$BO,66,0)</f>
        <v>2818.08333333333</v>
      </c>
      <c r="T129" s="49">
        <f t="shared" si="27"/>
        <v>9017.86666666666</v>
      </c>
      <c r="U129" s="50">
        <f>VLOOKUP(B129,[6]Sheet2!$A:$V,21,0)</f>
        <v>0</v>
      </c>
      <c r="V129" s="50"/>
      <c r="W129" s="50"/>
      <c r="X129" s="50"/>
      <c r="Y129" s="50"/>
      <c r="Z129" s="50"/>
      <c r="AA129" s="50">
        <f>VLOOKUP(B129,'[8]7.9付款计划'!$C$9:$AB$196,26,0)</f>
        <v>0</v>
      </c>
      <c r="AB129" s="50"/>
      <c r="AC129" s="50"/>
      <c r="AD129" s="50"/>
      <c r="AE129" s="50"/>
      <c r="AF129" s="50"/>
      <c r="AG129" s="50"/>
      <c r="AH129" s="50">
        <f t="shared" si="19"/>
        <v>0</v>
      </c>
      <c r="AI129" s="50">
        <f t="shared" si="20"/>
        <v>9017.86666666666</v>
      </c>
      <c r="AJ129" s="50">
        <f t="shared" si="21"/>
        <v>16908.5</v>
      </c>
      <c r="AK129" s="62">
        <f t="shared" si="35"/>
        <v>16908.5</v>
      </c>
      <c r="AL129" s="62">
        <f t="shared" si="22"/>
        <v>16908.5</v>
      </c>
      <c r="AM129" s="100"/>
      <c r="AN129" s="50">
        <f t="shared" si="28"/>
        <v>0</v>
      </c>
      <c r="AO129" s="74">
        <f t="shared" si="23"/>
        <v>0</v>
      </c>
      <c r="AP129" s="75">
        <f t="shared" si="24"/>
        <v>0</v>
      </c>
      <c r="AQ129" s="76"/>
      <c r="AR129" s="22"/>
      <c r="AS129" s="22"/>
      <c r="AT129" s="76">
        <f t="shared" si="25"/>
        <v>0</v>
      </c>
      <c r="AU129" s="77"/>
      <c r="AV129" s="77">
        <f t="shared" si="30"/>
        <v>0</v>
      </c>
      <c r="AW129" s="50">
        <f t="shared" si="26"/>
        <v>0</v>
      </c>
      <c r="AX129" s="91"/>
      <c r="AY129" s="93"/>
      <c r="AZ129" s="91"/>
      <c r="BA129" s="92" t="s">
        <v>70</v>
      </c>
      <c r="BB129" s="50"/>
      <c r="BC129" s="15" t="s">
        <v>277</v>
      </c>
      <c r="BD129" s="97"/>
      <c r="BE129" s="2"/>
    </row>
    <row r="130" s="1" customFormat="1" ht="36" customHeight="1" spans="1:57">
      <c r="A130" s="15">
        <f t="shared" si="29"/>
        <v>127</v>
      </c>
      <c r="B130" s="16" t="s">
        <v>575</v>
      </c>
      <c r="C130" s="17" t="s">
        <v>576</v>
      </c>
      <c r="D130" s="17" t="s">
        <v>66</v>
      </c>
      <c r="E130" s="18" t="s">
        <v>67</v>
      </c>
      <c r="F130" s="19" t="s">
        <v>68</v>
      </c>
      <c r="G130" s="19" t="s">
        <v>278</v>
      </c>
      <c r="H130" s="20">
        <v>1</v>
      </c>
      <c r="I130" s="38">
        <f>VLOOKUP(B130,[1]Sheet1!$B:$BA,52,0)</f>
        <v>131505</v>
      </c>
      <c r="J130" s="38">
        <f>VLOOKUP(B130,[1]Sheet1!$B:$BB,53,0)</f>
        <v>131505</v>
      </c>
      <c r="K130" s="39">
        <f>VLOOKUP(B130,[2]Sheet1!$B$5:$BB$697,53,0)</f>
        <v>0</v>
      </c>
      <c r="L130" s="39">
        <f>VLOOKUP(B130,[2]Sheet1!$B:$BC,54,0)</f>
        <v>0</v>
      </c>
      <c r="M130" s="39">
        <f>VLOOKUP(B130,[2]Sheet1!$B:$BD,55,0)</f>
        <v>0</v>
      </c>
      <c r="N130" s="39">
        <f>VLOOKUP(B130,[2]Sheet1!$B:$BE,56,0)</f>
        <v>0</v>
      </c>
      <c r="O130" s="39">
        <f>VLOOKUP(B130,[2]Sheet1!$B:$BF,57,0)</f>
        <v>0</v>
      </c>
      <c r="P130" s="39">
        <f>VLOOKUP(B130,[3]Sheet1!$B:$BH,59,0)</f>
        <v>0</v>
      </c>
      <c r="Q130" s="39">
        <f>VLOOKUP(B130,[4]Sheet1!$B$5:$BJ$707,61,0)</f>
        <v>0</v>
      </c>
      <c r="R130" s="39">
        <f>VLOOKUP(B130,[5]Sheet1!$B$5:$BO$716,65,0)</f>
        <v>10004.1666666667</v>
      </c>
      <c r="S130" s="39">
        <f>VLOOKUP(B130,[1]Sheet1!$B:$BO,66,0)</f>
        <v>21917.5</v>
      </c>
      <c r="T130" s="49">
        <f t="shared" si="27"/>
        <v>31921.6666666667</v>
      </c>
      <c r="U130" s="50">
        <f>VLOOKUP(B130,[6]Sheet2!$A:$V,21,0)</f>
        <v>20000</v>
      </c>
      <c r="V130" s="50"/>
      <c r="W130" s="50">
        <v>21200</v>
      </c>
      <c r="X130" s="50"/>
      <c r="Y130" s="50"/>
      <c r="Z130" s="50"/>
      <c r="AA130" s="50">
        <f>VLOOKUP(B130,'[8]7.9付款计划'!$C$9:$AB$196,26,0)</f>
        <v>0</v>
      </c>
      <c r="AB130" s="50"/>
      <c r="AC130" s="50"/>
      <c r="AD130" s="50"/>
      <c r="AE130" s="50"/>
      <c r="AF130" s="50"/>
      <c r="AG130" s="50"/>
      <c r="AH130" s="50">
        <f t="shared" si="19"/>
        <v>41200</v>
      </c>
      <c r="AI130" s="50">
        <f t="shared" si="20"/>
        <v>-9278.3333333333</v>
      </c>
      <c r="AJ130" s="50">
        <f t="shared" si="21"/>
        <v>131505</v>
      </c>
      <c r="AK130" s="62">
        <f t="shared" si="35"/>
        <v>131505</v>
      </c>
      <c r="AL130" s="62">
        <f t="shared" si="22"/>
        <v>131505</v>
      </c>
      <c r="AM130" s="100">
        <v>20000</v>
      </c>
      <c r="AN130" s="50">
        <f t="shared" si="28"/>
        <v>20000</v>
      </c>
      <c r="AO130" s="74">
        <f t="shared" si="23"/>
        <v>0.152085472035284</v>
      </c>
      <c r="AP130" s="75">
        <f t="shared" si="24"/>
        <v>0.0013388103048981</v>
      </c>
      <c r="AQ130" s="76"/>
      <c r="AR130" s="22"/>
      <c r="AS130" s="22"/>
      <c r="AT130" s="76">
        <f t="shared" si="25"/>
        <v>0</v>
      </c>
      <c r="AU130" s="77"/>
      <c r="AV130" s="77">
        <f t="shared" si="30"/>
        <v>0</v>
      </c>
      <c r="AW130" s="50">
        <f t="shared" si="26"/>
        <v>20000</v>
      </c>
      <c r="AX130" s="91"/>
      <c r="AY130" s="93">
        <v>3</v>
      </c>
      <c r="AZ130" s="91">
        <f t="shared" ref="AZ130:AZ137" si="36">AX130-AY130</f>
        <v>-3</v>
      </c>
      <c r="BA130" s="92" t="s">
        <v>70</v>
      </c>
      <c r="BB130" s="50"/>
      <c r="BC130" s="15" t="s">
        <v>212</v>
      </c>
      <c r="BD130" s="97"/>
      <c r="BE130" s="2"/>
    </row>
    <row r="131" s="1" customFormat="1" ht="36" customHeight="1" spans="1:57">
      <c r="A131" s="15">
        <f t="shared" si="29"/>
        <v>128</v>
      </c>
      <c r="B131" s="16" t="s">
        <v>577</v>
      </c>
      <c r="C131" s="17" t="s">
        <v>578</v>
      </c>
      <c r="D131" s="17" t="s">
        <v>146</v>
      </c>
      <c r="E131" s="18" t="s">
        <v>67</v>
      </c>
      <c r="F131" s="19" t="s">
        <v>110</v>
      </c>
      <c r="G131" s="19" t="s">
        <v>278</v>
      </c>
      <c r="H131" s="20">
        <v>1</v>
      </c>
      <c r="I131" s="38">
        <f>VLOOKUP(B131,[1]Sheet1!$B:$BA,52,0)</f>
        <v>97692</v>
      </c>
      <c r="J131" s="38">
        <f>VLOOKUP(B131,[1]Sheet1!$B:$BB,53,0)</f>
        <v>97692</v>
      </c>
      <c r="K131" s="39">
        <f>VLOOKUP(B131,[2]Sheet1!$B$5:$BB$697,53,0)</f>
        <v>0</v>
      </c>
      <c r="L131" s="39">
        <f>VLOOKUP(B131,[2]Sheet1!$B:$BC,54,0)</f>
        <v>0</v>
      </c>
      <c r="M131" s="39">
        <f>VLOOKUP(B131,[2]Sheet1!$B:$BD,55,0)</f>
        <v>0</v>
      </c>
      <c r="N131" s="39">
        <f>VLOOKUP(B131,[2]Sheet1!$B:$BE,56,0)</f>
        <v>0</v>
      </c>
      <c r="O131" s="39">
        <f>VLOOKUP(B131,[2]Sheet1!$B:$BF,57,0)</f>
        <v>0</v>
      </c>
      <c r="P131" s="39">
        <f>VLOOKUP(B131,[3]Sheet1!$B:$BH,59,0)</f>
        <v>0</v>
      </c>
      <c r="Q131" s="39">
        <f>VLOOKUP(B131,[4]Sheet1!$B$5:$BJ$707,61,0)</f>
        <v>0</v>
      </c>
      <c r="R131" s="39">
        <f>VLOOKUP(B131,[5]Sheet1!$B$5:$BO$716,65,0)</f>
        <v>2583.33333333333</v>
      </c>
      <c r="S131" s="39">
        <f>VLOOKUP(B131,[1]Sheet1!$B:$BO,66,0)</f>
        <v>2583.33333333333</v>
      </c>
      <c r="T131" s="49">
        <f t="shared" si="27"/>
        <v>5166.66666666666</v>
      </c>
      <c r="U131" s="50">
        <f>VLOOKUP(B131,[6]Sheet2!$A:$V,21,0)</f>
        <v>0</v>
      </c>
      <c r="V131" s="50"/>
      <c r="W131" s="50"/>
      <c r="X131" s="50"/>
      <c r="Y131" s="50"/>
      <c r="Z131" s="50"/>
      <c r="AA131" s="50">
        <f>VLOOKUP(B131,'[8]7.9付款计划'!$C$9:$AB$196,26,0)</f>
        <v>0</v>
      </c>
      <c r="AB131" s="50"/>
      <c r="AC131" s="50"/>
      <c r="AD131" s="50"/>
      <c r="AE131" s="50"/>
      <c r="AF131" s="50"/>
      <c r="AG131" s="50"/>
      <c r="AH131" s="50">
        <f t="shared" si="19"/>
        <v>0</v>
      </c>
      <c r="AI131" s="50">
        <f t="shared" si="20"/>
        <v>5166.66666666666</v>
      </c>
      <c r="AJ131" s="50">
        <f t="shared" si="21"/>
        <v>97692</v>
      </c>
      <c r="AK131" s="62">
        <f t="shared" si="35"/>
        <v>97692</v>
      </c>
      <c r="AL131" s="62">
        <f t="shared" si="22"/>
        <v>97692</v>
      </c>
      <c r="AM131" s="100"/>
      <c r="AN131" s="50">
        <f t="shared" si="28"/>
        <v>0</v>
      </c>
      <c r="AO131" s="74">
        <f t="shared" si="23"/>
        <v>0</v>
      </c>
      <c r="AP131" s="75">
        <f t="shared" si="24"/>
        <v>0</v>
      </c>
      <c r="AQ131" s="76"/>
      <c r="AR131" s="22"/>
      <c r="AS131" s="22"/>
      <c r="AT131" s="76">
        <f t="shared" si="25"/>
        <v>0</v>
      </c>
      <c r="AU131" s="77"/>
      <c r="AV131" s="77">
        <f t="shared" si="30"/>
        <v>0</v>
      </c>
      <c r="AW131" s="50">
        <f t="shared" si="26"/>
        <v>0</v>
      </c>
      <c r="AX131" s="91"/>
      <c r="AY131" s="93">
        <v>3</v>
      </c>
      <c r="AZ131" s="91">
        <f t="shared" si="36"/>
        <v>-3</v>
      </c>
      <c r="BA131" s="92" t="s">
        <v>70</v>
      </c>
      <c r="BB131" s="50"/>
      <c r="BC131" s="15" t="s">
        <v>212</v>
      </c>
      <c r="BD131" s="97" t="s">
        <v>579</v>
      </c>
      <c r="BE131" s="2"/>
    </row>
    <row r="132" s="1" customFormat="1" ht="36" customHeight="1" spans="1:57">
      <c r="A132" s="15">
        <f t="shared" si="29"/>
        <v>129</v>
      </c>
      <c r="B132" s="16" t="s">
        <v>580</v>
      </c>
      <c r="C132" s="17" t="s">
        <v>581</v>
      </c>
      <c r="D132" s="17" t="s">
        <v>146</v>
      </c>
      <c r="E132" s="18" t="s">
        <v>67</v>
      </c>
      <c r="F132" s="19" t="s">
        <v>110</v>
      </c>
      <c r="G132" s="19" t="s">
        <v>278</v>
      </c>
      <c r="H132" s="20">
        <v>1</v>
      </c>
      <c r="I132" s="38">
        <f>VLOOKUP(B132,[1]Sheet1!$B:$BA,52,0)</f>
        <v>13740</v>
      </c>
      <c r="J132" s="38">
        <f>VLOOKUP(B132,[1]Sheet1!$B:$BB,53,0)</f>
        <v>13740</v>
      </c>
      <c r="K132" s="39">
        <f>VLOOKUP(B132,[2]Sheet1!$B$5:$BB$697,53,0)</f>
        <v>2290</v>
      </c>
      <c r="L132" s="39">
        <f>VLOOKUP(B132,[2]Sheet1!$B:$BC,54,0)</f>
        <v>2290</v>
      </c>
      <c r="M132" s="39">
        <f>VLOOKUP(B132,[2]Sheet1!$B:$BD,55,0)</f>
        <v>2290</v>
      </c>
      <c r="N132" s="39">
        <f>VLOOKUP(B132,[2]Sheet1!$B:$BE,56,0)</f>
        <v>0</v>
      </c>
      <c r="O132" s="39">
        <f>VLOOKUP(B132,[2]Sheet1!$B:$BF,57,0)</f>
        <v>0</v>
      </c>
      <c r="P132" s="39">
        <f>VLOOKUP(B132,[3]Sheet1!$B:$BH,59,0)</f>
        <v>0</v>
      </c>
      <c r="Q132" s="39">
        <f>VLOOKUP(B132,[4]Sheet1!$B$5:$BJ$707,61,0)</f>
        <v>0</v>
      </c>
      <c r="R132" s="39">
        <f>VLOOKUP(B132,[5]Sheet1!$B$5:$BO$716,65,0)</f>
        <v>0</v>
      </c>
      <c r="S132" s="39">
        <f>VLOOKUP(B132,[1]Sheet1!$B:$BO,66,0)</f>
        <v>0</v>
      </c>
      <c r="T132" s="49">
        <f t="shared" si="27"/>
        <v>6870</v>
      </c>
      <c r="U132" s="50"/>
      <c r="V132" s="50"/>
      <c r="W132" s="50"/>
      <c r="X132" s="50"/>
      <c r="Y132" s="50"/>
      <c r="Z132" s="50"/>
      <c r="AA132" s="50">
        <f>VLOOKUP(B132,'[8]7.9付款计划'!$C$9:$AB$196,26,0)</f>
        <v>0</v>
      </c>
      <c r="AB132" s="50"/>
      <c r="AC132" s="50"/>
      <c r="AD132" s="50"/>
      <c r="AE132" s="50"/>
      <c r="AF132" s="50"/>
      <c r="AG132" s="50"/>
      <c r="AH132" s="50">
        <f t="shared" ref="AH132:AH159" si="37">SUM(U132:AG132)</f>
        <v>0</v>
      </c>
      <c r="AI132" s="50">
        <f t="shared" ref="AI132:AI159" si="38">T132-AH132</f>
        <v>6870</v>
      </c>
      <c r="AJ132" s="50">
        <f t="shared" ref="AJ132:AJ159" si="39">J132-AD132-AE132-AF132-AG132</f>
        <v>13740</v>
      </c>
      <c r="AK132" s="62">
        <f t="shared" si="35"/>
        <v>13740</v>
      </c>
      <c r="AL132" s="62">
        <f t="shared" ref="AL132:AL138" si="40">IF(AK132&gt;=0,AK132,0)</f>
        <v>13740</v>
      </c>
      <c r="AM132" s="100"/>
      <c r="AN132" s="50">
        <f t="shared" si="28"/>
        <v>0</v>
      </c>
      <c r="AO132" s="74">
        <f t="shared" ref="AO132:AO138" si="41">IF(AL132&lt;=0,"100%",AM132/AL132)</f>
        <v>0</v>
      </c>
      <c r="AP132" s="75">
        <f t="shared" ref="AP132:AP138" si="42">AN132/$AN$1</f>
        <v>0</v>
      </c>
      <c r="AQ132" s="76"/>
      <c r="AR132" s="22"/>
      <c r="AS132" s="22"/>
      <c r="AT132" s="76">
        <f t="shared" ref="AT132:AT137" si="43">SUM(AQ132:AS132)</f>
        <v>0</v>
      </c>
      <c r="AU132" s="77"/>
      <c r="AV132" s="77">
        <f t="shared" si="30"/>
        <v>0</v>
      </c>
      <c r="AW132" s="50">
        <f t="shared" ref="AW132:AW159" si="44">AN132*(1-AV132)</f>
        <v>0</v>
      </c>
      <c r="AX132" s="91"/>
      <c r="AY132" s="93">
        <v>3</v>
      </c>
      <c r="AZ132" s="91">
        <f t="shared" si="36"/>
        <v>-3</v>
      </c>
      <c r="BA132" s="92" t="s">
        <v>70</v>
      </c>
      <c r="BB132" s="50"/>
      <c r="BC132" s="15" t="s">
        <v>212</v>
      </c>
      <c r="BD132" s="97"/>
      <c r="BE132" s="2"/>
    </row>
    <row r="133" s="1" customFormat="1" ht="36" customHeight="1" spans="1:57">
      <c r="A133" s="15">
        <f t="shared" si="29"/>
        <v>130</v>
      </c>
      <c r="B133" s="16" t="s">
        <v>582</v>
      </c>
      <c r="C133" s="17" t="s">
        <v>583</v>
      </c>
      <c r="D133" s="17" t="s">
        <v>66</v>
      </c>
      <c r="E133" s="18" t="s">
        <v>67</v>
      </c>
      <c r="F133" s="19" t="s">
        <v>110</v>
      </c>
      <c r="G133" s="19" t="s">
        <v>278</v>
      </c>
      <c r="H133" s="20">
        <v>1</v>
      </c>
      <c r="I133" s="38">
        <f>VLOOKUP(B133,[1]Sheet1!$B:$BA,52,0)</f>
        <v>30700</v>
      </c>
      <c r="J133" s="38">
        <f>VLOOKUP(B133,[1]Sheet1!$B:$BB,53,0)</f>
        <v>30700</v>
      </c>
      <c r="K133" s="39">
        <f>VLOOKUP(B133,[2]Sheet1!$B$5:$BB$697,53,0)</f>
        <v>0</v>
      </c>
      <c r="L133" s="39">
        <f>VLOOKUP(B133,[2]Sheet1!$B:$BC,54,0)</f>
        <v>0</v>
      </c>
      <c r="M133" s="39">
        <f>VLOOKUP(B133,[2]Sheet1!$B:$BD,55,0)</f>
        <v>0</v>
      </c>
      <c r="N133" s="39">
        <f>VLOOKUP(B133,[2]Sheet1!$B:$BE,56,0)</f>
        <v>0</v>
      </c>
      <c r="O133" s="39">
        <f>VLOOKUP(B133,[2]Sheet1!$B:$BF,57,0)</f>
        <v>0</v>
      </c>
      <c r="P133" s="39">
        <f>VLOOKUP(B133,[3]Sheet1!$B:$BH,59,0)</f>
        <v>0</v>
      </c>
      <c r="Q133" s="39">
        <f>VLOOKUP(B133,[4]Sheet1!$B$5:$BJ$707,61,0)</f>
        <v>0</v>
      </c>
      <c r="R133" s="39">
        <f>VLOOKUP(B133,[5]Sheet1!$B$5:$BO$716,65,0)</f>
        <v>0</v>
      </c>
      <c r="S133" s="39">
        <f>VLOOKUP(B133,[1]Sheet1!$B:$BO,66,0)</f>
        <v>2383.33333333333</v>
      </c>
      <c r="T133" s="49">
        <f t="shared" ref="T133:T138" si="45">SUM(K133:S133)*H133</f>
        <v>2383.33333333333</v>
      </c>
      <c r="U133" s="50"/>
      <c r="V133" s="50"/>
      <c r="W133" s="50"/>
      <c r="X133" s="50"/>
      <c r="Y133" s="50"/>
      <c r="Z133" s="50"/>
      <c r="AA133" s="50">
        <f>VLOOKUP(B133,'[8]7.9付款计划'!$C$9:$AB$196,26,0)</f>
        <v>0</v>
      </c>
      <c r="AB133" s="50"/>
      <c r="AC133" s="50"/>
      <c r="AD133" s="50"/>
      <c r="AE133" s="50"/>
      <c r="AF133" s="50"/>
      <c r="AG133" s="50"/>
      <c r="AH133" s="50">
        <f t="shared" si="37"/>
        <v>0</v>
      </c>
      <c r="AI133" s="50">
        <f t="shared" si="38"/>
        <v>2383.33333333333</v>
      </c>
      <c r="AJ133" s="50">
        <f t="shared" si="39"/>
        <v>30700</v>
      </c>
      <c r="AK133" s="62">
        <f t="shared" si="35"/>
        <v>30700</v>
      </c>
      <c r="AL133" s="62">
        <f t="shared" si="40"/>
        <v>30700</v>
      </c>
      <c r="AM133" s="100"/>
      <c r="AN133" s="50">
        <f t="shared" ref="AN133:AN159" si="46">AM133</f>
        <v>0</v>
      </c>
      <c r="AO133" s="74">
        <f t="shared" si="41"/>
        <v>0</v>
      </c>
      <c r="AP133" s="75">
        <f t="shared" si="42"/>
        <v>0</v>
      </c>
      <c r="AQ133" s="76"/>
      <c r="AR133" s="22"/>
      <c r="AS133" s="22"/>
      <c r="AT133" s="76">
        <f t="shared" si="43"/>
        <v>0</v>
      </c>
      <c r="AU133" s="77"/>
      <c r="AV133" s="77">
        <f t="shared" si="30"/>
        <v>0</v>
      </c>
      <c r="AW133" s="50">
        <f t="shared" si="44"/>
        <v>0</v>
      </c>
      <c r="AX133" s="91"/>
      <c r="AY133" s="93">
        <v>3</v>
      </c>
      <c r="AZ133" s="91">
        <f t="shared" si="36"/>
        <v>-3</v>
      </c>
      <c r="BA133" s="92" t="s">
        <v>70</v>
      </c>
      <c r="BB133" s="50"/>
      <c r="BC133" s="15" t="s">
        <v>212</v>
      </c>
      <c r="BD133" s="97"/>
      <c r="BE133" s="2"/>
    </row>
    <row r="134" s="1" customFormat="1" ht="36" customHeight="1" spans="1:57">
      <c r="A134" s="15">
        <f t="shared" ref="A134:A159" si="47">ROW()-3</f>
        <v>131</v>
      </c>
      <c r="B134" s="16" t="s">
        <v>584</v>
      </c>
      <c r="C134" s="17" t="s">
        <v>585</v>
      </c>
      <c r="D134" s="17" t="s">
        <v>146</v>
      </c>
      <c r="E134" s="18" t="s">
        <v>67</v>
      </c>
      <c r="F134" s="19" t="s">
        <v>110</v>
      </c>
      <c r="G134" s="19" t="s">
        <v>278</v>
      </c>
      <c r="H134" s="20">
        <v>1</v>
      </c>
      <c r="I134" s="38">
        <f>VLOOKUP(B134,[1]Sheet1!$B:$BA,52,0)</f>
        <v>82560</v>
      </c>
      <c r="J134" s="38">
        <f>VLOOKUP(B134,[1]Sheet1!$B:$BB,53,0)</f>
        <v>82560</v>
      </c>
      <c r="K134" s="39">
        <f>VLOOKUP(B134,[2]Sheet1!$B$5:$BB$697,53,0)</f>
        <v>0</v>
      </c>
      <c r="L134" s="39">
        <f>VLOOKUP(B134,[2]Sheet1!$B:$BC,54,0)</f>
        <v>13760</v>
      </c>
      <c r="M134" s="39">
        <f>VLOOKUP(B134,[2]Sheet1!$B:$BD,55,0)</f>
        <v>13760</v>
      </c>
      <c r="N134" s="39">
        <f>VLOOKUP(B134,[2]Sheet1!$B:$BE,56,0)</f>
        <v>13760</v>
      </c>
      <c r="O134" s="39">
        <f>VLOOKUP(B134,[2]Sheet1!$B:$BF,57,0)</f>
        <v>13760</v>
      </c>
      <c r="P134" s="39">
        <f>VLOOKUP(B134,[3]Sheet1!$B:$BH,59,0)</f>
        <v>13760</v>
      </c>
      <c r="Q134" s="39">
        <f>VLOOKUP(B134,[4]Sheet1!$B$5:$BJ$707,61,0)</f>
        <v>13760</v>
      </c>
      <c r="R134" s="39">
        <f>VLOOKUP(B134,[5]Sheet1!$B$5:$BO$716,65,0)</f>
        <v>0</v>
      </c>
      <c r="S134" s="39">
        <f>VLOOKUP(B134,[1]Sheet1!$B:$BO,66,0)</f>
        <v>0</v>
      </c>
      <c r="T134" s="49">
        <f t="shared" si="45"/>
        <v>82560</v>
      </c>
      <c r="U134" s="50">
        <f>VLOOKUP(B134,[6]Sheet2!$A:$V,21,0)</f>
        <v>0</v>
      </c>
      <c r="V134" s="50"/>
      <c r="W134" s="50"/>
      <c r="X134" s="50"/>
      <c r="Y134" s="50"/>
      <c r="Z134" s="50"/>
      <c r="AA134" s="50">
        <f>VLOOKUP(B134,'[8]7.9付款计划'!$C$9:$AB$196,26,0)</f>
        <v>0</v>
      </c>
      <c r="AB134" s="50"/>
      <c r="AC134" s="50"/>
      <c r="AD134" s="50"/>
      <c r="AE134" s="50"/>
      <c r="AF134" s="50"/>
      <c r="AG134" s="50"/>
      <c r="AH134" s="50">
        <f t="shared" si="37"/>
        <v>0</v>
      </c>
      <c r="AI134" s="50">
        <f t="shared" si="38"/>
        <v>82560</v>
      </c>
      <c r="AJ134" s="50">
        <f t="shared" si="39"/>
        <v>82560</v>
      </c>
      <c r="AK134" s="62">
        <f t="shared" si="35"/>
        <v>82560</v>
      </c>
      <c r="AL134" s="62">
        <f t="shared" si="40"/>
        <v>82560</v>
      </c>
      <c r="AM134" s="100"/>
      <c r="AN134" s="50">
        <f t="shared" si="46"/>
        <v>0</v>
      </c>
      <c r="AO134" s="74">
        <f t="shared" si="41"/>
        <v>0</v>
      </c>
      <c r="AP134" s="75">
        <f t="shared" si="42"/>
        <v>0</v>
      </c>
      <c r="AQ134" s="76"/>
      <c r="AR134" s="22"/>
      <c r="AS134" s="22"/>
      <c r="AT134" s="76">
        <f t="shared" si="43"/>
        <v>0</v>
      </c>
      <c r="AU134" s="77"/>
      <c r="AV134" s="77">
        <f t="shared" si="30"/>
        <v>0</v>
      </c>
      <c r="AW134" s="50">
        <f t="shared" si="44"/>
        <v>0</v>
      </c>
      <c r="AX134" s="91"/>
      <c r="AY134" s="93">
        <v>3</v>
      </c>
      <c r="AZ134" s="91">
        <f t="shared" si="36"/>
        <v>-3</v>
      </c>
      <c r="BA134" s="92" t="s">
        <v>70</v>
      </c>
      <c r="BB134" s="50"/>
      <c r="BC134" s="15" t="s">
        <v>212</v>
      </c>
      <c r="BD134" s="97"/>
      <c r="BE134" s="2"/>
    </row>
    <row r="135" s="1" customFormat="1" ht="36" customHeight="1" spans="1:57">
      <c r="A135" s="15">
        <f t="shared" si="47"/>
        <v>132</v>
      </c>
      <c r="B135" s="16" t="s">
        <v>586</v>
      </c>
      <c r="C135" s="17" t="s">
        <v>587</v>
      </c>
      <c r="D135" s="17" t="s">
        <v>256</v>
      </c>
      <c r="E135" s="18" t="s">
        <v>67</v>
      </c>
      <c r="F135" s="19" t="s">
        <v>110</v>
      </c>
      <c r="G135" s="19" t="s">
        <v>278</v>
      </c>
      <c r="H135" s="20">
        <v>1</v>
      </c>
      <c r="I135" s="38">
        <f>VLOOKUP(B135,[1]Sheet1!$B:$BA,52,0)</f>
        <v>144300</v>
      </c>
      <c r="J135" s="38">
        <f>VLOOKUP(B135,[1]Sheet1!$B:$BB,53,0)</f>
        <v>144300</v>
      </c>
      <c r="K135" s="39">
        <f>VLOOKUP(B135,[2]Sheet1!$B$5:$BB$697,53,0)</f>
        <v>0</v>
      </c>
      <c r="L135" s="39">
        <f>VLOOKUP(B135,[2]Sheet1!$B:$BC,54,0)</f>
        <v>0</v>
      </c>
      <c r="M135" s="39">
        <f>VLOOKUP(B135,[2]Sheet1!$B:$BD,55,0)</f>
        <v>23450</v>
      </c>
      <c r="N135" s="39">
        <f>VLOOKUP(B135,[2]Sheet1!$B:$BE,56,0)</f>
        <v>23450</v>
      </c>
      <c r="O135" s="39">
        <f>VLOOKUP(B135,[2]Sheet1!$B:$BF,57,0)</f>
        <v>23450</v>
      </c>
      <c r="P135" s="39">
        <f>VLOOKUP(B135,[3]Sheet1!$B:$BH,59,0)</f>
        <v>23450</v>
      </c>
      <c r="Q135" s="39">
        <f>VLOOKUP(B135,[4]Sheet1!$B$5:$BJ$707,61,0)</f>
        <v>23450</v>
      </c>
      <c r="R135" s="39">
        <f>VLOOKUP(B135,[5]Sheet1!$B$5:$BO$716,65,0)</f>
        <v>21650</v>
      </c>
      <c r="S135" s="39">
        <f>VLOOKUP(B135,[1]Sheet1!$B:$BO,66,0)</f>
        <v>24050</v>
      </c>
      <c r="T135" s="49">
        <f t="shared" si="45"/>
        <v>162950</v>
      </c>
      <c r="U135" s="50"/>
      <c r="V135" s="50"/>
      <c r="W135" s="50"/>
      <c r="X135" s="50"/>
      <c r="Y135" s="50"/>
      <c r="Z135" s="50"/>
      <c r="AA135" s="50">
        <f>VLOOKUP(B135,'[8]7.9付款计划'!$C$9:$AB$196,26,0)</f>
        <v>0</v>
      </c>
      <c r="AB135" s="50"/>
      <c r="AC135" s="50"/>
      <c r="AD135" s="50"/>
      <c r="AE135" s="50"/>
      <c r="AF135" s="50">
        <v>20000</v>
      </c>
      <c r="AG135" s="50"/>
      <c r="AH135" s="50">
        <f t="shared" si="37"/>
        <v>20000</v>
      </c>
      <c r="AI135" s="50">
        <f t="shared" si="38"/>
        <v>142950</v>
      </c>
      <c r="AJ135" s="50">
        <f t="shared" si="39"/>
        <v>124300</v>
      </c>
      <c r="AK135" s="62">
        <f t="shared" si="35"/>
        <v>124300</v>
      </c>
      <c r="AL135" s="62">
        <f t="shared" si="40"/>
        <v>124300</v>
      </c>
      <c r="AM135" s="100"/>
      <c r="AN135" s="50">
        <f t="shared" si="46"/>
        <v>0</v>
      </c>
      <c r="AO135" s="74">
        <f t="shared" si="41"/>
        <v>0</v>
      </c>
      <c r="AP135" s="75">
        <f t="shared" si="42"/>
        <v>0</v>
      </c>
      <c r="AQ135" s="76"/>
      <c r="AR135" s="22"/>
      <c r="AS135" s="22"/>
      <c r="AT135" s="76">
        <f t="shared" si="43"/>
        <v>0</v>
      </c>
      <c r="AU135" s="77"/>
      <c r="AV135" s="77">
        <f t="shared" si="30"/>
        <v>0</v>
      </c>
      <c r="AW135" s="50">
        <f t="shared" si="44"/>
        <v>0</v>
      </c>
      <c r="AX135" s="91"/>
      <c r="AY135" s="93">
        <v>3</v>
      </c>
      <c r="AZ135" s="91">
        <f t="shared" si="36"/>
        <v>-3</v>
      </c>
      <c r="BA135" s="92" t="s">
        <v>70</v>
      </c>
      <c r="BB135" s="50"/>
      <c r="BC135" s="15" t="s">
        <v>212</v>
      </c>
      <c r="BD135" s="97"/>
      <c r="BE135" s="2"/>
    </row>
    <row r="136" s="1" customFormat="1" ht="36" customHeight="1" spans="1:57">
      <c r="A136" s="15">
        <f t="shared" si="47"/>
        <v>133</v>
      </c>
      <c r="B136" s="16" t="s">
        <v>588</v>
      </c>
      <c r="C136" s="17" t="s">
        <v>589</v>
      </c>
      <c r="D136" s="17" t="s">
        <v>146</v>
      </c>
      <c r="E136" s="18" t="s">
        <v>67</v>
      </c>
      <c r="F136" s="19" t="s">
        <v>590</v>
      </c>
      <c r="G136" s="19" t="s">
        <v>278</v>
      </c>
      <c r="H136" s="20">
        <v>1</v>
      </c>
      <c r="I136" s="38">
        <f>VLOOKUP(B136,[1]Sheet1!$B:$BA,52,0)</f>
        <v>0</v>
      </c>
      <c r="J136" s="38">
        <f>VLOOKUP(B136,[1]Sheet1!$B:$BB,53,0)</f>
        <v>0</v>
      </c>
      <c r="K136" s="39">
        <f>VLOOKUP(B136,[2]Sheet1!$B$5:$BB$697,53,0)</f>
        <v>0</v>
      </c>
      <c r="L136" s="39">
        <f>VLOOKUP(B136,[2]Sheet1!$B:$BC,54,0)</f>
        <v>0</v>
      </c>
      <c r="M136" s="39">
        <f>VLOOKUP(B136,[2]Sheet1!$B:$BD,55,0)</f>
        <v>0</v>
      </c>
      <c r="N136" s="39">
        <f>VLOOKUP(B136,[2]Sheet1!$B:$BE,56,0)</f>
        <v>0</v>
      </c>
      <c r="O136" s="39">
        <f>VLOOKUP(B136,[2]Sheet1!$B:$BF,57,0)</f>
        <v>0</v>
      </c>
      <c r="P136" s="39">
        <f>VLOOKUP(B136,[3]Sheet1!$B:$BH,59,0)</f>
        <v>0</v>
      </c>
      <c r="Q136" s="39">
        <f>VLOOKUP(B136,[4]Sheet1!$B$5:$BJ$707,61,0)</f>
        <v>0</v>
      </c>
      <c r="R136" s="39">
        <f>VLOOKUP(B136,[5]Sheet1!$B$5:$BO$716,65,0)</f>
        <v>0</v>
      </c>
      <c r="S136" s="39">
        <f>VLOOKUP(B136,[1]Sheet1!$B:$BO,66,0)</f>
        <v>0</v>
      </c>
      <c r="T136" s="49">
        <f t="shared" si="45"/>
        <v>0</v>
      </c>
      <c r="U136" s="50">
        <f>VLOOKUP(B136,[6]Sheet2!$A:$V,21,0)</f>
        <v>0</v>
      </c>
      <c r="V136" s="50"/>
      <c r="W136" s="50"/>
      <c r="X136" s="50"/>
      <c r="Y136" s="50"/>
      <c r="Z136" s="50"/>
      <c r="AA136" s="50">
        <f>VLOOKUP(B136,'[8]7.9付款计划'!$C$9:$AB$196,26,0)</f>
        <v>0</v>
      </c>
      <c r="AB136" s="50"/>
      <c r="AC136" s="50"/>
      <c r="AD136" s="50"/>
      <c r="AE136" s="50"/>
      <c r="AF136" s="50"/>
      <c r="AG136" s="50"/>
      <c r="AH136" s="50">
        <f t="shared" si="37"/>
        <v>0</v>
      </c>
      <c r="AI136" s="50">
        <f t="shared" si="38"/>
        <v>0</v>
      </c>
      <c r="AJ136" s="50">
        <f t="shared" si="39"/>
        <v>0</v>
      </c>
      <c r="AK136" s="62">
        <f t="shared" si="35"/>
        <v>0</v>
      </c>
      <c r="AL136" s="62">
        <f t="shared" si="40"/>
        <v>0</v>
      </c>
      <c r="AM136" s="100"/>
      <c r="AN136" s="50">
        <f t="shared" si="46"/>
        <v>0</v>
      </c>
      <c r="AO136" s="74" t="str">
        <f t="shared" si="41"/>
        <v>100%</v>
      </c>
      <c r="AP136" s="75">
        <f t="shared" si="42"/>
        <v>0</v>
      </c>
      <c r="AQ136" s="76"/>
      <c r="AR136" s="22"/>
      <c r="AS136" s="22"/>
      <c r="AT136" s="76">
        <f t="shared" si="43"/>
        <v>0</v>
      </c>
      <c r="AU136" s="77"/>
      <c r="AV136" s="77">
        <f t="shared" si="30"/>
        <v>0</v>
      </c>
      <c r="AW136" s="50">
        <f t="shared" si="44"/>
        <v>0</v>
      </c>
      <c r="AX136" s="91"/>
      <c r="AY136" s="93">
        <v>3</v>
      </c>
      <c r="AZ136" s="91">
        <f t="shared" si="36"/>
        <v>-3</v>
      </c>
      <c r="BA136" s="92" t="s">
        <v>70</v>
      </c>
      <c r="BB136" s="50"/>
      <c r="BC136" s="15" t="s">
        <v>212</v>
      </c>
      <c r="BD136" s="97"/>
      <c r="BE136" s="2"/>
    </row>
    <row r="137" s="1" customFormat="1" ht="36" customHeight="1" spans="1:57">
      <c r="A137" s="15">
        <f t="shared" si="47"/>
        <v>134</v>
      </c>
      <c r="B137" s="16" t="s">
        <v>591</v>
      </c>
      <c r="C137" s="17" t="s">
        <v>592</v>
      </c>
      <c r="D137" s="17" t="s">
        <v>208</v>
      </c>
      <c r="E137" s="18" t="s">
        <v>67</v>
      </c>
      <c r="F137" s="19" t="s">
        <v>110</v>
      </c>
      <c r="G137" s="19" t="s">
        <v>79</v>
      </c>
      <c r="H137" s="20">
        <v>1</v>
      </c>
      <c r="I137" s="38">
        <f>VLOOKUP(B137,[1]Sheet1!$B:$BA,52,0)</f>
        <v>9591.68</v>
      </c>
      <c r="J137" s="38">
        <f>VLOOKUP(B137,[1]Sheet1!$B:$BB,53,0)</f>
        <v>9591.68</v>
      </c>
      <c r="K137" s="39">
        <f>VLOOKUP(B137,[2]Sheet1!$B$5:$BB$697,53,0)</f>
        <v>658.726666666667</v>
      </c>
      <c r="L137" s="39">
        <f>VLOOKUP(B137,[2]Sheet1!$B:$BC,54,0)</f>
        <v>658.726666666667</v>
      </c>
      <c r="M137" s="39">
        <f>VLOOKUP(B137,[2]Sheet1!$B:$BD,55,0)</f>
        <v>658.726666666667</v>
      </c>
      <c r="N137" s="39">
        <f>VLOOKUP(B137,[2]Sheet1!$B:$BE,56,0)</f>
        <v>658.726666666667</v>
      </c>
      <c r="O137" s="39">
        <f>VLOOKUP(B137,[2]Sheet1!$B:$BF,57,0)</f>
        <v>1083.96166666667</v>
      </c>
      <c r="P137" s="39">
        <f>VLOOKUP(B137,[3]Sheet1!$B:$BH,59,0)</f>
        <v>1083.96166666667</v>
      </c>
      <c r="Q137" s="39">
        <f>VLOOKUP(B137,[4]Sheet1!$B$5:$BJ$707,61,0)</f>
        <v>1083.96166666667</v>
      </c>
      <c r="R137" s="39">
        <f>VLOOKUP(B137,[5]Sheet1!$B$5:$BO$716,65,0)</f>
        <v>1083.96166666667</v>
      </c>
      <c r="S137" s="39">
        <f>VLOOKUP(B137,[1]Sheet1!$B:$BO,66,0)</f>
        <v>1083.96166666667</v>
      </c>
      <c r="T137" s="49">
        <f t="shared" si="45"/>
        <v>8054.71500000001</v>
      </c>
      <c r="U137" s="50">
        <f>VLOOKUP(B137,[6]Sheet2!$A:$V,21,0)</f>
        <v>10000</v>
      </c>
      <c r="V137" s="50"/>
      <c r="W137" s="50"/>
      <c r="X137" s="50"/>
      <c r="Y137" s="50"/>
      <c r="Z137" s="50"/>
      <c r="AA137" s="50">
        <f>VLOOKUP(B137,'[8]7.9付款计划'!$C$9:$AB$196,26,0)</f>
        <v>0</v>
      </c>
      <c r="AB137" s="50"/>
      <c r="AC137" s="50"/>
      <c r="AD137" s="50"/>
      <c r="AE137" s="50">
        <v>9591.68</v>
      </c>
      <c r="AF137" s="50"/>
      <c r="AG137" s="50"/>
      <c r="AH137" s="50">
        <f t="shared" si="37"/>
        <v>19591.68</v>
      </c>
      <c r="AI137" s="50">
        <f t="shared" si="38"/>
        <v>-11536.965</v>
      </c>
      <c r="AJ137" s="50">
        <f t="shared" si="39"/>
        <v>0</v>
      </c>
      <c r="AK137" s="62">
        <f t="shared" si="35"/>
        <v>-11536.965</v>
      </c>
      <c r="AL137" s="62">
        <f t="shared" si="40"/>
        <v>0</v>
      </c>
      <c r="AM137" s="100"/>
      <c r="AN137" s="50">
        <f t="shared" si="46"/>
        <v>0</v>
      </c>
      <c r="AO137" s="74" t="str">
        <f t="shared" si="41"/>
        <v>100%</v>
      </c>
      <c r="AP137" s="75">
        <f t="shared" si="42"/>
        <v>0</v>
      </c>
      <c r="AQ137" s="76"/>
      <c r="AR137" s="22"/>
      <c r="AS137" s="22"/>
      <c r="AT137" s="76">
        <f t="shared" si="43"/>
        <v>0</v>
      </c>
      <c r="AU137" s="77"/>
      <c r="AV137" s="77">
        <f t="shared" si="30"/>
        <v>0</v>
      </c>
      <c r="AW137" s="50">
        <f t="shared" si="44"/>
        <v>0</v>
      </c>
      <c r="AX137" s="91">
        <v>45524</v>
      </c>
      <c r="AY137" s="93">
        <v>3</v>
      </c>
      <c r="AZ137" s="91">
        <f t="shared" si="36"/>
        <v>45521</v>
      </c>
      <c r="BA137" s="92" t="s">
        <v>70</v>
      </c>
      <c r="BB137" s="50"/>
      <c r="BC137" s="15" t="s">
        <v>95</v>
      </c>
      <c r="BD137" s="97"/>
      <c r="BE137" s="2"/>
    </row>
    <row r="138" ht="36" customHeight="1" spans="1:56">
      <c r="A138" s="15">
        <f t="shared" si="47"/>
        <v>135</v>
      </c>
      <c r="B138" s="16" t="s">
        <v>593</v>
      </c>
      <c r="C138" s="17" t="s">
        <v>594</v>
      </c>
      <c r="D138" s="17" t="s">
        <v>208</v>
      </c>
      <c r="E138" s="18" t="s">
        <v>67</v>
      </c>
      <c r="F138" s="19" t="s">
        <v>110</v>
      </c>
      <c r="G138" s="19" t="s">
        <v>79</v>
      </c>
      <c r="H138" s="20">
        <v>1</v>
      </c>
      <c r="I138" s="38">
        <f>VLOOKUP(B138,[1]Sheet1!$B:$BA,52,0)</f>
        <v>27880</v>
      </c>
      <c r="J138" s="38">
        <f>VLOOKUP(B138,[1]Sheet1!$B:$BB,53,0)</f>
        <v>27880</v>
      </c>
      <c r="K138" s="39">
        <f>VLOOKUP(B138,[2]Sheet1!$B$5:$BB$697,53,0)</f>
        <v>1213.33333333333</v>
      </c>
      <c r="L138" s="39">
        <f>VLOOKUP(B138,[2]Sheet1!$B:$BC,54,0)</f>
        <v>4113.33333333333</v>
      </c>
      <c r="M138" s="39">
        <f>VLOOKUP(B138,[2]Sheet1!$B:$BD,55,0)</f>
        <v>4113.33333333333</v>
      </c>
      <c r="N138" s="39">
        <f>VLOOKUP(B138,[2]Sheet1!$B:$BE,56,0)</f>
        <v>6766.66666666667</v>
      </c>
      <c r="O138" s="39">
        <f>VLOOKUP(B138,[2]Sheet1!$B:$BF,57,0)</f>
        <v>6766.66666666667</v>
      </c>
      <c r="P138" s="39">
        <f>VLOOKUP(B138,[3]Sheet1!$B:$BH,59,0)</f>
        <v>6766.66666666667</v>
      </c>
      <c r="Q138" s="39">
        <f>VLOOKUP(B138,[4]Sheet1!$B$5:$BJ$707,61,0)</f>
        <v>6766.66666666667</v>
      </c>
      <c r="R138" s="39">
        <f>VLOOKUP(B138,[5]Sheet1!$B$5:$BO$716,65,0)</f>
        <v>3866.66666666667</v>
      </c>
      <c r="S138" s="39">
        <f>VLOOKUP(B138,[1]Sheet1!$B:$BO,66,0)</f>
        <v>3866.66666666667</v>
      </c>
      <c r="T138" s="49">
        <f t="shared" si="45"/>
        <v>44240</v>
      </c>
      <c r="U138" s="50">
        <f>VLOOKUP(B138,[6]Sheet2!$A:$V,21,0)</f>
        <v>40000</v>
      </c>
      <c r="V138" s="50"/>
      <c r="W138" s="50"/>
      <c r="X138" s="50"/>
      <c r="Y138" s="50"/>
      <c r="Z138" s="50"/>
      <c r="AA138" s="50">
        <f>VLOOKUP(B138,'[8]7.9付款计划'!$C$9:$AB$196,26,0)</f>
        <v>20000</v>
      </c>
      <c r="AB138" s="50"/>
      <c r="AC138" s="50"/>
      <c r="AD138" s="50"/>
      <c r="AE138" s="50"/>
      <c r="AF138" s="50"/>
      <c r="AG138" s="50"/>
      <c r="AH138" s="50">
        <f t="shared" si="37"/>
        <v>60000</v>
      </c>
      <c r="AI138" s="50">
        <f t="shared" si="38"/>
        <v>-15760</v>
      </c>
      <c r="AJ138" s="50">
        <f t="shared" si="39"/>
        <v>27880</v>
      </c>
      <c r="AK138" s="62">
        <f t="shared" si="35"/>
        <v>-15760</v>
      </c>
      <c r="AL138" s="62">
        <f t="shared" si="40"/>
        <v>0</v>
      </c>
      <c r="AM138" s="100"/>
      <c r="AN138" s="50">
        <f t="shared" si="46"/>
        <v>0</v>
      </c>
      <c r="AO138" s="74" t="str">
        <f t="shared" si="41"/>
        <v>100%</v>
      </c>
      <c r="AP138" s="75">
        <f t="shared" si="42"/>
        <v>0</v>
      </c>
      <c r="AQ138" s="76"/>
      <c r="AR138" s="22"/>
      <c r="AS138" s="22"/>
      <c r="AT138" s="76"/>
      <c r="AU138" s="77"/>
      <c r="AV138" s="77">
        <v>0</v>
      </c>
      <c r="AW138" s="50">
        <f t="shared" si="44"/>
        <v>0</v>
      </c>
      <c r="AX138" s="91"/>
      <c r="AY138" s="93"/>
      <c r="AZ138" s="91"/>
      <c r="BA138" s="92" t="s">
        <v>70</v>
      </c>
      <c r="BB138" s="50"/>
      <c r="BC138" s="15" t="s">
        <v>277</v>
      </c>
      <c r="BD138" s="97"/>
    </row>
    <row r="139" s="1" customFormat="1" ht="36" customHeight="1" spans="1:57">
      <c r="A139" s="15">
        <f t="shared" si="47"/>
        <v>136</v>
      </c>
      <c r="B139" s="23" t="s">
        <v>595</v>
      </c>
      <c r="C139" s="17" t="s">
        <v>596</v>
      </c>
      <c r="D139" s="17" t="s">
        <v>66</v>
      </c>
      <c r="E139" s="106" t="s">
        <v>75</v>
      </c>
      <c r="F139" s="19" t="s">
        <v>590</v>
      </c>
      <c r="G139" s="106" t="s">
        <v>257</v>
      </c>
      <c r="H139" s="20">
        <v>1</v>
      </c>
      <c r="I139" s="38"/>
      <c r="J139" s="38"/>
      <c r="K139" s="39"/>
      <c r="L139" s="39"/>
      <c r="M139" s="39"/>
      <c r="N139" s="39"/>
      <c r="O139" s="39"/>
      <c r="P139" s="39"/>
      <c r="Q139" s="39"/>
      <c r="R139" s="39"/>
      <c r="S139" s="39" t="e">
        <f>VLOOKUP(B139,[1]Sheet1!$B:$BO,66,0)</f>
        <v>#N/A</v>
      </c>
      <c r="T139" s="39"/>
      <c r="U139" s="39"/>
      <c r="V139" s="39"/>
      <c r="W139" s="23"/>
      <c r="X139" s="23"/>
      <c r="Y139" s="23"/>
      <c r="Z139" s="23"/>
      <c r="AA139" s="23"/>
      <c r="AB139" s="50"/>
      <c r="AC139" s="23"/>
      <c r="AD139" s="23"/>
      <c r="AE139" s="50"/>
      <c r="AF139" s="50"/>
      <c r="AG139" s="50"/>
      <c r="AH139" s="50">
        <f t="shared" si="37"/>
        <v>0</v>
      </c>
      <c r="AI139" s="50">
        <f t="shared" si="38"/>
        <v>0</v>
      </c>
      <c r="AJ139" s="50">
        <f t="shared" si="39"/>
        <v>0</v>
      </c>
      <c r="AK139" s="62"/>
      <c r="AL139" s="92"/>
      <c r="AM139" s="100"/>
      <c r="AN139" s="50">
        <f t="shared" si="46"/>
        <v>0</v>
      </c>
      <c r="AO139" s="110">
        <v>1</v>
      </c>
      <c r="AP139" s="75">
        <f>AN139/$AN$1</f>
        <v>0</v>
      </c>
      <c r="AQ139" s="106"/>
      <c r="AR139" s="106"/>
      <c r="AS139" s="106"/>
      <c r="AT139" s="106"/>
      <c r="AU139" s="111"/>
      <c r="AV139" s="77">
        <f>IF(AN139=0,0,AT139/AN139+AU139)</f>
        <v>0</v>
      </c>
      <c r="AW139" s="50">
        <f t="shared" si="44"/>
        <v>0</v>
      </c>
      <c r="AX139" s="91">
        <v>45536</v>
      </c>
      <c r="AY139" s="106">
        <v>2</v>
      </c>
      <c r="AZ139" s="91">
        <f>AX139-AY139</f>
        <v>45534</v>
      </c>
      <c r="BA139" s="92" t="s">
        <v>70</v>
      </c>
      <c r="BB139" s="50"/>
      <c r="BC139" s="15" t="s">
        <v>81</v>
      </c>
      <c r="BD139" s="23"/>
      <c r="BE139" s="70" t="s">
        <v>90</v>
      </c>
    </row>
    <row r="140" ht="36" customHeight="1" spans="1:56">
      <c r="A140" s="15">
        <f t="shared" si="47"/>
        <v>137</v>
      </c>
      <c r="B140" s="16" t="s">
        <v>597</v>
      </c>
      <c r="C140" s="17" t="s">
        <v>598</v>
      </c>
      <c r="D140" s="17" t="s">
        <v>66</v>
      </c>
      <c r="E140" s="18" t="s">
        <v>67</v>
      </c>
      <c r="F140" s="18" t="s">
        <v>68</v>
      </c>
      <c r="G140" s="19" t="s">
        <v>85</v>
      </c>
      <c r="H140" s="20">
        <v>0.8</v>
      </c>
      <c r="I140" s="38">
        <f>VLOOKUP(B140,[1]Sheet1!$B:$BA,52,0)</f>
        <v>6105.39</v>
      </c>
      <c r="J140" s="38">
        <f>VLOOKUP(B140,[1]Sheet1!$B:$BB,53,0)</f>
        <v>0</v>
      </c>
      <c r="K140" s="39">
        <f>VLOOKUP(B140,[2]Sheet1!$B$5:$BB$697,53,0)</f>
        <v>16077.51</v>
      </c>
      <c r="L140" s="39">
        <f>VLOOKUP(B140,[2]Sheet1!$B:$BC,54,0)</f>
        <v>16077.51</v>
      </c>
      <c r="M140" s="39">
        <f>VLOOKUP(B140,[2]Sheet1!$B:$BD,55,0)</f>
        <v>60017.9366666667</v>
      </c>
      <c r="N140" s="39">
        <f>VLOOKUP(B140,[2]Sheet1!$B:$BE,56,0)</f>
        <v>262655.563333333</v>
      </c>
      <c r="O140" s="39">
        <f>VLOOKUP(B140,[2]Sheet1!$B:$BF,57,0)</f>
        <v>412186.203333333</v>
      </c>
      <c r="P140" s="39">
        <f>VLOOKUP(B140,[3]Sheet1!$B:$BH,59,0)</f>
        <v>515215.083333333</v>
      </c>
      <c r="Q140" s="39">
        <f>VLOOKUP(B140,[4]Sheet1!$B$5:$BJ$707,61,0)</f>
        <v>351508.256666667</v>
      </c>
      <c r="R140" s="39">
        <f>VLOOKUP(B140,[5]Sheet1!$B$5:$BO$716,65,0)</f>
        <v>350490.691666667</v>
      </c>
      <c r="S140" s="39">
        <f>VLOOKUP(B140,[1]Sheet1!$B:$BO,66,0)</f>
        <v>1017.565</v>
      </c>
      <c r="T140" s="49">
        <f>SUM(K140:S140)*H140</f>
        <v>1588197.056</v>
      </c>
      <c r="U140" s="50">
        <f>VLOOKUP(B140,[6]Sheet2!$A:$V,21,0)</f>
        <v>0</v>
      </c>
      <c r="V140" s="50"/>
      <c r="W140" s="50"/>
      <c r="X140" s="50">
        <f>VLOOKUP(B140,'[7]5.30 (2)'!$C$4:$V$115,20,0)</f>
        <v>180000</v>
      </c>
      <c r="Y140" s="50"/>
      <c r="Z140" s="50">
        <v>6105.39</v>
      </c>
      <c r="AA140" s="50">
        <f>VLOOKUP(B140,'[8]7.9付款计划'!$C$9:$AB$196,26,0)</f>
        <v>0</v>
      </c>
      <c r="AB140" s="50"/>
      <c r="AC140" s="50"/>
      <c r="AD140" s="50">
        <v>302595.92</v>
      </c>
      <c r="AE140" s="50"/>
      <c r="AF140" s="50"/>
      <c r="AG140" s="50"/>
      <c r="AH140" s="50">
        <f t="shared" si="37"/>
        <v>488701.31</v>
      </c>
      <c r="AI140" s="50">
        <f t="shared" si="38"/>
        <v>1099495.746</v>
      </c>
      <c r="AJ140" s="50">
        <f t="shared" si="39"/>
        <v>-302595.92</v>
      </c>
      <c r="AK140" s="62">
        <f>_xlfn.IFS(G140="原材料",AJ140,G140="涉诉",AJ140,G140="临采",AJ140,G140="零部件",AI140,G140="销售",AI140,G140="固定资产",AJ140,G140="特殊类",AJ140,G140="李尔项目",AJ140)</f>
        <v>-302595.92</v>
      </c>
      <c r="AL140" s="62">
        <f>IF(AK140&gt;=0,AK140,0)</f>
        <v>0</v>
      </c>
      <c r="AM140" s="109">
        <v>645225.48</v>
      </c>
      <c r="AN140" s="50">
        <f t="shared" si="46"/>
        <v>645225.48</v>
      </c>
      <c r="AO140" s="74" t="str">
        <f>IF(AL140&lt;=0,"100%",AM140/AL140)</f>
        <v>100%</v>
      </c>
      <c r="AP140" s="75">
        <f>AN140/$AN$1</f>
        <v>0.0431917260803413</v>
      </c>
      <c r="AQ140" s="76"/>
      <c r="AR140" s="76"/>
      <c r="AS140" s="76"/>
      <c r="AT140" s="76">
        <f>SUM(AQ140:AS140)</f>
        <v>0</v>
      </c>
      <c r="AU140" s="77">
        <v>0</v>
      </c>
      <c r="AV140" s="77">
        <f>IF(AN140=0,0,AT140/AN140+AU140)</f>
        <v>0</v>
      </c>
      <c r="AW140" s="50">
        <f t="shared" si="44"/>
        <v>645225.48</v>
      </c>
      <c r="AX140" s="91">
        <v>45524</v>
      </c>
      <c r="AY140" s="15">
        <v>7</v>
      </c>
      <c r="AZ140" s="91">
        <f>AX140-AY140</f>
        <v>45517</v>
      </c>
      <c r="BA140" s="92" t="s">
        <v>93</v>
      </c>
      <c r="BB140" s="50" t="s">
        <v>599</v>
      </c>
      <c r="BC140" s="15" t="s">
        <v>277</v>
      </c>
      <c r="BD140" s="97" t="s">
        <v>600</v>
      </c>
    </row>
    <row r="141" s="1" customFormat="1" ht="36" customHeight="1" spans="1:57">
      <c r="A141" s="15">
        <f t="shared" si="47"/>
        <v>138</v>
      </c>
      <c r="B141" s="16" t="s">
        <v>77</v>
      </c>
      <c r="C141" s="25" t="s">
        <v>78</v>
      </c>
      <c r="D141" s="17" t="s">
        <v>66</v>
      </c>
      <c r="E141" s="18" t="s">
        <v>75</v>
      </c>
      <c r="F141" s="19" t="s">
        <v>68</v>
      </c>
      <c r="G141" s="19" t="s">
        <v>79</v>
      </c>
      <c r="H141" s="20">
        <v>0.8</v>
      </c>
      <c r="I141" s="38">
        <f>VLOOKUP(B141,[1]Sheet1!$B:$BA,52,0)</f>
        <v>1258787.48</v>
      </c>
      <c r="J141" s="38">
        <f>VLOOKUP(B141,[1]Sheet1!$B:$BB,53,0)</f>
        <v>1082788.24</v>
      </c>
      <c r="K141" s="39">
        <f>VLOOKUP(B141,[2]Sheet1!$B$5:$BB$697,53,0)</f>
        <v>0</v>
      </c>
      <c r="L141" s="39">
        <f>VLOOKUP(B141,[2]Sheet1!$B:$BC,54,0)</f>
        <v>117061.861666667</v>
      </c>
      <c r="M141" s="39">
        <f>VLOOKUP(B141,[2]Sheet1!$B:$BD,55,0)</f>
        <v>143859.336666667</v>
      </c>
      <c r="N141" s="39">
        <f>VLOOKUP(B141,[2]Sheet1!$B:$BE,56,0)</f>
        <v>152833.051666667</v>
      </c>
      <c r="O141" s="39">
        <f>VLOOKUP(B141,[2]Sheet1!$B:$BF,57,0)</f>
        <v>178167.183333333</v>
      </c>
      <c r="P141" s="39">
        <f>VLOOKUP(B141,[3]Sheet1!$B:$BH,59,0)</f>
        <v>194275.626666667</v>
      </c>
      <c r="Q141" s="39">
        <f>VLOOKUP(B141,[4]Sheet1!$B$5:$BJ$707,61,0)</f>
        <v>205464.706666667</v>
      </c>
      <c r="R141" s="39">
        <f>VLOOKUP(B141,[5]Sheet1!$B$5:$BO$716,65,0)</f>
        <v>105709.575</v>
      </c>
      <c r="S141" s="39">
        <f>VLOOKUP(B141,[1]Sheet1!$B:$BO,66,0)</f>
        <v>90938.5766666667</v>
      </c>
      <c r="T141" s="49">
        <f t="shared" ref="T141:T158" si="48">SUM(K141:S141)*H141</f>
        <v>950647.934666668</v>
      </c>
      <c r="U141" s="50">
        <f>VLOOKUP(B141,[6]Sheet2!$A:$V,21,0)</f>
        <v>100000</v>
      </c>
      <c r="V141" s="50"/>
      <c r="W141" s="50"/>
      <c r="X141" s="50">
        <f>VLOOKUP(B141,'[7]5.30 (2)'!$C$4:$V$115,20,0)</f>
        <v>120000</v>
      </c>
      <c r="Y141" s="50"/>
      <c r="Z141" s="50">
        <f>VLOOKUP(B141,'[8]7.4付款计划'!$C$4:$AI$185,33,0)</f>
        <v>100000</v>
      </c>
      <c r="AA141" s="50">
        <f>VLOOKUP(B141,'[8]7.9付款计划'!$C$9:$AB$196,26,0)</f>
        <v>0</v>
      </c>
      <c r="AB141" s="50">
        <v>50000</v>
      </c>
      <c r="AC141" s="50"/>
      <c r="AD141" s="50"/>
      <c r="AE141" s="50"/>
      <c r="AF141" s="50">
        <v>80000</v>
      </c>
      <c r="AG141" s="50"/>
      <c r="AH141" s="50">
        <f t="shared" si="37"/>
        <v>450000</v>
      </c>
      <c r="AI141" s="50">
        <f t="shared" si="38"/>
        <v>500647.934666668</v>
      </c>
      <c r="AJ141" s="50">
        <f t="shared" si="39"/>
        <v>1002788.24</v>
      </c>
      <c r="AK141" s="62">
        <f t="shared" ref="AK141:AK158" si="49">_xlfn.IFS(G141="原材料",AJ141,G141="涉诉",AJ141,G141="临采",AJ141,G141="零部件",AI141,G141="销售",AI141,G141="固定资产",AJ141,G141="特殊类",AJ141,G141="李尔项目",AJ141)</f>
        <v>500647.934666668</v>
      </c>
      <c r="AL141" s="62">
        <f t="shared" ref="AL141:AL158" si="50">IF(AK141&gt;=0,AK141,0)</f>
        <v>500647.934666668</v>
      </c>
      <c r="AM141" s="62">
        <v>150000</v>
      </c>
      <c r="AN141" s="50">
        <f t="shared" si="46"/>
        <v>150000</v>
      </c>
      <c r="AO141" s="74">
        <f t="shared" ref="AO141:AO159" si="51">IF(AL141&lt;=0,"100%",AM141/AL141)</f>
        <v>0.299611742331206</v>
      </c>
      <c r="AP141" s="75">
        <f t="shared" ref="AP141:AP159" si="52">AN141/$AN$1</f>
        <v>0.0100410772867358</v>
      </c>
      <c r="AQ141" s="76"/>
      <c r="AR141" s="76"/>
      <c r="AS141" s="76"/>
      <c r="AT141" s="76">
        <f t="shared" ref="AT141:AT159" si="53">SUM(AQ141:AS141)</f>
        <v>0</v>
      </c>
      <c r="AU141" s="77">
        <v>0.03</v>
      </c>
      <c r="AV141" s="77">
        <f t="shared" ref="AV141:AV159" si="54">IF(AN141=0,0,AT141/AN141+AU141)</f>
        <v>0.03</v>
      </c>
      <c r="AW141" s="113">
        <f t="shared" si="44"/>
        <v>145500</v>
      </c>
      <c r="AX141" s="91">
        <v>45532</v>
      </c>
      <c r="AY141" s="15">
        <v>4</v>
      </c>
      <c r="AZ141" s="91">
        <v>45510</v>
      </c>
      <c r="BA141" s="94" t="s">
        <v>70</v>
      </c>
      <c r="BB141" s="50" t="s">
        <v>80</v>
      </c>
      <c r="BC141" s="19" t="s">
        <v>81</v>
      </c>
      <c r="BD141" s="97" t="s">
        <v>601</v>
      </c>
      <c r="BE141" s="2"/>
    </row>
    <row r="142" s="1" customFormat="1" ht="36" customHeight="1" spans="1:57">
      <c r="A142" s="15">
        <f t="shared" si="47"/>
        <v>139</v>
      </c>
      <c r="B142" s="16" t="s">
        <v>97</v>
      </c>
      <c r="C142" s="26" t="s">
        <v>98</v>
      </c>
      <c r="D142" s="17" t="s">
        <v>66</v>
      </c>
      <c r="E142" s="18" t="s">
        <v>75</v>
      </c>
      <c r="F142" s="19" t="s">
        <v>68</v>
      </c>
      <c r="G142" s="19" t="s">
        <v>85</v>
      </c>
      <c r="H142" s="20">
        <v>0.8</v>
      </c>
      <c r="I142" s="38">
        <f>VLOOKUP(B142,[1]Sheet1!$B:$BA,52,0)</f>
        <v>2265329.35</v>
      </c>
      <c r="J142" s="38">
        <f>VLOOKUP(B142,[1]Sheet1!$B:$BB,53,0)</f>
        <v>2265329.35</v>
      </c>
      <c r="K142" s="39">
        <f>VLOOKUP(B142,[2]Sheet1!$B$5:$BB$697,53,0)</f>
        <v>80357.6116666667</v>
      </c>
      <c r="L142" s="39">
        <f>VLOOKUP(B142,[2]Sheet1!$B:$BC,54,0)</f>
        <v>161275.135</v>
      </c>
      <c r="M142" s="39">
        <f>VLOOKUP(B142,[2]Sheet1!$B:$BD,55,0)</f>
        <v>311373.621666667</v>
      </c>
      <c r="N142" s="39">
        <f>VLOOKUP(B142,[2]Sheet1!$B:$BE,56,0)</f>
        <v>359926.311666667</v>
      </c>
      <c r="O142" s="39">
        <f>VLOOKUP(B142,[2]Sheet1!$B:$BF,57,0)</f>
        <v>474865.698333333</v>
      </c>
      <c r="P142" s="39">
        <f>VLOOKUP(B142,[3]Sheet1!$B:$BH,59,0)</f>
        <v>539040.8</v>
      </c>
      <c r="Q142" s="39">
        <f>VLOOKUP(B142,[4]Sheet1!$B$5:$BJ$707,61,0)</f>
        <v>538863.946666667</v>
      </c>
      <c r="R142" s="39">
        <f>VLOOKUP(B142,[5]Sheet1!$B$5:$BO$716,65,0)</f>
        <v>457946.423333333</v>
      </c>
      <c r="S142" s="39">
        <f>VLOOKUP(B142,[1]Sheet1!$B:$BO,66,0)</f>
        <v>307847.936666667</v>
      </c>
      <c r="T142" s="49">
        <f t="shared" si="48"/>
        <v>2585197.988</v>
      </c>
      <c r="U142" s="50">
        <f>VLOOKUP(B142,[6]Sheet2!$A:$V,21,0)</f>
        <v>440000</v>
      </c>
      <c r="V142" s="50"/>
      <c r="W142" s="50">
        <v>300000</v>
      </c>
      <c r="X142" s="50">
        <f>VLOOKUP(B142,'[7]5.30 (2)'!$C$4:$V$115,20,0)</f>
        <v>150000</v>
      </c>
      <c r="Y142" s="50">
        <v>400000</v>
      </c>
      <c r="Z142" s="50">
        <v>100000</v>
      </c>
      <c r="AA142" s="50">
        <f>VLOOKUP(B142,'[8]7.9付款计划'!$C$9:$AB$196,26,0)</f>
        <v>0</v>
      </c>
      <c r="AB142" s="50"/>
      <c r="AC142" s="50">
        <v>100000</v>
      </c>
      <c r="AD142" s="50"/>
      <c r="AE142" s="50"/>
      <c r="AF142" s="50"/>
      <c r="AG142" s="50"/>
      <c r="AH142" s="50">
        <f t="shared" si="37"/>
        <v>1490000</v>
      </c>
      <c r="AI142" s="50">
        <f t="shared" si="38"/>
        <v>1095197.988</v>
      </c>
      <c r="AJ142" s="50">
        <f t="shared" si="39"/>
        <v>2265329.35</v>
      </c>
      <c r="AK142" s="62">
        <f t="shared" si="49"/>
        <v>2265329.35</v>
      </c>
      <c r="AL142" s="62">
        <f t="shared" si="50"/>
        <v>2265329.35</v>
      </c>
      <c r="AM142" s="62">
        <v>250000</v>
      </c>
      <c r="AN142" s="50">
        <f t="shared" si="46"/>
        <v>250000</v>
      </c>
      <c r="AO142" s="74">
        <f t="shared" si="51"/>
        <v>0.110359228780574</v>
      </c>
      <c r="AP142" s="75">
        <f t="shared" si="52"/>
        <v>0.0167351288112263</v>
      </c>
      <c r="AQ142" s="76"/>
      <c r="AR142" s="76"/>
      <c r="AS142" s="76"/>
      <c r="AT142" s="76">
        <f t="shared" si="53"/>
        <v>0</v>
      </c>
      <c r="AU142" s="77">
        <v>0</v>
      </c>
      <c r="AV142" s="77">
        <f t="shared" si="54"/>
        <v>0</v>
      </c>
      <c r="AW142" s="113">
        <f t="shared" si="44"/>
        <v>250000</v>
      </c>
      <c r="AX142" s="91">
        <v>45532</v>
      </c>
      <c r="AY142" s="93">
        <v>2</v>
      </c>
      <c r="AZ142" s="95">
        <f>AX142-AY142</f>
        <v>45530</v>
      </c>
      <c r="BA142" s="92" t="s">
        <v>99</v>
      </c>
      <c r="BB142" s="50" t="s">
        <v>100</v>
      </c>
      <c r="BC142" s="15" t="s">
        <v>81</v>
      </c>
      <c r="BD142" s="97" t="s">
        <v>602</v>
      </c>
      <c r="BE142" s="70" t="s">
        <v>90</v>
      </c>
    </row>
    <row r="143" s="1" customFormat="1" ht="36" customHeight="1" spans="1:57">
      <c r="A143" s="15">
        <f t="shared" si="47"/>
        <v>140</v>
      </c>
      <c r="B143" s="16" t="s">
        <v>102</v>
      </c>
      <c r="C143" s="26" t="s">
        <v>103</v>
      </c>
      <c r="D143" s="17" t="s">
        <v>66</v>
      </c>
      <c r="E143" s="18" t="s">
        <v>67</v>
      </c>
      <c r="F143" s="19" t="s">
        <v>68</v>
      </c>
      <c r="G143" s="19" t="s">
        <v>85</v>
      </c>
      <c r="H143" s="20">
        <v>0.8</v>
      </c>
      <c r="I143" s="38">
        <f>VLOOKUP(B143,[1]Sheet1!$B:$BA,52,0)</f>
        <v>3120939.37</v>
      </c>
      <c r="J143" s="38">
        <f>VLOOKUP(B143,[1]Sheet1!$B:$BB,53,0)</f>
        <v>3054523.94</v>
      </c>
      <c r="K143" s="39">
        <f>VLOOKUP(B143,[2]Sheet1!$B$5:$BB$697,53,0)</f>
        <v>266546.001666667</v>
      </c>
      <c r="L143" s="39">
        <f>VLOOKUP(B143,[2]Sheet1!$B:$BC,54,0)</f>
        <v>258337.755</v>
      </c>
      <c r="M143" s="39">
        <f>VLOOKUP(B143,[2]Sheet1!$B:$BD,55,0)</f>
        <v>284602.828333333</v>
      </c>
      <c r="N143" s="39">
        <f>VLOOKUP(B143,[2]Sheet1!$B:$BE,56,0)</f>
        <v>265834.566666667</v>
      </c>
      <c r="O143" s="39">
        <f>VLOOKUP(B143,[2]Sheet1!$B:$BF,57,0)</f>
        <v>230325.216666667</v>
      </c>
      <c r="P143" s="39">
        <f>VLOOKUP(B143,[3]Sheet1!$B:$BH,59,0)</f>
        <v>256069.686666667</v>
      </c>
      <c r="Q143" s="39">
        <f>VLOOKUP(B143,[4]Sheet1!$B$5:$BJ$707,61,0)</f>
        <v>200322.616666667</v>
      </c>
      <c r="R143" s="39">
        <f>VLOOKUP(B143,[5]Sheet1!$B$5:$BO$716,65,0)</f>
        <v>182072.213333333</v>
      </c>
      <c r="S143" s="39">
        <f>VLOOKUP(B143,[1]Sheet1!$B:$BO,66,0)</f>
        <v>104198.428333333</v>
      </c>
      <c r="T143" s="49">
        <f t="shared" si="48"/>
        <v>1638647.45066667</v>
      </c>
      <c r="U143" s="50">
        <f>VLOOKUP(B143,[6]Sheet2!$A:$V,21,0)</f>
        <v>384000</v>
      </c>
      <c r="V143" s="50">
        <v>84000</v>
      </c>
      <c r="W143" s="50"/>
      <c r="X143" s="50">
        <f>VLOOKUP(B143,'[7]5.30 (2)'!$C$4:$V$115,20,0)</f>
        <v>100000</v>
      </c>
      <c r="Y143" s="50"/>
      <c r="Z143" s="50">
        <f>VLOOKUP(B143,'[8]7.4付款计划'!$C$4:$AI$185,33,0)</f>
        <v>100000</v>
      </c>
      <c r="AA143" s="50">
        <f>VLOOKUP(B143,'[8]7.9付款计划'!$C$9:$AB$196,26,0)</f>
        <v>50000</v>
      </c>
      <c r="AB143" s="50">
        <v>50000</v>
      </c>
      <c r="AC143" s="50"/>
      <c r="AD143" s="50"/>
      <c r="AE143" s="50"/>
      <c r="AF143" s="50">
        <v>50000</v>
      </c>
      <c r="AG143" s="50"/>
      <c r="AH143" s="50">
        <f t="shared" si="37"/>
        <v>818000</v>
      </c>
      <c r="AI143" s="50">
        <f t="shared" si="38"/>
        <v>820647.450666668</v>
      </c>
      <c r="AJ143" s="50">
        <f t="shared" si="39"/>
        <v>3004523.94</v>
      </c>
      <c r="AK143" s="62">
        <f t="shared" si="49"/>
        <v>3004523.94</v>
      </c>
      <c r="AL143" s="62">
        <f t="shared" si="50"/>
        <v>3004523.94</v>
      </c>
      <c r="AM143" s="62">
        <v>340000</v>
      </c>
      <c r="AN143" s="50">
        <f t="shared" si="46"/>
        <v>340000</v>
      </c>
      <c r="AO143" s="74">
        <f t="shared" si="51"/>
        <v>0.113162686265698</v>
      </c>
      <c r="AP143" s="75">
        <f t="shared" si="52"/>
        <v>0.0227597751832678</v>
      </c>
      <c r="AQ143" s="76"/>
      <c r="AR143" s="76" t="s">
        <v>104</v>
      </c>
      <c r="AS143" s="76"/>
      <c r="AT143" s="76">
        <f t="shared" si="53"/>
        <v>0</v>
      </c>
      <c r="AU143" s="77">
        <v>0.02</v>
      </c>
      <c r="AV143" s="77">
        <f t="shared" si="54"/>
        <v>0.02</v>
      </c>
      <c r="AW143" s="113">
        <f t="shared" si="44"/>
        <v>333200</v>
      </c>
      <c r="AX143" s="91">
        <v>45532</v>
      </c>
      <c r="AY143" s="15">
        <v>7</v>
      </c>
      <c r="AZ143" s="91">
        <f>AX143-AY143</f>
        <v>45525</v>
      </c>
      <c r="BA143" s="94" t="s">
        <v>105</v>
      </c>
      <c r="BB143" s="50" t="s">
        <v>106</v>
      </c>
      <c r="BC143" s="19" t="s">
        <v>81</v>
      </c>
      <c r="BD143" s="97" t="s">
        <v>603</v>
      </c>
      <c r="BE143" s="2"/>
    </row>
    <row r="144" s="1" customFormat="1" ht="36" customHeight="1" spans="1:57">
      <c r="A144" s="15">
        <f t="shared" si="47"/>
        <v>141</v>
      </c>
      <c r="B144" s="16" t="s">
        <v>108</v>
      </c>
      <c r="C144" s="26" t="s">
        <v>109</v>
      </c>
      <c r="D144" s="17" t="s">
        <v>66</v>
      </c>
      <c r="E144" s="18" t="s">
        <v>67</v>
      </c>
      <c r="F144" s="19" t="s">
        <v>110</v>
      </c>
      <c r="G144" s="19" t="s">
        <v>85</v>
      </c>
      <c r="H144" s="20">
        <v>0.8</v>
      </c>
      <c r="I144" s="38">
        <f>VLOOKUP(B144,[1]Sheet1!$B:$BA,52,0)</f>
        <v>6265966.6</v>
      </c>
      <c r="J144" s="38">
        <f>VLOOKUP(B144,[1]Sheet1!$B:$BB,53,0)</f>
        <v>5491230.26</v>
      </c>
      <c r="K144" s="39">
        <f>VLOOKUP(B144,[2]Sheet1!$B$5:$BB$697,53,0)</f>
        <v>533556.818333333</v>
      </c>
      <c r="L144" s="39">
        <f>VLOOKUP(B144,[2]Sheet1!$B:$BC,54,0)</f>
        <v>533556.818333333</v>
      </c>
      <c r="M144" s="39">
        <f>VLOOKUP(B144,[2]Sheet1!$B:$BD,55,0)</f>
        <v>506558.998333333</v>
      </c>
      <c r="N144" s="39">
        <f>VLOOKUP(B144,[2]Sheet1!$B:$BE,56,0)</f>
        <v>830514.285</v>
      </c>
      <c r="O144" s="39">
        <f>VLOOKUP(B144,[2]Sheet1!$B:$BF,57,0)</f>
        <v>952490.505</v>
      </c>
      <c r="P144" s="39">
        <f>VLOOKUP(B144,[3]Sheet1!$B:$BH,59,0)</f>
        <v>643245.005</v>
      </c>
      <c r="Q144" s="39">
        <f>VLOOKUP(B144,[4]Sheet1!$B$5:$BJ$707,61,0)</f>
        <v>567170.92</v>
      </c>
      <c r="R144" s="39">
        <f>VLOOKUP(B144,[5]Sheet1!$B$5:$BO$716,65,0)</f>
        <v>615371.863333333</v>
      </c>
      <c r="S144" s="39">
        <f>VLOOKUP(B144,[1]Sheet1!$B:$BO,66,0)</f>
        <v>645770.948333333</v>
      </c>
      <c r="T144" s="49">
        <f t="shared" si="48"/>
        <v>4662588.92933333</v>
      </c>
      <c r="U144" s="50">
        <f>VLOOKUP(B144,[6]Sheet2!$A:$V,21,0)</f>
        <v>600000</v>
      </c>
      <c r="V144" s="50"/>
      <c r="W144" s="50"/>
      <c r="X144" s="50">
        <f>VLOOKUP(B144,'[7]5.30 (2)'!$C$4:$V$115,20,0)</f>
        <v>500000</v>
      </c>
      <c r="Y144" s="50"/>
      <c r="Z144" s="50">
        <f>VLOOKUP(B144,'[8]7.4付款计划'!$C$4:$AI$185,33,0)</f>
        <v>30000</v>
      </c>
      <c r="AA144" s="50">
        <f>VLOOKUP(B144,'[8]7.9付款计划'!$C$9:$AB$196,26,0)</f>
        <v>0</v>
      </c>
      <c r="AB144" s="50">
        <v>280000</v>
      </c>
      <c r="AC144" s="50"/>
      <c r="AD144" s="50"/>
      <c r="AE144" s="50"/>
      <c r="AF144" s="50">
        <v>70000</v>
      </c>
      <c r="AG144" s="50"/>
      <c r="AH144" s="50">
        <f t="shared" si="37"/>
        <v>1480000</v>
      </c>
      <c r="AI144" s="50">
        <f t="shared" si="38"/>
        <v>3182588.92933333</v>
      </c>
      <c r="AJ144" s="50">
        <f t="shared" si="39"/>
        <v>5421230.26</v>
      </c>
      <c r="AK144" s="62">
        <f t="shared" si="49"/>
        <v>5421230.26</v>
      </c>
      <c r="AL144" s="62">
        <f t="shared" si="50"/>
        <v>5421230.26</v>
      </c>
      <c r="AM144" s="62">
        <v>200000</v>
      </c>
      <c r="AN144" s="50">
        <f t="shared" si="46"/>
        <v>200000</v>
      </c>
      <c r="AO144" s="74">
        <f t="shared" si="51"/>
        <v>0.0368919950653415</v>
      </c>
      <c r="AP144" s="75">
        <f t="shared" si="52"/>
        <v>0.013388103048981</v>
      </c>
      <c r="AQ144" s="76"/>
      <c r="AR144" s="76"/>
      <c r="AS144" s="76"/>
      <c r="AT144" s="76">
        <f t="shared" si="53"/>
        <v>0</v>
      </c>
      <c r="AU144" s="77">
        <v>0</v>
      </c>
      <c r="AV144" s="77">
        <f t="shared" si="54"/>
        <v>0</v>
      </c>
      <c r="AW144" s="113">
        <f t="shared" si="44"/>
        <v>200000</v>
      </c>
      <c r="AX144" s="91">
        <v>45533</v>
      </c>
      <c r="AY144" s="15">
        <v>3</v>
      </c>
      <c r="AZ144" s="91">
        <f>AX144-AY144</f>
        <v>45530</v>
      </c>
      <c r="BA144" s="94" t="s">
        <v>99</v>
      </c>
      <c r="BB144" s="50" t="s">
        <v>111</v>
      </c>
      <c r="BC144" s="19" t="s">
        <v>88</v>
      </c>
      <c r="BD144" s="97" t="s">
        <v>604</v>
      </c>
      <c r="BE144" s="2"/>
    </row>
    <row r="145" s="1" customFormat="1" ht="36" customHeight="1" spans="1:57">
      <c r="A145" s="15">
        <f t="shared" si="47"/>
        <v>142</v>
      </c>
      <c r="B145" s="16" t="s">
        <v>117</v>
      </c>
      <c r="C145" s="26" t="s">
        <v>118</v>
      </c>
      <c r="D145" s="17" t="s">
        <v>66</v>
      </c>
      <c r="E145" s="18" t="s">
        <v>67</v>
      </c>
      <c r="F145" s="19" t="s">
        <v>68</v>
      </c>
      <c r="G145" s="19" t="s">
        <v>79</v>
      </c>
      <c r="H145" s="20">
        <v>1</v>
      </c>
      <c r="I145" s="38">
        <f>VLOOKUP(B145,[1]Sheet1!$B:$BA,52,0)</f>
        <v>1437846.63</v>
      </c>
      <c r="J145" s="38">
        <f>VLOOKUP(B145,[1]Sheet1!$B:$BB,53,0)</f>
        <v>1303145.31</v>
      </c>
      <c r="K145" s="39">
        <f>VLOOKUP(B145,[2]Sheet1!$B$5:$BB$697,53,0)</f>
        <v>58624.1433333333</v>
      </c>
      <c r="L145" s="39">
        <f>VLOOKUP(B145,[2]Sheet1!$B:$BC,54,0)</f>
        <v>65658.0316666667</v>
      </c>
      <c r="M145" s="39">
        <f>VLOOKUP(B145,[2]Sheet1!$B:$BD,55,0)</f>
        <v>76727.1133333333</v>
      </c>
      <c r="N145" s="39">
        <f>VLOOKUP(B145,[2]Sheet1!$B:$BE,56,0)</f>
        <v>97566.8633333333</v>
      </c>
      <c r="O145" s="39">
        <f>VLOOKUP(B145,[2]Sheet1!$B:$BF,57,0)</f>
        <v>123439.506666667</v>
      </c>
      <c r="P145" s="39">
        <f>VLOOKUP(B145,[3]Sheet1!$B:$BH,59,0)</f>
        <v>128782.945</v>
      </c>
      <c r="Q145" s="39">
        <f>VLOOKUP(B145,[4]Sheet1!$B$5:$BJ$707,61,0)</f>
        <v>130591.526666667</v>
      </c>
      <c r="R145" s="39">
        <f>VLOOKUP(B145,[5]Sheet1!$B$5:$BO$716,65,0)</f>
        <v>123101.506666667</v>
      </c>
      <c r="S145" s="39">
        <f>VLOOKUP(B145,[1]Sheet1!$B:$BO,66,0)</f>
        <v>113879.566666667</v>
      </c>
      <c r="T145" s="49">
        <f t="shared" si="48"/>
        <v>918371.203333334</v>
      </c>
      <c r="U145" s="50">
        <f>VLOOKUP(B145,[6]Sheet2!$A:$V,21,0)</f>
        <v>290000</v>
      </c>
      <c r="V145" s="50"/>
      <c r="W145" s="50"/>
      <c r="X145" s="50">
        <f>VLOOKUP(B145,'[7]5.30 (2)'!$C$4:$V$115,20,0)</f>
        <v>100000</v>
      </c>
      <c r="Y145" s="50">
        <v>80000</v>
      </c>
      <c r="Z145" s="50">
        <f>VLOOKUP(B145,'[8]7.4付款计划'!$C$4:$AI$185,33,0)</f>
        <v>0</v>
      </c>
      <c r="AA145" s="50">
        <f>VLOOKUP(B145,'[8]7.9付款计划'!$C$9:$AB$196,26,0)</f>
        <v>0</v>
      </c>
      <c r="AB145" s="50"/>
      <c r="AC145" s="50">
        <v>100000</v>
      </c>
      <c r="AD145" s="50">
        <v>100000</v>
      </c>
      <c r="AE145" s="50"/>
      <c r="AF145" s="50"/>
      <c r="AG145" s="50"/>
      <c r="AH145" s="50">
        <f t="shared" si="37"/>
        <v>670000</v>
      </c>
      <c r="AI145" s="50">
        <f t="shared" si="38"/>
        <v>248371.203333334</v>
      </c>
      <c r="AJ145" s="50">
        <f t="shared" si="39"/>
        <v>1203145.31</v>
      </c>
      <c r="AK145" s="62">
        <f t="shared" si="49"/>
        <v>248371.203333334</v>
      </c>
      <c r="AL145" s="62">
        <f t="shared" si="50"/>
        <v>248371.203333334</v>
      </c>
      <c r="AM145" s="62">
        <v>150000</v>
      </c>
      <c r="AN145" s="50">
        <f t="shared" si="46"/>
        <v>150000</v>
      </c>
      <c r="AO145" s="74">
        <f t="shared" si="51"/>
        <v>0.603934747615197</v>
      </c>
      <c r="AP145" s="75">
        <f t="shared" si="52"/>
        <v>0.0100410772867358</v>
      </c>
      <c r="AQ145" s="76"/>
      <c r="AR145" s="76"/>
      <c r="AS145" s="76"/>
      <c r="AT145" s="76">
        <f t="shared" si="53"/>
        <v>0</v>
      </c>
      <c r="AU145" s="77">
        <v>0.03</v>
      </c>
      <c r="AV145" s="77">
        <f t="shared" si="54"/>
        <v>0.03</v>
      </c>
      <c r="AW145" s="113">
        <f t="shared" si="44"/>
        <v>145500</v>
      </c>
      <c r="AX145" s="91">
        <v>45536</v>
      </c>
      <c r="AY145" s="15">
        <v>7</v>
      </c>
      <c r="AZ145" s="91">
        <f>AX145-AY145</f>
        <v>45529</v>
      </c>
      <c r="BA145" s="92" t="s">
        <v>70</v>
      </c>
      <c r="BB145" s="50" t="s">
        <v>119</v>
      </c>
      <c r="BC145" s="15" t="s">
        <v>95</v>
      </c>
      <c r="BD145" s="97" t="s">
        <v>605</v>
      </c>
      <c r="BE145" s="2"/>
    </row>
    <row r="146" s="1" customFormat="1" ht="36" customHeight="1" spans="1:57">
      <c r="A146" s="15">
        <f t="shared" si="47"/>
        <v>143</v>
      </c>
      <c r="B146" s="16" t="s">
        <v>121</v>
      </c>
      <c r="C146" s="26" t="s">
        <v>122</v>
      </c>
      <c r="D146" s="17" t="s">
        <v>66</v>
      </c>
      <c r="E146" s="18" t="s">
        <v>67</v>
      </c>
      <c r="F146" s="19" t="s">
        <v>68</v>
      </c>
      <c r="G146" s="19" t="s">
        <v>85</v>
      </c>
      <c r="H146" s="20">
        <v>0.8</v>
      </c>
      <c r="I146" s="38">
        <f>VLOOKUP(B146,[1]Sheet1!$B:$BA,52,0)</f>
        <v>2280526.36</v>
      </c>
      <c r="J146" s="38">
        <f>VLOOKUP(B146,[1]Sheet1!$B:$BB,53,0)</f>
        <v>2280526.36</v>
      </c>
      <c r="K146" s="39">
        <f>VLOOKUP(B146,[2]Sheet1!$B$5:$BB$697,53,0)</f>
        <v>56637.0383333333</v>
      </c>
      <c r="L146" s="39">
        <f>VLOOKUP(B146,[2]Sheet1!$B:$BC,54,0)</f>
        <v>56637.0383333333</v>
      </c>
      <c r="M146" s="39">
        <f>VLOOKUP(B146,[2]Sheet1!$B:$BD,55,0)</f>
        <v>56637.0383333333</v>
      </c>
      <c r="N146" s="39">
        <f>VLOOKUP(B146,[2]Sheet1!$B:$BE,56,0)</f>
        <v>203003.721666667</v>
      </c>
      <c r="O146" s="39">
        <f>VLOOKUP(B146,[2]Sheet1!$B:$BF,57,0)</f>
        <v>291213.055</v>
      </c>
      <c r="P146" s="39">
        <f>VLOOKUP(B146,[3]Sheet1!$B:$BH,59,0)</f>
        <v>403895.901666667</v>
      </c>
      <c r="Q146" s="39">
        <f>VLOOKUP(B146,[4]Sheet1!$B$5:$BJ$707,61,0)</f>
        <v>373450.688333333</v>
      </c>
      <c r="R146" s="39">
        <f>VLOOKUP(B146,[5]Sheet1!$B$5:$BO$716,65,0)</f>
        <v>373450.688333333</v>
      </c>
      <c r="S146" s="39">
        <f>VLOOKUP(B146,[1]Sheet1!$B:$BO,66,0)</f>
        <v>373450.688333333</v>
      </c>
      <c r="T146" s="49">
        <f t="shared" si="48"/>
        <v>1750700.68666667</v>
      </c>
      <c r="U146" s="50">
        <f>VLOOKUP(B146,[6]Sheet2!$A:$V,21,0)</f>
        <v>150000</v>
      </c>
      <c r="V146" s="50"/>
      <c r="W146" s="50"/>
      <c r="X146" s="50">
        <f>VLOOKUP(B146,'[7]5.30 (2)'!$C$4:$V$115,20,0)</f>
        <v>100000</v>
      </c>
      <c r="Y146" s="50"/>
      <c r="Z146" s="50">
        <f>VLOOKUP(B146,'[8]7.4付款计划'!$C$4:$AI$185,33,0)</f>
        <v>0</v>
      </c>
      <c r="AA146" s="50">
        <f>VLOOKUP(B146,'[8]7.9付款计划'!$C$9:$AB$196,26,0)</f>
        <v>0</v>
      </c>
      <c r="AB146" s="50">
        <v>200000</v>
      </c>
      <c r="AC146" s="50"/>
      <c r="AD146" s="50"/>
      <c r="AE146" s="50"/>
      <c r="AF146" s="50"/>
      <c r="AG146" s="50"/>
      <c r="AH146" s="50">
        <f t="shared" si="37"/>
        <v>450000</v>
      </c>
      <c r="AI146" s="50">
        <f t="shared" si="38"/>
        <v>1300700.68666667</v>
      </c>
      <c r="AJ146" s="50">
        <f t="shared" si="39"/>
        <v>2280526.36</v>
      </c>
      <c r="AK146" s="62">
        <f t="shared" si="49"/>
        <v>2280526.36</v>
      </c>
      <c r="AL146" s="62">
        <f t="shared" si="50"/>
        <v>2280526.36</v>
      </c>
      <c r="AM146" s="62">
        <v>300000</v>
      </c>
      <c r="AN146" s="50">
        <f t="shared" si="46"/>
        <v>300000</v>
      </c>
      <c r="AO146" s="74">
        <f t="shared" si="51"/>
        <v>0.131548578109836</v>
      </c>
      <c r="AP146" s="75">
        <f t="shared" si="52"/>
        <v>0.0200821545734716</v>
      </c>
      <c r="AQ146" s="76"/>
      <c r="AR146" s="76"/>
      <c r="AS146" s="76"/>
      <c r="AT146" s="76">
        <f t="shared" si="53"/>
        <v>0</v>
      </c>
      <c r="AU146" s="77">
        <v>0</v>
      </c>
      <c r="AV146" s="77">
        <f t="shared" si="54"/>
        <v>0</v>
      </c>
      <c r="AW146" s="113">
        <f t="shared" si="44"/>
        <v>300000</v>
      </c>
      <c r="AX146" s="91">
        <v>45532</v>
      </c>
      <c r="AY146" s="15">
        <v>7</v>
      </c>
      <c r="AZ146" s="91">
        <f>AX146-AY146</f>
        <v>45525</v>
      </c>
      <c r="BA146" s="92" t="s">
        <v>70</v>
      </c>
      <c r="BB146" s="50" t="s">
        <v>123</v>
      </c>
      <c r="BC146" s="15" t="s">
        <v>88</v>
      </c>
      <c r="BD146" s="97" t="s">
        <v>606</v>
      </c>
      <c r="BE146" s="2"/>
    </row>
    <row r="147" ht="36" customHeight="1" spans="1:58">
      <c r="A147" s="15">
        <f t="shared" si="47"/>
        <v>144</v>
      </c>
      <c r="B147" s="16" t="s">
        <v>144</v>
      </c>
      <c r="C147" s="26" t="s">
        <v>145</v>
      </c>
      <c r="D147" s="17" t="s">
        <v>146</v>
      </c>
      <c r="E147" s="18" t="s">
        <v>75</v>
      </c>
      <c r="F147" s="18" t="s">
        <v>68</v>
      </c>
      <c r="G147" s="19" t="s">
        <v>69</v>
      </c>
      <c r="H147" s="20">
        <v>1</v>
      </c>
      <c r="I147" s="38">
        <f>VLOOKUP(B147,[1]Sheet1!$B:$BA,52,0)</f>
        <v>1077112.5</v>
      </c>
      <c r="J147" s="38">
        <f>VLOOKUP(B147,[1]Sheet1!$B:$BB,53,0)</f>
        <v>528312.5</v>
      </c>
      <c r="K147" s="39"/>
      <c r="L147" s="39"/>
      <c r="M147" s="39"/>
      <c r="N147" s="39"/>
      <c r="O147" s="39"/>
      <c r="P147" s="39"/>
      <c r="Q147" s="39">
        <f>VLOOKUP(B147,[4]Sheet1!$B$5:$BJ$707,61,0)</f>
        <v>88052.0833333333</v>
      </c>
      <c r="R147" s="39">
        <f>VLOOKUP(B147,[5]Sheet1!$B$5:$BO$716,65,0)</f>
        <v>179518.75</v>
      </c>
      <c r="S147" s="39">
        <f>VLOOKUP(B147,[1]Sheet1!$B:$BO,66,0)</f>
        <v>179518.75</v>
      </c>
      <c r="T147" s="49">
        <f t="shared" si="48"/>
        <v>447089.583333333</v>
      </c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>
        <f t="shared" si="37"/>
        <v>0</v>
      </c>
      <c r="AI147" s="50">
        <f t="shared" si="38"/>
        <v>447089.583333333</v>
      </c>
      <c r="AJ147" s="50">
        <f t="shared" si="39"/>
        <v>528312.5</v>
      </c>
      <c r="AK147" s="62">
        <f t="shared" si="49"/>
        <v>528312.5</v>
      </c>
      <c r="AL147" s="62">
        <f t="shared" si="50"/>
        <v>528312.5</v>
      </c>
      <c r="AM147" s="62">
        <f>AL147-200000</f>
        <v>328312.5</v>
      </c>
      <c r="AN147" s="50">
        <f t="shared" si="46"/>
        <v>328312.5</v>
      </c>
      <c r="AO147" s="74">
        <f t="shared" si="51"/>
        <v>0.621436176505383</v>
      </c>
      <c r="AP147" s="75">
        <f t="shared" si="52"/>
        <v>0.0219774079113429</v>
      </c>
      <c r="AQ147" s="76"/>
      <c r="AR147" s="22"/>
      <c r="AS147" s="22"/>
      <c r="AT147" s="76">
        <f t="shared" si="53"/>
        <v>0</v>
      </c>
      <c r="AU147" s="77">
        <v>0</v>
      </c>
      <c r="AV147" s="77">
        <f t="shared" si="54"/>
        <v>0</v>
      </c>
      <c r="AW147" s="113">
        <f t="shared" si="44"/>
        <v>328312.5</v>
      </c>
      <c r="AX147" s="91"/>
      <c r="AY147" s="15">
        <v>7</v>
      </c>
      <c r="AZ147" s="91"/>
      <c r="BA147" s="92" t="s">
        <v>99</v>
      </c>
      <c r="BB147" s="50" t="s">
        <v>147</v>
      </c>
      <c r="BC147" s="15" t="s">
        <v>72</v>
      </c>
      <c r="BD147" s="97" t="s">
        <v>607</v>
      </c>
      <c r="BF147" s="1" t="s">
        <v>149</v>
      </c>
    </row>
    <row r="148" s="1" customFormat="1" ht="36" customHeight="1" spans="1:57">
      <c r="A148" s="15">
        <f t="shared" si="47"/>
        <v>145</v>
      </c>
      <c r="B148" s="16" t="s">
        <v>166</v>
      </c>
      <c r="C148" s="26" t="s">
        <v>167</v>
      </c>
      <c r="D148" s="17" t="s">
        <v>66</v>
      </c>
      <c r="E148" s="18" t="s">
        <v>168</v>
      </c>
      <c r="F148" s="19" t="s">
        <v>135</v>
      </c>
      <c r="G148" s="19" t="s">
        <v>79</v>
      </c>
      <c r="H148" s="20">
        <v>0.8</v>
      </c>
      <c r="I148" s="38">
        <f>VLOOKUP(B148,[1]Sheet1!$B:$BA,52,0)</f>
        <v>3365571.33</v>
      </c>
      <c r="J148" s="38">
        <f>VLOOKUP(B148,[1]Sheet1!$B:$BB,53,0)</f>
        <v>2974801.56</v>
      </c>
      <c r="K148" s="39">
        <f>VLOOKUP(B148,[2]Sheet1!$B$5:$BB$697,53,0)</f>
        <v>303036.335</v>
      </c>
      <c r="L148" s="39">
        <f>VLOOKUP(B148,[2]Sheet1!$B:$BC,54,0)</f>
        <v>354508.646666667</v>
      </c>
      <c r="M148" s="39">
        <f>VLOOKUP(B148,[2]Sheet1!$B:$BD,55,0)</f>
        <v>365058.698333333</v>
      </c>
      <c r="N148" s="39">
        <f>VLOOKUP(B148,[2]Sheet1!$B:$BE,56,0)</f>
        <v>343004.313333333</v>
      </c>
      <c r="O148" s="39">
        <f>VLOOKUP(B148,[2]Sheet1!$B:$BF,57,0)</f>
        <v>345202.093333333</v>
      </c>
      <c r="P148" s="39">
        <f>VLOOKUP(B148,[3]Sheet1!$B:$BH,59,0)</f>
        <v>311621.345</v>
      </c>
      <c r="Q148" s="39">
        <f>VLOOKUP(B148,[4]Sheet1!$B$5:$BJ$707,61,0)</f>
        <v>293804.958333333</v>
      </c>
      <c r="R148" s="39">
        <f>VLOOKUP(B148,[5]Sheet1!$B$5:$BO$716,65,0)</f>
        <v>276912.915</v>
      </c>
      <c r="S148" s="39">
        <f>VLOOKUP(B148,[1]Sheet1!$B:$BO,66,0)</f>
        <v>239741.936666667</v>
      </c>
      <c r="T148" s="49">
        <f t="shared" si="48"/>
        <v>2266312.99333333</v>
      </c>
      <c r="U148" s="50">
        <f>VLOOKUP(B148,[6]Sheet2!$A:$V,21,0)</f>
        <v>600000</v>
      </c>
      <c r="V148" s="50"/>
      <c r="W148" s="50"/>
      <c r="X148" s="50">
        <f>VLOOKUP(B148,'[7]5.30 (2)'!$C$4:$V$115,20,0)</f>
        <v>300000</v>
      </c>
      <c r="Y148" s="50">
        <v>50000</v>
      </c>
      <c r="Z148" s="50">
        <f>VLOOKUP(B148,'[8]7.4付款计划'!$C$4:$AI$185,33,0)</f>
        <v>80000</v>
      </c>
      <c r="AA148" s="50">
        <f>VLOOKUP(B148,'[8]7.9付款计划'!$C$9:$AB$196,26,0)</f>
        <v>0</v>
      </c>
      <c r="AB148" s="50">
        <v>200000</v>
      </c>
      <c r="AC148" s="50"/>
      <c r="AD148" s="50"/>
      <c r="AE148" s="50"/>
      <c r="AF148" s="50"/>
      <c r="AG148" s="50"/>
      <c r="AH148" s="50">
        <f t="shared" si="37"/>
        <v>1230000</v>
      </c>
      <c r="AI148" s="50">
        <f t="shared" si="38"/>
        <v>1036312.99333333</v>
      </c>
      <c r="AJ148" s="50">
        <f t="shared" si="39"/>
        <v>2974801.56</v>
      </c>
      <c r="AK148" s="62">
        <f t="shared" si="49"/>
        <v>1036312.99333333</v>
      </c>
      <c r="AL148" s="62">
        <f t="shared" si="50"/>
        <v>1036312.99333333</v>
      </c>
      <c r="AM148" s="62">
        <v>420000</v>
      </c>
      <c r="AN148" s="50">
        <f t="shared" si="46"/>
        <v>420000</v>
      </c>
      <c r="AO148" s="74">
        <f t="shared" si="51"/>
        <v>0.405282962485163</v>
      </c>
      <c r="AP148" s="75">
        <f t="shared" si="52"/>
        <v>0.0281150164028602</v>
      </c>
      <c r="AQ148" s="76"/>
      <c r="AR148" s="76"/>
      <c r="AS148" s="76"/>
      <c r="AT148" s="76">
        <f t="shared" si="53"/>
        <v>0</v>
      </c>
      <c r="AU148" s="77">
        <v>0.03</v>
      </c>
      <c r="AV148" s="77">
        <f t="shared" si="54"/>
        <v>0.03</v>
      </c>
      <c r="AW148" s="113">
        <f t="shared" si="44"/>
        <v>407400</v>
      </c>
      <c r="AX148" s="91">
        <v>45533</v>
      </c>
      <c r="AY148" s="15">
        <v>3</v>
      </c>
      <c r="AZ148" s="91">
        <f t="shared" ref="AZ148:AZ159" si="55">AX148-AY148</f>
        <v>45530</v>
      </c>
      <c r="BA148" s="94" t="s">
        <v>99</v>
      </c>
      <c r="BB148" s="50" t="s">
        <v>169</v>
      </c>
      <c r="BC148" s="19" t="s">
        <v>137</v>
      </c>
      <c r="BD148" s="97" t="s">
        <v>608</v>
      </c>
      <c r="BE148" s="70" t="s">
        <v>90</v>
      </c>
    </row>
    <row r="149" s="1" customFormat="1" ht="36" customHeight="1" spans="1:57">
      <c r="A149" s="15">
        <f t="shared" si="47"/>
        <v>146</v>
      </c>
      <c r="B149" s="16" t="s">
        <v>171</v>
      </c>
      <c r="C149" s="26" t="s">
        <v>172</v>
      </c>
      <c r="D149" s="17" t="s">
        <v>66</v>
      </c>
      <c r="E149" s="18" t="s">
        <v>75</v>
      </c>
      <c r="F149" s="19" t="s">
        <v>68</v>
      </c>
      <c r="G149" s="19" t="s">
        <v>79</v>
      </c>
      <c r="H149" s="20">
        <v>0.8</v>
      </c>
      <c r="I149" s="38">
        <f>VLOOKUP(B149,[1]Sheet1!$B:$BA,52,0)</f>
        <v>686441.1</v>
      </c>
      <c r="J149" s="38">
        <f>VLOOKUP(B149,[1]Sheet1!$B:$BB,53,0)</f>
        <v>686441.1</v>
      </c>
      <c r="K149" s="39">
        <f>VLOOKUP(B149,[2]Sheet1!$B$5:$BB$697,53,0)</f>
        <v>84091.6</v>
      </c>
      <c r="L149" s="39">
        <f>VLOOKUP(B149,[2]Sheet1!$B:$BC,54,0)</f>
        <v>61718.65</v>
      </c>
      <c r="M149" s="39">
        <f>VLOOKUP(B149,[2]Sheet1!$B:$BD,55,0)</f>
        <v>68297.36</v>
      </c>
      <c r="N149" s="39">
        <f>VLOOKUP(B149,[2]Sheet1!$B:$BE,56,0)</f>
        <v>48947.36</v>
      </c>
      <c r="O149" s="39">
        <f>VLOOKUP(B149,[2]Sheet1!$B:$BF,57,0)</f>
        <v>57162.5933333333</v>
      </c>
      <c r="P149" s="39">
        <f>VLOOKUP(B149,[3]Sheet1!$B:$BH,59,0)</f>
        <v>33066.765</v>
      </c>
      <c r="Q149" s="39">
        <f>VLOOKUP(B149,[4]Sheet1!$B$5:$BJ$707,61,0)</f>
        <v>14793.9433333333</v>
      </c>
      <c r="R149" s="39">
        <f>VLOOKUP(B149,[5]Sheet1!$B$5:$BO$716,65,0)</f>
        <v>14793.9433333333</v>
      </c>
      <c r="S149" s="39">
        <f>VLOOKUP(B149,[1]Sheet1!$B:$BO,66,0)</f>
        <v>8215.23333333333</v>
      </c>
      <c r="T149" s="49">
        <f t="shared" si="48"/>
        <v>312869.958666667</v>
      </c>
      <c r="U149" s="50">
        <f>VLOOKUP(B149,[6]Sheet2!$A:$V,21,0)</f>
        <v>0</v>
      </c>
      <c r="V149" s="50"/>
      <c r="W149" s="50"/>
      <c r="X149" s="50"/>
      <c r="Y149" s="50"/>
      <c r="Z149" s="50">
        <f>VLOOKUP(B149,'[8]7.4付款计划'!$C$4:$AI$185,33,0)</f>
        <v>10000</v>
      </c>
      <c r="AA149" s="50">
        <f>VLOOKUP(B149,'[8]7.9付款计划'!$C$9:$AB$196,26,0)</f>
        <v>0</v>
      </c>
      <c r="AB149" s="50"/>
      <c r="AC149" s="50"/>
      <c r="AD149" s="50"/>
      <c r="AE149" s="50"/>
      <c r="AF149" s="50">
        <v>20000</v>
      </c>
      <c r="AG149" s="50"/>
      <c r="AH149" s="50">
        <f t="shared" si="37"/>
        <v>30000</v>
      </c>
      <c r="AI149" s="50">
        <f t="shared" si="38"/>
        <v>282869.958666667</v>
      </c>
      <c r="AJ149" s="50">
        <f t="shared" si="39"/>
        <v>666441.1</v>
      </c>
      <c r="AK149" s="62">
        <f t="shared" si="49"/>
        <v>282869.958666667</v>
      </c>
      <c r="AL149" s="62">
        <f t="shared" si="50"/>
        <v>282869.958666667</v>
      </c>
      <c r="AM149" s="62">
        <v>50000</v>
      </c>
      <c r="AN149" s="50">
        <f t="shared" si="46"/>
        <v>50000</v>
      </c>
      <c r="AO149" s="74">
        <f t="shared" si="51"/>
        <v>0.176759668066837</v>
      </c>
      <c r="AP149" s="75">
        <f t="shared" si="52"/>
        <v>0.00334702576224526</v>
      </c>
      <c r="AQ149" s="76"/>
      <c r="AR149" s="76"/>
      <c r="AS149" s="76"/>
      <c r="AT149" s="76">
        <f t="shared" si="53"/>
        <v>0</v>
      </c>
      <c r="AU149" s="77">
        <v>0</v>
      </c>
      <c r="AV149" s="77">
        <f t="shared" si="54"/>
        <v>0</v>
      </c>
      <c r="AW149" s="113">
        <f t="shared" si="44"/>
        <v>50000</v>
      </c>
      <c r="AX149" s="91">
        <v>45537</v>
      </c>
      <c r="AY149" s="93">
        <v>3</v>
      </c>
      <c r="AZ149" s="95">
        <f t="shared" si="55"/>
        <v>45534</v>
      </c>
      <c r="BA149" s="94" t="s">
        <v>70</v>
      </c>
      <c r="BB149" s="50" t="s">
        <v>173</v>
      </c>
      <c r="BC149" s="19" t="s">
        <v>174</v>
      </c>
      <c r="BD149" s="97" t="s">
        <v>609</v>
      </c>
      <c r="BE149" s="2"/>
    </row>
    <row r="150" s="1" customFormat="1" ht="36" customHeight="1" spans="1:57">
      <c r="A150" s="15">
        <f t="shared" si="47"/>
        <v>147</v>
      </c>
      <c r="B150" s="16" t="s">
        <v>182</v>
      </c>
      <c r="C150" s="26" t="s">
        <v>183</v>
      </c>
      <c r="D150" s="17" t="s">
        <v>66</v>
      </c>
      <c r="E150" s="18" t="s">
        <v>67</v>
      </c>
      <c r="F150" s="19" t="s">
        <v>135</v>
      </c>
      <c r="G150" s="19" t="s">
        <v>85</v>
      </c>
      <c r="H150" s="20">
        <v>0.8</v>
      </c>
      <c r="I150" s="38">
        <f>VLOOKUP(B150,[1]Sheet1!$B:$BA,52,0)</f>
        <v>1682146.96</v>
      </c>
      <c r="J150" s="38">
        <f>VLOOKUP(B150,[1]Sheet1!$B:$BB,53,0)</f>
        <v>1624732.16</v>
      </c>
      <c r="K150" s="39">
        <f>VLOOKUP(B150,[2]Sheet1!$B$5:$BB$697,53,0)</f>
        <v>142738.243333333</v>
      </c>
      <c r="L150" s="39">
        <f>VLOOKUP(B150,[2]Sheet1!$B:$BC,54,0)</f>
        <v>142738.243333333</v>
      </c>
      <c r="M150" s="39">
        <f>VLOOKUP(B150,[2]Sheet1!$B:$BD,55,0)</f>
        <v>200711.773333333</v>
      </c>
      <c r="N150" s="39">
        <f>VLOOKUP(B150,[2]Sheet1!$B:$BE,56,0)</f>
        <v>213350.696666667</v>
      </c>
      <c r="O150" s="39">
        <f>VLOOKUP(B150,[2]Sheet1!$B:$BF,57,0)</f>
        <v>209691.406666667</v>
      </c>
      <c r="P150" s="39">
        <f>VLOOKUP(B150,[3]Sheet1!$B:$BH,59,0)</f>
        <v>193968.695</v>
      </c>
      <c r="Q150" s="39">
        <f>VLOOKUP(B150,[4]Sheet1!$B$5:$BJ$707,61,0)</f>
        <v>178050.45</v>
      </c>
      <c r="R150" s="39">
        <f>VLOOKUP(B150,[5]Sheet1!$B$5:$BO$716,65,0)</f>
        <v>187619.583333333</v>
      </c>
      <c r="S150" s="39">
        <f>VLOOKUP(B150,[1]Sheet1!$B:$BO,66,0)</f>
        <v>108825.55</v>
      </c>
      <c r="T150" s="49">
        <f t="shared" si="48"/>
        <v>1262155.71333333</v>
      </c>
      <c r="U150" s="50">
        <f>VLOOKUP(B150,[6]Sheet2!$A:$V,21,0)</f>
        <v>180000</v>
      </c>
      <c r="V150" s="50"/>
      <c r="W150" s="50"/>
      <c r="X150" s="50">
        <f>VLOOKUP(B150,'[7]5.30 (2)'!$C$4:$V$115,20,0)</f>
        <v>300000</v>
      </c>
      <c r="Y150" s="50"/>
      <c r="Z150" s="50">
        <f>VLOOKUP(B150,'[8]7.4付款计划'!$C$4:$AI$185,33,0)</f>
        <v>0</v>
      </c>
      <c r="AA150" s="50">
        <f>VLOOKUP(B150,'[8]7.9付款计划'!$C$9:$AB$196,26,0)</f>
        <v>0</v>
      </c>
      <c r="AB150" s="50"/>
      <c r="AC150" s="50"/>
      <c r="AD150" s="50"/>
      <c r="AE150" s="50"/>
      <c r="AF150" s="50"/>
      <c r="AG150" s="50"/>
      <c r="AH150" s="50">
        <f t="shared" si="37"/>
        <v>480000</v>
      </c>
      <c r="AI150" s="50">
        <f t="shared" si="38"/>
        <v>782155.713333333</v>
      </c>
      <c r="AJ150" s="50">
        <f t="shared" si="39"/>
        <v>1624732.16</v>
      </c>
      <c r="AK150" s="62">
        <f t="shared" si="49"/>
        <v>1624732.16</v>
      </c>
      <c r="AL150" s="62">
        <f t="shared" si="50"/>
        <v>1624732.16</v>
      </c>
      <c r="AM150" s="62">
        <v>50000</v>
      </c>
      <c r="AN150" s="50">
        <f t="shared" si="46"/>
        <v>50000</v>
      </c>
      <c r="AO150" s="74">
        <f t="shared" si="51"/>
        <v>0.0307743031319082</v>
      </c>
      <c r="AP150" s="75">
        <f t="shared" si="52"/>
        <v>0.00334702576224526</v>
      </c>
      <c r="AQ150" s="76"/>
      <c r="AR150" s="76"/>
      <c r="AS150" s="76"/>
      <c r="AT150" s="76">
        <f t="shared" si="53"/>
        <v>0</v>
      </c>
      <c r="AU150" s="77">
        <v>0.03</v>
      </c>
      <c r="AV150" s="77">
        <f t="shared" si="54"/>
        <v>0.03</v>
      </c>
      <c r="AW150" s="113">
        <f t="shared" si="44"/>
        <v>48500</v>
      </c>
      <c r="AX150" s="91" t="s">
        <v>184</v>
      </c>
      <c r="AY150" s="93">
        <v>3</v>
      </c>
      <c r="AZ150" s="95" t="e">
        <f t="shared" si="55"/>
        <v>#VALUE!</v>
      </c>
      <c r="BA150" s="92" t="s">
        <v>70</v>
      </c>
      <c r="BB150" s="50" t="s">
        <v>185</v>
      </c>
      <c r="BC150" s="15" t="s">
        <v>95</v>
      </c>
      <c r="BD150" s="97" t="s">
        <v>610</v>
      </c>
      <c r="BE150" s="2"/>
    </row>
    <row r="151" s="1" customFormat="1" ht="33" customHeight="1" spans="1:57">
      <c r="A151" s="15">
        <f t="shared" si="47"/>
        <v>148</v>
      </c>
      <c r="B151" s="16" t="s">
        <v>187</v>
      </c>
      <c r="C151" s="26" t="s">
        <v>188</v>
      </c>
      <c r="D151" s="17" t="s">
        <v>66</v>
      </c>
      <c r="E151" s="18" t="s">
        <v>67</v>
      </c>
      <c r="F151" s="19" t="s">
        <v>68</v>
      </c>
      <c r="G151" s="19" t="s">
        <v>79</v>
      </c>
      <c r="H151" s="20">
        <v>0.8</v>
      </c>
      <c r="I151" s="38">
        <f>VLOOKUP(B151,[1]Sheet1!$B:$BA,52,0)</f>
        <v>4021691.77</v>
      </c>
      <c r="J151" s="38">
        <f>VLOOKUP(B151,[1]Sheet1!$B:$BB,53,0)</f>
        <v>3267280.28</v>
      </c>
      <c r="K151" s="39">
        <f>VLOOKUP(B151,[2]Sheet1!$B$5:$BB$697,53,0)</f>
        <v>348465.831666667</v>
      </c>
      <c r="L151" s="39">
        <f>VLOOKUP(B151,[2]Sheet1!$B:$BC,54,0)</f>
        <v>348465.831666667</v>
      </c>
      <c r="M151" s="39">
        <f>VLOOKUP(B151,[2]Sheet1!$B:$BD,55,0)</f>
        <v>478813.155</v>
      </c>
      <c r="N151" s="39">
        <f>VLOOKUP(B151,[2]Sheet1!$B:$BE,56,0)</f>
        <v>474255.873333333</v>
      </c>
      <c r="O151" s="39">
        <f>VLOOKUP(B151,[2]Sheet1!$B:$BF,57,0)</f>
        <v>445457.973333333</v>
      </c>
      <c r="P151" s="39">
        <f>VLOOKUP(B151,[3]Sheet1!$B:$BH,59,0)</f>
        <v>434665.605</v>
      </c>
      <c r="Q151" s="39">
        <f>VLOOKUP(B151,[4]Sheet1!$B$5:$BJ$707,61,0)</f>
        <v>326080.881666667</v>
      </c>
      <c r="R151" s="39">
        <f>VLOOKUP(B151,[5]Sheet1!$B$5:$BO$716,65,0)</f>
        <v>326080.881666667</v>
      </c>
      <c r="S151" s="39">
        <f>VLOOKUP(B151,[1]Sheet1!$B:$BO,66,0)</f>
        <v>321468.806666667</v>
      </c>
      <c r="T151" s="49">
        <f t="shared" si="48"/>
        <v>2803003.872</v>
      </c>
      <c r="U151" s="50">
        <f>VLOOKUP(B151,[6]Sheet2!$A:$V,21,0)</f>
        <v>350000</v>
      </c>
      <c r="V151" s="50"/>
      <c r="W151" s="50"/>
      <c r="X151" s="50">
        <v>200000</v>
      </c>
      <c r="Y151" s="50"/>
      <c r="Z151" s="50">
        <f>VLOOKUP(B151,'[8]7.4付款计划'!$C$4:$AI$185,33,0)</f>
        <v>100000</v>
      </c>
      <c r="AA151" s="50">
        <f>VLOOKUP(B151,'[8]7.9付款计划'!$C$9:$AB$196,26,0)</f>
        <v>0</v>
      </c>
      <c r="AB151" s="50">
        <v>200000</v>
      </c>
      <c r="AC151" s="50"/>
      <c r="AD151" s="50"/>
      <c r="AE151" s="50"/>
      <c r="AF151" s="50"/>
      <c r="AG151" s="50"/>
      <c r="AH151" s="50">
        <f t="shared" si="37"/>
        <v>850000</v>
      </c>
      <c r="AI151" s="50">
        <f t="shared" si="38"/>
        <v>1953003.872</v>
      </c>
      <c r="AJ151" s="50">
        <f t="shared" si="39"/>
        <v>3267280.28</v>
      </c>
      <c r="AK151" s="62">
        <f t="shared" si="49"/>
        <v>1953003.872</v>
      </c>
      <c r="AL151" s="62">
        <f t="shared" si="50"/>
        <v>1953003.872</v>
      </c>
      <c r="AM151" s="62">
        <v>100000</v>
      </c>
      <c r="AN151" s="50">
        <f t="shared" si="46"/>
        <v>100000</v>
      </c>
      <c r="AO151" s="74">
        <f t="shared" si="51"/>
        <v>0.0512031754947795</v>
      </c>
      <c r="AP151" s="75">
        <f t="shared" si="52"/>
        <v>0.00669405152449052</v>
      </c>
      <c r="AQ151" s="76"/>
      <c r="AR151" s="76"/>
      <c r="AS151" s="76"/>
      <c r="AT151" s="76">
        <f t="shared" si="53"/>
        <v>0</v>
      </c>
      <c r="AU151" s="77">
        <v>0.02</v>
      </c>
      <c r="AV151" s="77">
        <f t="shared" si="54"/>
        <v>0.02</v>
      </c>
      <c r="AW151" s="113">
        <f t="shared" si="44"/>
        <v>98000</v>
      </c>
      <c r="AX151" s="91">
        <v>45532</v>
      </c>
      <c r="AY151" s="15">
        <v>4</v>
      </c>
      <c r="AZ151" s="95">
        <f t="shared" si="55"/>
        <v>45528</v>
      </c>
      <c r="BA151" s="94" t="s">
        <v>70</v>
      </c>
      <c r="BB151" s="50" t="s">
        <v>189</v>
      </c>
      <c r="BC151" s="15" t="s">
        <v>81</v>
      </c>
      <c r="BD151" s="97" t="s">
        <v>611</v>
      </c>
      <c r="BE151" s="70" t="s">
        <v>90</v>
      </c>
    </row>
    <row r="152" s="1" customFormat="1" ht="36" customHeight="1" spans="1:57">
      <c r="A152" s="15">
        <f t="shared" si="47"/>
        <v>149</v>
      </c>
      <c r="B152" s="16" t="s">
        <v>198</v>
      </c>
      <c r="C152" s="26" t="s">
        <v>199</v>
      </c>
      <c r="D152" s="17" t="s">
        <v>66</v>
      </c>
      <c r="E152" s="18" t="s">
        <v>67</v>
      </c>
      <c r="F152" s="19" t="s">
        <v>110</v>
      </c>
      <c r="G152" s="19" t="s">
        <v>85</v>
      </c>
      <c r="H152" s="20">
        <v>0.8</v>
      </c>
      <c r="I152" s="38">
        <f>VLOOKUP(B152,[1]Sheet1!$B:$BA,52,0)</f>
        <v>998094.34</v>
      </c>
      <c r="J152" s="38">
        <f>VLOOKUP(B152,[1]Sheet1!$B:$BB,53,0)</f>
        <v>982840.44</v>
      </c>
      <c r="K152" s="39">
        <f>VLOOKUP(B152,[2]Sheet1!$B$5:$BB$697,53,0)</f>
        <v>53095.0166666667</v>
      </c>
      <c r="L152" s="39">
        <f>VLOOKUP(B152,[2]Sheet1!$B:$BC,54,0)</f>
        <v>70733.2166666667</v>
      </c>
      <c r="M152" s="39">
        <f>VLOOKUP(B152,[2]Sheet1!$B:$BD,55,0)</f>
        <v>92694.56</v>
      </c>
      <c r="N152" s="39">
        <f>VLOOKUP(B152,[2]Sheet1!$B:$BE,56,0)</f>
        <v>110718.42</v>
      </c>
      <c r="O152" s="39">
        <f>VLOOKUP(B152,[2]Sheet1!$B:$BF,57,0)</f>
        <v>134913.28</v>
      </c>
      <c r="P152" s="39">
        <f>VLOOKUP(B152,[3]Sheet1!$B:$BH,59,0)</f>
        <v>127716.751666667</v>
      </c>
      <c r="Q152" s="39">
        <f>VLOOKUP(B152,[4]Sheet1!$B$5:$BJ$707,61,0)</f>
        <v>112378.39</v>
      </c>
      <c r="R152" s="39">
        <f>VLOOKUP(B152,[5]Sheet1!$B$5:$BO$716,65,0)</f>
        <v>97282.5066666667</v>
      </c>
      <c r="S152" s="39">
        <f>VLOOKUP(B152,[1]Sheet1!$B:$BO,66,0)</f>
        <v>75321.1633333333</v>
      </c>
      <c r="T152" s="49">
        <f t="shared" si="48"/>
        <v>699882.644</v>
      </c>
      <c r="U152" s="50">
        <f>VLOOKUP(B152,[6]Sheet2!$A:$V,21,0)</f>
        <v>300000</v>
      </c>
      <c r="V152" s="50"/>
      <c r="W152" s="50"/>
      <c r="X152" s="50">
        <f>VLOOKUP(B152,'[7]5.30 (2)'!$C$4:$V$115,20,0)</f>
        <v>250000</v>
      </c>
      <c r="Y152" s="50"/>
      <c r="Z152" s="50">
        <f>VLOOKUP(B152,'[8]7.4付款计划'!$C$4:$AI$185,33,0)</f>
        <v>10000</v>
      </c>
      <c r="AA152" s="50">
        <f>VLOOKUP(B152,'[8]7.9付款计划'!$C$9:$AB$196,26,0)</f>
        <v>0</v>
      </c>
      <c r="AB152" s="50"/>
      <c r="AC152" s="50"/>
      <c r="AD152" s="50"/>
      <c r="AE152" s="50"/>
      <c r="AF152" s="50"/>
      <c r="AG152" s="50"/>
      <c r="AH152" s="50">
        <f t="shared" si="37"/>
        <v>560000</v>
      </c>
      <c r="AI152" s="50">
        <f t="shared" si="38"/>
        <v>139882.644</v>
      </c>
      <c r="AJ152" s="50">
        <f t="shared" si="39"/>
        <v>982840.44</v>
      </c>
      <c r="AK152" s="62">
        <f t="shared" si="49"/>
        <v>982840.44</v>
      </c>
      <c r="AL152" s="62">
        <f t="shared" si="50"/>
        <v>982840.44</v>
      </c>
      <c r="AM152" s="62">
        <v>40000</v>
      </c>
      <c r="AN152" s="50">
        <f t="shared" si="46"/>
        <v>40000</v>
      </c>
      <c r="AO152" s="74">
        <f t="shared" si="51"/>
        <v>0.0406983660542092</v>
      </c>
      <c r="AP152" s="75">
        <f t="shared" si="52"/>
        <v>0.00267762060979621</v>
      </c>
      <c r="AQ152" s="76"/>
      <c r="AR152" s="76"/>
      <c r="AS152" s="76"/>
      <c r="AT152" s="76">
        <f t="shared" si="53"/>
        <v>0</v>
      </c>
      <c r="AU152" s="77">
        <v>0.03</v>
      </c>
      <c r="AV152" s="77">
        <f t="shared" si="54"/>
        <v>0.03</v>
      </c>
      <c r="AW152" s="113">
        <f t="shared" si="44"/>
        <v>38800</v>
      </c>
      <c r="AX152" s="91" t="s">
        <v>184</v>
      </c>
      <c r="AY152" s="93">
        <v>3</v>
      </c>
      <c r="AZ152" s="95" t="e">
        <f t="shared" si="55"/>
        <v>#VALUE!</v>
      </c>
      <c r="BA152" s="94" t="s">
        <v>70</v>
      </c>
      <c r="BB152" s="50" t="s">
        <v>200</v>
      </c>
      <c r="BC152" s="19" t="s">
        <v>88</v>
      </c>
      <c r="BD152" s="97" t="s">
        <v>612</v>
      </c>
      <c r="BE152" s="2"/>
    </row>
    <row r="153" s="1" customFormat="1" ht="36" customHeight="1" spans="1:57">
      <c r="A153" s="15">
        <f t="shared" si="47"/>
        <v>150</v>
      </c>
      <c r="B153" s="16" t="s">
        <v>202</v>
      </c>
      <c r="C153" s="26" t="s">
        <v>203</v>
      </c>
      <c r="D153" s="17" t="s">
        <v>66</v>
      </c>
      <c r="E153" s="18" t="s">
        <v>67</v>
      </c>
      <c r="F153" s="19" t="s">
        <v>68</v>
      </c>
      <c r="G153" s="19" t="s">
        <v>79</v>
      </c>
      <c r="H153" s="20">
        <v>0.8</v>
      </c>
      <c r="I153" s="38">
        <f>VLOOKUP(B153,[1]Sheet1!$B:$BA,52,0)</f>
        <v>3134616.32</v>
      </c>
      <c r="J153" s="38">
        <f>VLOOKUP(B153,[1]Sheet1!$B:$BB,53,0)</f>
        <v>2904508.82</v>
      </c>
      <c r="K153" s="39">
        <f>VLOOKUP(B153,[2]Sheet1!$B$5:$BB$697,53,0)</f>
        <v>130492.666666667</v>
      </c>
      <c r="L153" s="39">
        <f>VLOOKUP(B153,[2]Sheet1!$B:$BC,54,0)</f>
        <v>114783.918333333</v>
      </c>
      <c r="M153" s="39">
        <f>VLOOKUP(B153,[2]Sheet1!$B:$BD,55,0)</f>
        <v>98134.5783333333</v>
      </c>
      <c r="N153" s="39">
        <f>VLOOKUP(B153,[2]Sheet1!$B:$BE,56,0)</f>
        <v>120155.006666667</v>
      </c>
      <c r="O153" s="39">
        <f>VLOOKUP(B153,[2]Sheet1!$B:$BF,57,0)</f>
        <v>151038.305</v>
      </c>
      <c r="P153" s="39">
        <f>VLOOKUP(B153,[3]Sheet1!$B:$BH,59,0)</f>
        <v>158115.975</v>
      </c>
      <c r="Q153" s="39">
        <f>VLOOKUP(B153,[4]Sheet1!$B$5:$BJ$707,61,0)</f>
        <v>154725.411666667</v>
      </c>
      <c r="R153" s="39">
        <f>VLOOKUP(B153,[5]Sheet1!$B$5:$BO$716,65,0)</f>
        <v>146697.09</v>
      </c>
      <c r="S153" s="39">
        <f>VLOOKUP(B153,[1]Sheet1!$B:$BO,66,0)</f>
        <v>157287.588333333</v>
      </c>
      <c r="T153" s="49">
        <f t="shared" si="48"/>
        <v>985144.432000001</v>
      </c>
      <c r="U153" s="50">
        <f>VLOOKUP(B153,[6]Sheet2!$A:$V,21,0)</f>
        <v>440000</v>
      </c>
      <c r="V153" s="50">
        <v>30000</v>
      </c>
      <c r="W153" s="50"/>
      <c r="X153" s="50">
        <f>VLOOKUP(B153,'[7]5.30 (2)'!$C$4:$V$115,20,0)</f>
        <v>70000</v>
      </c>
      <c r="Y153" s="50"/>
      <c r="Z153" s="50">
        <f>VLOOKUP(B153,'[8]7.4付款计划'!$C$4:$AI$185,33,0)</f>
        <v>50000</v>
      </c>
      <c r="AA153" s="50">
        <f>VLOOKUP(B153,'[8]7.9付款计划'!$C$9:$AB$196,26,0)</f>
        <v>0</v>
      </c>
      <c r="AB153" s="50"/>
      <c r="AC153" s="50"/>
      <c r="AD153" s="50"/>
      <c r="AE153" s="50">
        <v>20000</v>
      </c>
      <c r="AF153" s="50">
        <v>70000</v>
      </c>
      <c r="AG153" s="50"/>
      <c r="AH153" s="50">
        <f t="shared" si="37"/>
        <v>680000</v>
      </c>
      <c r="AI153" s="50">
        <f t="shared" si="38"/>
        <v>305144.432000001</v>
      </c>
      <c r="AJ153" s="50">
        <f t="shared" si="39"/>
        <v>2814508.82</v>
      </c>
      <c r="AK153" s="62">
        <f t="shared" si="49"/>
        <v>305144.432000001</v>
      </c>
      <c r="AL153" s="62">
        <f t="shared" si="50"/>
        <v>305144.432000001</v>
      </c>
      <c r="AM153" s="62">
        <v>280000</v>
      </c>
      <c r="AN153" s="50">
        <f t="shared" si="46"/>
        <v>280000</v>
      </c>
      <c r="AO153" s="74">
        <f t="shared" si="51"/>
        <v>0.91759826048538</v>
      </c>
      <c r="AP153" s="75">
        <f t="shared" si="52"/>
        <v>0.0187433442685735</v>
      </c>
      <c r="AQ153" s="76"/>
      <c r="AR153" s="76"/>
      <c r="AS153" s="76"/>
      <c r="AT153" s="76">
        <f t="shared" si="53"/>
        <v>0</v>
      </c>
      <c r="AU153" s="77">
        <v>0.03</v>
      </c>
      <c r="AV153" s="77">
        <f t="shared" si="54"/>
        <v>0.03</v>
      </c>
      <c r="AW153" s="113">
        <f t="shared" si="44"/>
        <v>271600</v>
      </c>
      <c r="AX153" s="91">
        <v>45532</v>
      </c>
      <c r="AY153" s="15">
        <v>3</v>
      </c>
      <c r="AZ153" s="95">
        <f t="shared" si="55"/>
        <v>45529</v>
      </c>
      <c r="BA153" s="94" t="s">
        <v>70</v>
      </c>
      <c r="BB153" s="50" t="s">
        <v>204</v>
      </c>
      <c r="BC153" s="19" t="s">
        <v>137</v>
      </c>
      <c r="BD153" s="97" t="s">
        <v>613</v>
      </c>
      <c r="BE153" s="2"/>
    </row>
    <row r="154" s="1" customFormat="1" ht="36" customHeight="1" spans="1:57">
      <c r="A154" s="15">
        <f t="shared" si="47"/>
        <v>151</v>
      </c>
      <c r="B154" s="16" t="s">
        <v>227</v>
      </c>
      <c r="C154" s="26" t="s">
        <v>228</v>
      </c>
      <c r="D154" s="17" t="s">
        <v>66</v>
      </c>
      <c r="E154" s="18" t="s">
        <v>67</v>
      </c>
      <c r="F154" s="23" t="s">
        <v>135</v>
      </c>
      <c r="G154" s="19" t="s">
        <v>85</v>
      </c>
      <c r="H154" s="20">
        <v>1</v>
      </c>
      <c r="I154" s="38">
        <f>VLOOKUP(B154,[1]Sheet1!$B:$BA,52,0)</f>
        <v>92912.62</v>
      </c>
      <c r="J154" s="38">
        <f>VLOOKUP(B154,[1]Sheet1!$B:$BB,53,0)</f>
        <v>92912.62</v>
      </c>
      <c r="K154" s="39">
        <f>VLOOKUP(B154,[2]Sheet1!$B$5:$BB$697,53,0)</f>
        <v>0</v>
      </c>
      <c r="L154" s="39">
        <f>VLOOKUP(B154,[2]Sheet1!$B:$BC,54,0)</f>
        <v>0</v>
      </c>
      <c r="M154" s="39">
        <f>VLOOKUP(B154,[2]Sheet1!$B:$BD,55,0)</f>
        <v>0</v>
      </c>
      <c r="N154" s="39">
        <f>VLOOKUP(B154,[2]Sheet1!$B:$BE,56,0)</f>
        <v>0</v>
      </c>
      <c r="O154" s="39">
        <f>VLOOKUP(B154,[2]Sheet1!$B:$BF,57,0)</f>
        <v>524.166666666667</v>
      </c>
      <c r="P154" s="39">
        <f>VLOOKUP(B154,[3]Sheet1!$B:$BH,59,0)</f>
        <v>16009.6033333333</v>
      </c>
      <c r="Q154" s="39">
        <f>VLOOKUP(B154,[4]Sheet1!$B$5:$BJ$707,61,0)</f>
        <v>16009.6033333333</v>
      </c>
      <c r="R154" s="39">
        <f>VLOOKUP(B154,[5]Sheet1!$B$5:$BO$716,65,0)</f>
        <v>15485.4366666667</v>
      </c>
      <c r="S154" s="39">
        <f>VLOOKUP(B154,[1]Sheet1!$B:$BO,66,0)</f>
        <v>15485.4366666667</v>
      </c>
      <c r="T154" s="49">
        <f t="shared" si="48"/>
        <v>63514.2466666666</v>
      </c>
      <c r="U154" s="50"/>
      <c r="V154" s="50"/>
      <c r="W154" s="50"/>
      <c r="X154" s="50"/>
      <c r="Y154" s="50"/>
      <c r="Z154" s="50">
        <f>VLOOKUP(B154,'[8]7.4付款计划'!$C$4:$AI$185,33,0)</f>
        <v>0</v>
      </c>
      <c r="AA154" s="50">
        <f>VLOOKUP(B154,'[8]7.9付款计划'!$C$9:$AB$196,26,0)</f>
        <v>0</v>
      </c>
      <c r="AB154" s="50"/>
      <c r="AC154" s="50"/>
      <c r="AD154" s="50"/>
      <c r="AE154" s="50"/>
      <c r="AF154" s="50">
        <v>40000</v>
      </c>
      <c r="AG154" s="50"/>
      <c r="AH154" s="50">
        <f t="shared" si="37"/>
        <v>40000</v>
      </c>
      <c r="AI154" s="50">
        <f t="shared" si="38"/>
        <v>23514.2466666666</v>
      </c>
      <c r="AJ154" s="50">
        <f t="shared" si="39"/>
        <v>52912.62</v>
      </c>
      <c r="AK154" s="62">
        <f t="shared" si="49"/>
        <v>52912.62</v>
      </c>
      <c r="AL154" s="62">
        <f t="shared" si="50"/>
        <v>52912.62</v>
      </c>
      <c r="AM154" s="62">
        <f>J154-20000</f>
        <v>72912.62</v>
      </c>
      <c r="AN154" s="50">
        <f t="shared" si="46"/>
        <v>72912.62</v>
      </c>
      <c r="AO154" s="74">
        <f t="shared" si="51"/>
        <v>1.37798166108577</v>
      </c>
      <c r="AP154" s="75">
        <f t="shared" si="52"/>
        <v>0.00488080835065598</v>
      </c>
      <c r="AQ154" s="76"/>
      <c r="AR154" s="76"/>
      <c r="AS154" s="76"/>
      <c r="AT154" s="76">
        <f t="shared" si="53"/>
        <v>0</v>
      </c>
      <c r="AU154" s="77">
        <v>0</v>
      </c>
      <c r="AV154" s="77">
        <f t="shared" si="54"/>
        <v>0</v>
      </c>
      <c r="AW154" s="113">
        <f t="shared" si="44"/>
        <v>72912.62</v>
      </c>
      <c r="AX154" s="91">
        <v>45519</v>
      </c>
      <c r="AY154" s="93">
        <v>3</v>
      </c>
      <c r="AZ154" s="95">
        <f t="shared" si="55"/>
        <v>45516</v>
      </c>
      <c r="BA154" s="92" t="s">
        <v>70</v>
      </c>
      <c r="BB154" s="50" t="s">
        <v>229</v>
      </c>
      <c r="BC154" s="15" t="s">
        <v>95</v>
      </c>
      <c r="BD154" s="97" t="s">
        <v>614</v>
      </c>
      <c r="BE154" s="2"/>
    </row>
    <row r="155" s="1" customFormat="1" ht="36" customHeight="1" spans="1:57">
      <c r="A155" s="15">
        <f t="shared" si="47"/>
        <v>152</v>
      </c>
      <c r="B155" s="16" t="s">
        <v>230</v>
      </c>
      <c r="C155" s="26" t="s">
        <v>231</v>
      </c>
      <c r="D155" s="17" t="s">
        <v>66</v>
      </c>
      <c r="E155" s="18" t="s">
        <v>75</v>
      </c>
      <c r="F155" s="19" t="s">
        <v>68</v>
      </c>
      <c r="G155" s="19" t="s">
        <v>85</v>
      </c>
      <c r="H155" s="20">
        <v>0.8</v>
      </c>
      <c r="I155" s="38">
        <f>VLOOKUP(B155,[1]Sheet1!$B:$BA,52,0)</f>
        <v>681006.33</v>
      </c>
      <c r="J155" s="38">
        <f>VLOOKUP(B155,[1]Sheet1!$B:$BB,53,0)</f>
        <v>652501.56</v>
      </c>
      <c r="K155" s="39">
        <f>VLOOKUP(B155,[2]Sheet1!$B$5:$BB$697,53,0)</f>
        <v>2157.02166666667</v>
      </c>
      <c r="L155" s="39">
        <f>VLOOKUP(B155,[2]Sheet1!$B:$BC,54,0)</f>
        <v>36575.7433333333</v>
      </c>
      <c r="M155" s="39">
        <f>VLOOKUP(B155,[2]Sheet1!$B:$BD,55,0)</f>
        <v>88698.8533333333</v>
      </c>
      <c r="N155" s="39">
        <f>VLOOKUP(B155,[2]Sheet1!$B:$BE,56,0)</f>
        <v>122882.453333333</v>
      </c>
      <c r="O155" s="39">
        <f>VLOOKUP(B155,[2]Sheet1!$B:$BF,57,0)</f>
        <v>153750.26</v>
      </c>
      <c r="P155" s="39">
        <f>VLOOKUP(B155,[3]Sheet1!$B:$BH,59,0)</f>
        <v>153750.26</v>
      </c>
      <c r="Q155" s="39">
        <f>VLOOKUP(B155,[4]Sheet1!$B$5:$BJ$707,61,0)</f>
        <v>151593.238333333</v>
      </c>
      <c r="R155" s="39">
        <f>VLOOKUP(B155,[5]Sheet1!$B$5:$BO$716,65,0)</f>
        <v>113501.055</v>
      </c>
      <c r="S155" s="39">
        <f>VLOOKUP(B155,[1]Sheet1!$B:$BO,66,0)</f>
        <v>69802.2016666667</v>
      </c>
      <c r="T155" s="49">
        <f t="shared" si="48"/>
        <v>714168.869333333</v>
      </c>
      <c r="U155" s="50">
        <f>VLOOKUP(B155,[6]Sheet2!$A:$V,21,0)</f>
        <v>200000</v>
      </c>
      <c r="V155" s="50"/>
      <c r="W155" s="50"/>
      <c r="X155" s="50">
        <f>VLOOKUP(B155,'[7]5.30 (2)'!$C$4:$V$115,20,0)</f>
        <v>200000</v>
      </c>
      <c r="Y155" s="50"/>
      <c r="Z155" s="50">
        <f>VLOOKUP(B155,'[8]7.4付款计划'!$C$4:$AI$185,33,0)</f>
        <v>70000</v>
      </c>
      <c r="AA155" s="50">
        <f>VLOOKUP(B155,'[8]7.9付款计划'!$C$9:$AB$196,26,0)</f>
        <v>0</v>
      </c>
      <c r="AB155" s="50"/>
      <c r="AC155" s="50"/>
      <c r="AD155" s="50"/>
      <c r="AE155" s="50"/>
      <c r="AF155" s="50">
        <v>30000</v>
      </c>
      <c r="AG155" s="50"/>
      <c r="AH155" s="50">
        <f t="shared" si="37"/>
        <v>500000</v>
      </c>
      <c r="AI155" s="50">
        <f t="shared" si="38"/>
        <v>214168.869333333</v>
      </c>
      <c r="AJ155" s="50">
        <f t="shared" si="39"/>
        <v>622501.56</v>
      </c>
      <c r="AK155" s="62">
        <f t="shared" si="49"/>
        <v>622501.56</v>
      </c>
      <c r="AL155" s="62">
        <f t="shared" si="50"/>
        <v>622501.56</v>
      </c>
      <c r="AM155" s="62">
        <v>60000</v>
      </c>
      <c r="AN155" s="50">
        <f t="shared" si="46"/>
        <v>60000</v>
      </c>
      <c r="AO155" s="74">
        <f t="shared" si="51"/>
        <v>0.0963853006247888</v>
      </c>
      <c r="AP155" s="75">
        <f t="shared" si="52"/>
        <v>0.00401643091469431</v>
      </c>
      <c r="AQ155" s="76"/>
      <c r="AR155" s="76"/>
      <c r="AS155" s="76"/>
      <c r="AT155" s="76">
        <f t="shared" si="53"/>
        <v>0</v>
      </c>
      <c r="AU155" s="77">
        <v>0</v>
      </c>
      <c r="AV155" s="77">
        <f t="shared" si="54"/>
        <v>0</v>
      </c>
      <c r="AW155" s="113">
        <f t="shared" si="44"/>
        <v>60000</v>
      </c>
      <c r="AX155" s="91"/>
      <c r="AY155" s="15">
        <v>7</v>
      </c>
      <c r="AZ155" s="91">
        <f t="shared" si="55"/>
        <v>-7</v>
      </c>
      <c r="BA155" s="94" t="s">
        <v>70</v>
      </c>
      <c r="BB155" s="50" t="s">
        <v>232</v>
      </c>
      <c r="BC155" s="19" t="s">
        <v>95</v>
      </c>
      <c r="BD155" s="97" t="s">
        <v>615</v>
      </c>
      <c r="BE155" s="2"/>
    </row>
    <row r="156" s="1" customFormat="1" ht="36" customHeight="1" spans="1:57">
      <c r="A156" s="15">
        <f t="shared" si="47"/>
        <v>153</v>
      </c>
      <c r="B156" s="16" t="s">
        <v>234</v>
      </c>
      <c r="C156" s="26" t="s">
        <v>235</v>
      </c>
      <c r="D156" s="17" t="s">
        <v>66</v>
      </c>
      <c r="E156" s="18" t="s">
        <v>75</v>
      </c>
      <c r="F156" s="19" t="s">
        <v>68</v>
      </c>
      <c r="G156" s="19" t="s">
        <v>79</v>
      </c>
      <c r="H156" s="20">
        <v>0.8</v>
      </c>
      <c r="I156" s="38">
        <f>VLOOKUP(B156,[1]Sheet1!$B:$BA,52,0)</f>
        <v>563701.59</v>
      </c>
      <c r="J156" s="38">
        <f>VLOOKUP(B156,[1]Sheet1!$B:$BB,53,0)</f>
        <v>561396.39</v>
      </c>
      <c r="K156" s="39">
        <f>VLOOKUP(B156,[2]Sheet1!$B$5:$BB$697,53,0)</f>
        <v>40329.4066666667</v>
      </c>
      <c r="L156" s="39">
        <f>VLOOKUP(B156,[2]Sheet1!$B:$BC,54,0)</f>
        <v>71466.425</v>
      </c>
      <c r="M156" s="39">
        <f>VLOOKUP(B156,[2]Sheet1!$B:$BD,55,0)</f>
        <v>80707</v>
      </c>
      <c r="N156" s="39">
        <f>VLOOKUP(B156,[2]Sheet1!$B:$BE,56,0)</f>
        <v>96762.2283333333</v>
      </c>
      <c r="O156" s="39">
        <f>VLOOKUP(B156,[2]Sheet1!$B:$BF,57,0)</f>
        <v>71298.8566666667</v>
      </c>
      <c r="P156" s="39">
        <f>VLOOKUP(B156,[3]Sheet1!$B:$BH,59,0)</f>
        <v>71298.8566666667</v>
      </c>
      <c r="Q156" s="39">
        <f>VLOOKUP(B156,[4]Sheet1!$B$5:$BJ$707,61,0)</f>
        <v>66569.9916666667</v>
      </c>
      <c r="R156" s="39">
        <f>VLOOKUP(B156,[5]Sheet1!$B$5:$BO$716,65,0)</f>
        <v>35817.1733333333</v>
      </c>
      <c r="S156" s="39">
        <f>VLOOKUP(B156,[1]Sheet1!$B:$BO,66,0)</f>
        <v>26576.5983333333</v>
      </c>
      <c r="T156" s="49">
        <f t="shared" si="48"/>
        <v>448661.229333333</v>
      </c>
      <c r="U156" s="50">
        <f>VLOOKUP(B156,[6]Sheet2!$A:$V,21,0)</f>
        <v>0</v>
      </c>
      <c r="V156" s="50"/>
      <c r="W156" s="50"/>
      <c r="X156" s="50">
        <f>VLOOKUP(B156,'[7]5.30 (2)'!$C$4:$V$115,20,0)</f>
        <v>60000</v>
      </c>
      <c r="Y156" s="50"/>
      <c r="Z156" s="50">
        <f>VLOOKUP(B156,'[8]7.4付款计划'!$C$4:$AI$185,33,0)</f>
        <v>20000</v>
      </c>
      <c r="AA156" s="50">
        <f>VLOOKUP(B156,'[8]7.9付款计划'!$C$9:$AB$196,26,0)</f>
        <v>0</v>
      </c>
      <c r="AB156" s="50"/>
      <c r="AC156" s="50"/>
      <c r="AD156" s="50"/>
      <c r="AE156" s="50"/>
      <c r="AF156" s="50">
        <v>30000</v>
      </c>
      <c r="AG156" s="50"/>
      <c r="AH156" s="50">
        <f t="shared" si="37"/>
        <v>110000</v>
      </c>
      <c r="AI156" s="50">
        <f t="shared" si="38"/>
        <v>338661.229333333</v>
      </c>
      <c r="AJ156" s="50">
        <f t="shared" si="39"/>
        <v>531396.39</v>
      </c>
      <c r="AK156" s="62">
        <f t="shared" si="49"/>
        <v>338661.229333333</v>
      </c>
      <c r="AL156" s="62">
        <f t="shared" si="50"/>
        <v>338661.229333333</v>
      </c>
      <c r="AM156" s="62">
        <v>130000</v>
      </c>
      <c r="AN156" s="50">
        <f t="shared" si="46"/>
        <v>130000</v>
      </c>
      <c r="AO156" s="74">
        <f t="shared" si="51"/>
        <v>0.383864430705309</v>
      </c>
      <c r="AP156" s="75">
        <f t="shared" si="52"/>
        <v>0.00870226698183768</v>
      </c>
      <c r="AQ156" s="76"/>
      <c r="AR156" s="76"/>
      <c r="AS156" s="76"/>
      <c r="AT156" s="76">
        <f t="shared" si="53"/>
        <v>0</v>
      </c>
      <c r="AU156" s="77">
        <v>0</v>
      </c>
      <c r="AV156" s="77">
        <f t="shared" si="54"/>
        <v>0</v>
      </c>
      <c r="AW156" s="113">
        <f t="shared" si="44"/>
        <v>130000</v>
      </c>
      <c r="AX156" s="91"/>
      <c r="AY156" s="93">
        <v>3</v>
      </c>
      <c r="AZ156" s="91">
        <f t="shared" si="55"/>
        <v>-3</v>
      </c>
      <c r="BA156" s="94" t="s">
        <v>70</v>
      </c>
      <c r="BB156" s="50" t="s">
        <v>236</v>
      </c>
      <c r="BC156" s="19" t="s">
        <v>81</v>
      </c>
      <c r="BD156" s="97" t="s">
        <v>616</v>
      </c>
      <c r="BE156" s="2"/>
    </row>
    <row r="157" s="1" customFormat="1" ht="36" customHeight="1" spans="1:57">
      <c r="A157" s="15">
        <f t="shared" si="47"/>
        <v>154</v>
      </c>
      <c r="B157" s="16" t="s">
        <v>252</v>
      </c>
      <c r="C157" s="26" t="s">
        <v>253</v>
      </c>
      <c r="D157" s="17" t="s">
        <v>66</v>
      </c>
      <c r="E157" s="18" t="s">
        <v>75</v>
      </c>
      <c r="F157" s="19" t="s">
        <v>110</v>
      </c>
      <c r="G157" s="19" t="s">
        <v>79</v>
      </c>
      <c r="H157" s="20">
        <v>1</v>
      </c>
      <c r="I157" s="38">
        <f>VLOOKUP(B157,[1]Sheet1!$B:$BA,52,0)</f>
        <v>122012.91</v>
      </c>
      <c r="J157" s="38">
        <f>VLOOKUP(B157,[1]Sheet1!$B:$BB,53,0)</f>
        <v>122012.91</v>
      </c>
      <c r="K157" s="39">
        <f>VLOOKUP(B157,[2]Sheet1!$B$5:$BB$697,53,0)</f>
        <v>2185.89666666667</v>
      </c>
      <c r="L157" s="39">
        <f>VLOOKUP(B157,[2]Sheet1!$B:$BC,54,0)</f>
        <v>2185.89666666667</v>
      </c>
      <c r="M157" s="39">
        <f>VLOOKUP(B157,[2]Sheet1!$B:$BD,55,0)</f>
        <v>2185.89666666667</v>
      </c>
      <c r="N157" s="39">
        <f>VLOOKUP(B157,[2]Sheet1!$B:$BE,56,0)</f>
        <v>20335.485</v>
      </c>
      <c r="O157" s="39">
        <f>VLOOKUP(B157,[2]Sheet1!$B:$BF,57,0)</f>
        <v>20335.485</v>
      </c>
      <c r="P157" s="39">
        <f>VLOOKUP(B157,[3]Sheet1!$B:$BH,59,0)</f>
        <v>18149.5883333333</v>
      </c>
      <c r="Q157" s="39">
        <f>VLOOKUP(B157,[4]Sheet1!$B$5:$BJ$707,61,0)</f>
        <v>18149.5883333333</v>
      </c>
      <c r="R157" s="39">
        <f>VLOOKUP(B157,[5]Sheet1!$B$5:$BO$716,65,0)</f>
        <v>18149.5883333333</v>
      </c>
      <c r="S157" s="39">
        <f>VLOOKUP(B157,[1]Sheet1!$B:$BO,66,0)</f>
        <v>18149.5883333333</v>
      </c>
      <c r="T157" s="49">
        <f t="shared" si="48"/>
        <v>119827.013333333</v>
      </c>
      <c r="U157" s="50">
        <f>VLOOKUP(B157,[6]Sheet2!$A:$V,21,0)</f>
        <v>104448.77</v>
      </c>
      <c r="V157" s="50"/>
      <c r="W157" s="50"/>
      <c r="X157" s="50"/>
      <c r="Y157" s="50"/>
      <c r="Z157" s="50">
        <f>VLOOKUP(B157,'[8]7.4付款计划'!$C$4:$AI$185,33,0)</f>
        <v>0</v>
      </c>
      <c r="AA157" s="50">
        <f>VLOOKUP(B157,'[8]7.9付款计划'!$C$9:$AB$196,26,0)</f>
        <v>0</v>
      </c>
      <c r="AB157" s="50"/>
      <c r="AC157" s="50"/>
      <c r="AD157" s="50"/>
      <c r="AE157" s="50"/>
      <c r="AF157" s="50"/>
      <c r="AG157" s="50"/>
      <c r="AH157" s="50">
        <f t="shared" si="37"/>
        <v>104448.77</v>
      </c>
      <c r="AI157" s="50">
        <f t="shared" si="38"/>
        <v>15378.2433333332</v>
      </c>
      <c r="AJ157" s="50">
        <f t="shared" si="39"/>
        <v>122012.91</v>
      </c>
      <c r="AK157" s="62">
        <f t="shared" si="49"/>
        <v>15378.2433333332</v>
      </c>
      <c r="AL157" s="62">
        <f t="shared" si="50"/>
        <v>15378.2433333332</v>
      </c>
      <c r="AM157" s="62">
        <f>J157-20000</f>
        <v>102012.91</v>
      </c>
      <c r="AN157" s="50">
        <f t="shared" si="46"/>
        <v>102012.91</v>
      </c>
      <c r="AO157" s="74">
        <f t="shared" si="51"/>
        <v>6.6335866710394</v>
      </c>
      <c r="AP157" s="75">
        <f t="shared" si="52"/>
        <v>0.00682879675703214</v>
      </c>
      <c r="AQ157" s="76"/>
      <c r="AR157" s="76"/>
      <c r="AS157" s="76"/>
      <c r="AT157" s="76">
        <f t="shared" si="53"/>
        <v>0</v>
      </c>
      <c r="AU157" s="77"/>
      <c r="AV157" s="77">
        <f t="shared" si="54"/>
        <v>0</v>
      </c>
      <c r="AW157" s="50">
        <f t="shared" si="44"/>
        <v>102012.91</v>
      </c>
      <c r="AX157" s="91"/>
      <c r="AY157" s="93">
        <v>3</v>
      </c>
      <c r="AZ157" s="91">
        <f t="shared" si="55"/>
        <v>-3</v>
      </c>
      <c r="BA157" s="92" t="s">
        <v>70</v>
      </c>
      <c r="BB157" s="50">
        <v>0</v>
      </c>
      <c r="BC157" s="15" t="s">
        <v>72</v>
      </c>
      <c r="BD157" s="97" t="s">
        <v>617</v>
      </c>
      <c r="BE157" s="2"/>
    </row>
    <row r="158" ht="36" customHeight="1" spans="1:56">
      <c r="A158" s="15">
        <f t="shared" si="47"/>
        <v>155</v>
      </c>
      <c r="B158" s="17" t="s">
        <v>618</v>
      </c>
      <c r="C158" s="26" t="s">
        <v>619</v>
      </c>
      <c r="D158" s="17" t="s">
        <v>66</v>
      </c>
      <c r="E158" s="18" t="s">
        <v>67</v>
      </c>
      <c r="F158" s="18" t="s">
        <v>68</v>
      </c>
      <c r="G158" s="19" t="s">
        <v>69</v>
      </c>
      <c r="H158" s="20">
        <v>1</v>
      </c>
      <c r="I158" s="38">
        <f>VLOOKUP(B158,[1]Sheet1!$B:$BA,52,0)</f>
        <v>0</v>
      </c>
      <c r="J158" s="38">
        <f>VLOOKUP(B158,[1]Sheet1!$B:$BB,53,0)</f>
        <v>0</v>
      </c>
      <c r="K158" s="39"/>
      <c r="L158" s="39"/>
      <c r="M158" s="39"/>
      <c r="N158" s="39"/>
      <c r="O158" s="39"/>
      <c r="P158" s="39"/>
      <c r="Q158" s="39"/>
      <c r="R158" s="39">
        <f>VLOOKUP(B158,[5]Sheet1!$B$5:$BO$716,65,0)</f>
        <v>0</v>
      </c>
      <c r="S158" s="39">
        <f>VLOOKUP(B158,[1]Sheet1!$B:$BO,66,0)</f>
        <v>0</v>
      </c>
      <c r="T158" s="49">
        <f t="shared" si="48"/>
        <v>0</v>
      </c>
      <c r="U158" s="50"/>
      <c r="V158" s="50">
        <v>57800</v>
      </c>
      <c r="W158" s="50"/>
      <c r="X158" s="50"/>
      <c r="Y158" s="50"/>
      <c r="Z158" s="50">
        <f>VLOOKUP(B158,'[8]7.4付款计划'!$C$4:$AI$185,33,0)</f>
        <v>70000</v>
      </c>
      <c r="AA158" s="50">
        <f>VLOOKUP(B158,'[8]7.9付款计划'!$C$9:$AB$196,26,0)</f>
        <v>0</v>
      </c>
      <c r="AB158" s="50">
        <v>69360</v>
      </c>
      <c r="AC158" s="50"/>
      <c r="AD158" s="50"/>
      <c r="AE158" s="50"/>
      <c r="AF158" s="50">
        <v>27500</v>
      </c>
      <c r="AG158" s="50"/>
      <c r="AH158" s="50">
        <f t="shared" si="37"/>
        <v>224660</v>
      </c>
      <c r="AI158" s="50">
        <f t="shared" si="38"/>
        <v>-224660</v>
      </c>
      <c r="AJ158" s="50">
        <f t="shared" si="39"/>
        <v>-27500</v>
      </c>
      <c r="AK158" s="62">
        <f t="shared" si="49"/>
        <v>-27500</v>
      </c>
      <c r="AL158" s="62">
        <f t="shared" si="50"/>
        <v>0</v>
      </c>
      <c r="AM158" s="62">
        <v>38000</v>
      </c>
      <c r="AN158" s="50">
        <f t="shared" si="46"/>
        <v>38000</v>
      </c>
      <c r="AO158" s="74" t="str">
        <f t="shared" si="51"/>
        <v>100%</v>
      </c>
      <c r="AP158" s="75">
        <f t="shared" si="52"/>
        <v>0.0025437395793064</v>
      </c>
      <c r="AQ158" s="76"/>
      <c r="AR158" s="22"/>
      <c r="AS158" s="22"/>
      <c r="AT158" s="76">
        <f t="shared" si="53"/>
        <v>0</v>
      </c>
      <c r="AU158" s="77"/>
      <c r="AV158" s="77">
        <f t="shared" si="54"/>
        <v>0</v>
      </c>
      <c r="AW158" s="50">
        <f t="shared" si="44"/>
        <v>38000</v>
      </c>
      <c r="AX158" s="95"/>
      <c r="AY158" s="93">
        <v>7</v>
      </c>
      <c r="AZ158" s="91">
        <f t="shared" si="55"/>
        <v>-7</v>
      </c>
      <c r="BA158" s="94" t="s">
        <v>70</v>
      </c>
      <c r="BB158" s="50" t="s">
        <v>620</v>
      </c>
      <c r="BC158" s="19" t="s">
        <v>277</v>
      </c>
      <c r="BD158" s="97" t="s">
        <v>621</v>
      </c>
    </row>
    <row r="159" ht="37.95" customHeight="1" spans="1:56">
      <c r="A159" s="15">
        <f t="shared" si="47"/>
        <v>156</v>
      </c>
      <c r="B159" s="107"/>
      <c r="C159" s="108" t="s">
        <v>623</v>
      </c>
      <c r="D159" s="108" t="s">
        <v>208</v>
      </c>
      <c r="E159" s="18" t="s">
        <v>134</v>
      </c>
      <c r="F159" s="19" t="s">
        <v>281</v>
      </c>
      <c r="G159" s="19" t="s">
        <v>281</v>
      </c>
      <c r="H159" s="20">
        <v>1</v>
      </c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 t="e">
        <f>VLOOKUP(B159,[1]Sheet1!$B:$BO,66,0)</f>
        <v>#N/A</v>
      </c>
      <c r="T159" s="38"/>
      <c r="U159" s="39"/>
      <c r="V159" s="39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>
        <f t="shared" si="37"/>
        <v>0</v>
      </c>
      <c r="AI159" s="50">
        <f t="shared" si="38"/>
        <v>0</v>
      </c>
      <c r="AJ159" s="50">
        <f t="shared" si="39"/>
        <v>0</v>
      </c>
      <c r="AK159" s="62">
        <f>_xlfn.IFS(G159="原材料",AJ159,G159="涉诉",AJ159,G159="临采",AJ159,G159="零部件",AI159,G159="销售",AI159,G159="固定资产",AJ159,G159="特殊类",AJ159)</f>
        <v>0</v>
      </c>
      <c r="AL159" s="50"/>
      <c r="AM159" s="50">
        <v>500000</v>
      </c>
      <c r="AN159" s="50">
        <f t="shared" si="46"/>
        <v>500000</v>
      </c>
      <c r="AO159" s="74" t="str">
        <f t="shared" si="51"/>
        <v>100%</v>
      </c>
      <c r="AP159" s="75">
        <f t="shared" si="52"/>
        <v>0.0334702576224526</v>
      </c>
      <c r="AQ159" s="112"/>
      <c r="AR159" s="112"/>
      <c r="AS159" s="112"/>
      <c r="AT159" s="76">
        <f t="shared" si="53"/>
        <v>0</v>
      </c>
      <c r="AU159" s="77">
        <v>0</v>
      </c>
      <c r="AV159" s="77">
        <f t="shared" si="54"/>
        <v>0</v>
      </c>
      <c r="AW159" s="50">
        <f t="shared" si="44"/>
        <v>500000</v>
      </c>
      <c r="AX159" s="91">
        <v>45509</v>
      </c>
      <c r="AY159" s="93">
        <v>3</v>
      </c>
      <c r="AZ159" s="91">
        <f t="shared" si="55"/>
        <v>45506</v>
      </c>
      <c r="BA159" s="92" t="s">
        <v>70</v>
      </c>
      <c r="BB159" s="50"/>
      <c r="BC159" s="19" t="s">
        <v>625</v>
      </c>
      <c r="BD159" s="17" t="s">
        <v>624</v>
      </c>
    </row>
    <row r="160" ht="37.95" customHeight="1" spans="1:57">
      <c r="A160" s="29" t="s">
        <v>264</v>
      </c>
      <c r="B160" s="29" t="s">
        <v>264</v>
      </c>
      <c r="C160" s="29" t="s">
        <v>264</v>
      </c>
      <c r="D160" s="29" t="s">
        <v>264</v>
      </c>
      <c r="E160" s="29" t="s">
        <v>264</v>
      </c>
      <c r="F160" s="29" t="s">
        <v>264</v>
      </c>
      <c r="G160" s="29" t="s">
        <v>264</v>
      </c>
      <c r="H160" s="29" t="s">
        <v>264</v>
      </c>
      <c r="I160" s="29" t="s">
        <v>264</v>
      </c>
      <c r="J160" s="29" t="s">
        <v>264</v>
      </c>
      <c r="K160" s="29" t="s">
        <v>264</v>
      </c>
      <c r="L160" s="29" t="s">
        <v>264</v>
      </c>
      <c r="M160" s="29" t="s">
        <v>264</v>
      </c>
      <c r="N160" s="29" t="s">
        <v>264</v>
      </c>
      <c r="O160" s="29" t="s">
        <v>264</v>
      </c>
      <c r="P160" s="29" t="s">
        <v>264</v>
      </c>
      <c r="Q160" s="29" t="s">
        <v>264</v>
      </c>
      <c r="R160" s="29" t="s">
        <v>264</v>
      </c>
      <c r="S160" s="29" t="s">
        <v>264</v>
      </c>
      <c r="T160" s="29" t="s">
        <v>264</v>
      </c>
      <c r="U160" s="29" t="s">
        <v>264</v>
      </c>
      <c r="V160" s="29" t="s">
        <v>264</v>
      </c>
      <c r="W160" s="29" t="s">
        <v>264</v>
      </c>
      <c r="X160" s="29" t="s">
        <v>264</v>
      </c>
      <c r="Y160" s="29" t="s">
        <v>264</v>
      </c>
      <c r="Z160" s="29" t="s">
        <v>264</v>
      </c>
      <c r="AA160" s="29" t="s">
        <v>264</v>
      </c>
      <c r="AB160" s="29" t="s">
        <v>264</v>
      </c>
      <c r="AC160" s="29" t="s">
        <v>264</v>
      </c>
      <c r="AD160" s="29" t="s">
        <v>264</v>
      </c>
      <c r="AE160" s="29" t="s">
        <v>264</v>
      </c>
      <c r="AF160" s="29" t="s">
        <v>264</v>
      </c>
      <c r="AG160" s="29" t="s">
        <v>264</v>
      </c>
      <c r="AH160" s="29" t="s">
        <v>264</v>
      </c>
      <c r="AI160" s="29" t="s">
        <v>264</v>
      </c>
      <c r="AJ160" s="29" t="s">
        <v>264</v>
      </c>
      <c r="AK160" s="29" t="s">
        <v>264</v>
      </c>
      <c r="AL160" s="29" t="s">
        <v>264</v>
      </c>
      <c r="AM160" s="29" t="s">
        <v>264</v>
      </c>
      <c r="AN160" s="29" t="s">
        <v>264</v>
      </c>
      <c r="AO160" s="29" t="s">
        <v>264</v>
      </c>
      <c r="AP160" s="29" t="s">
        <v>264</v>
      </c>
      <c r="AQ160" s="29" t="s">
        <v>264</v>
      </c>
      <c r="AR160" s="29" t="s">
        <v>264</v>
      </c>
      <c r="AS160" s="29" t="s">
        <v>264</v>
      </c>
      <c r="AT160" s="29" t="s">
        <v>264</v>
      </c>
      <c r="AU160" s="29" t="s">
        <v>264</v>
      </c>
      <c r="AV160" s="29" t="s">
        <v>264</v>
      </c>
      <c r="AW160" s="29" t="s">
        <v>264</v>
      </c>
      <c r="AX160" s="29" t="s">
        <v>264</v>
      </c>
      <c r="AY160" s="29" t="s">
        <v>264</v>
      </c>
      <c r="AZ160" s="29" t="s">
        <v>264</v>
      </c>
      <c r="BA160" s="29" t="s">
        <v>264</v>
      </c>
      <c r="BB160" s="29" t="s">
        <v>264</v>
      </c>
      <c r="BC160" s="29" t="s">
        <v>264</v>
      </c>
      <c r="BD160" s="29" t="s">
        <v>264</v>
      </c>
      <c r="BE160" s="29" t="s">
        <v>264</v>
      </c>
    </row>
    <row r="161" s="1" customFormat="1" ht="36" customHeight="1" spans="3:54">
      <c r="C161" s="30" t="s">
        <v>240</v>
      </c>
      <c r="D161" s="30"/>
      <c r="E161" s="31"/>
      <c r="F161" s="30"/>
      <c r="G161" s="31"/>
      <c r="H161" s="31"/>
      <c r="I161" s="40"/>
      <c r="J161" s="40"/>
      <c r="K161" s="41"/>
      <c r="L161" s="41"/>
      <c r="M161" s="41"/>
      <c r="N161" s="41"/>
      <c r="O161" s="41"/>
      <c r="P161" s="41"/>
      <c r="Q161" s="41"/>
      <c r="R161" s="41"/>
      <c r="S161" s="39" t="e">
        <f>VLOOKUP(B161,[1]Sheet1!$B:$BO,66,0)</f>
        <v>#N/A</v>
      </c>
      <c r="T161" s="41"/>
      <c r="U161" s="41"/>
      <c r="V161" s="41"/>
      <c r="AB161" s="52"/>
      <c r="AH161" s="64"/>
      <c r="AI161" s="65"/>
      <c r="AJ161" s="65"/>
      <c r="AL161" s="64"/>
      <c r="AM161" s="1" t="s">
        <v>241</v>
      </c>
      <c r="AN161" s="66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 t="s">
        <v>242</v>
      </c>
    </row>
    <row r="162" ht="13.95" customHeight="1" spans="17:38">
      <c r="Q162" s="41"/>
      <c r="R162" s="41"/>
      <c r="S162" s="39" t="e">
        <f>VLOOKUP(B162,[1]Sheet1!$B:$BO,66,0)</f>
        <v>#N/A</v>
      </c>
      <c r="AB162" s="53"/>
      <c r="AK162" s="2"/>
      <c r="AL162" s="2"/>
    </row>
    <row r="163" ht="27.75" customHeight="1" spans="6:49">
      <c r="F163" s="29"/>
      <c r="Q163" s="41"/>
      <c r="R163" s="41"/>
      <c r="S163" s="39"/>
      <c r="AB163" s="53"/>
      <c r="AK163" s="2"/>
      <c r="AL163" s="2"/>
      <c r="AW163" s="29"/>
    </row>
    <row r="164" ht="31.8" customHeight="1" spans="10:49">
      <c r="J164" s="42" t="s">
        <v>243</v>
      </c>
      <c r="Q164" s="41"/>
      <c r="R164" s="41"/>
      <c r="S164" s="39" t="e">
        <f>VLOOKUP(B164,[1]Sheet1!$B:$BO,66,0)</f>
        <v>#N/A</v>
      </c>
      <c r="AB164" s="53"/>
      <c r="AJ164" s="67"/>
      <c r="AL164" s="42" t="s">
        <v>243</v>
      </c>
      <c r="AM164" s="68">
        <v>108913.433673334</v>
      </c>
      <c r="AW164" s="81"/>
    </row>
    <row r="165" ht="16.5" spans="10:41">
      <c r="J165" s="42" t="s">
        <v>244</v>
      </c>
      <c r="Q165" s="41"/>
      <c r="R165" s="41"/>
      <c r="S165" s="39" t="e">
        <f>VLOOKUP(B165,[1]Sheet1!$B:$BO,66,0)</f>
        <v>#N/A</v>
      </c>
      <c r="AB165" s="53"/>
      <c r="AL165" s="42" t="s">
        <v>244</v>
      </c>
      <c r="AM165" s="68">
        <f>AM164-AW1</f>
        <v>-14671976.7023267</v>
      </c>
      <c r="AO165" s="81"/>
    </row>
    <row r="166" ht="16.5" spans="19:49">
      <c r="S166" s="39" t="e">
        <f>VLOOKUP(B166,[1]Sheet1!$B:$BO,66,0)</f>
        <v>#N/A</v>
      </c>
      <c r="AL166" s="69"/>
      <c r="AM166" s="69"/>
      <c r="AW166" s="81"/>
    </row>
    <row r="167" ht="16.5" spans="19:39">
      <c r="S167" s="39" t="e">
        <f>VLOOKUP(B167,[1]Sheet1!$B:$BO,66,0)</f>
        <v>#N/A</v>
      </c>
      <c r="AL167" s="70"/>
      <c r="AM167" s="70"/>
    </row>
    <row r="168" ht="27.6" customHeight="1" spans="19:39">
      <c r="S168" s="39"/>
      <c r="AL168" s="70"/>
      <c r="AM168" s="70"/>
    </row>
    <row r="169" ht="16.5" spans="19:39">
      <c r="S169" s="39" t="e">
        <f>VLOOKUP(B169,[1]Sheet1!$B:$BO,66,0)</f>
        <v>#N/A</v>
      </c>
      <c r="AL169" s="70"/>
      <c r="AM169" s="71"/>
    </row>
    <row r="170" ht="16.5" spans="19:39">
      <c r="S170" s="39" t="e">
        <f>VLOOKUP(B170,[1]Sheet1!$B:$BO,66,0)</f>
        <v>#N/A</v>
      </c>
      <c r="AL170" s="70"/>
      <c r="AM170" s="70"/>
    </row>
    <row r="171" ht="16.5" spans="19:39">
      <c r="S171" s="39" t="e">
        <f>VLOOKUP(B171,[1]Sheet1!$B:$BO,66,0)</f>
        <v>#N/A</v>
      </c>
      <c r="AL171" s="70"/>
      <c r="AM171" s="70"/>
    </row>
    <row r="172" ht="16.5" spans="19:19">
      <c r="S172" s="39" t="e">
        <f>VLOOKUP(B172,[1]Sheet1!$B:$BO,66,0)</f>
        <v>#N/A</v>
      </c>
    </row>
    <row r="173" ht="16.5" spans="19:49">
      <c r="S173" s="39" t="e">
        <f>VLOOKUP(B173,[1]Sheet1!$B:$BO,66,0)</f>
        <v>#N/A</v>
      </c>
      <c r="AW173" s="2">
        <v>4200000</v>
      </c>
    </row>
    <row r="174" ht="16.5" spans="19:49">
      <c r="S174" s="39" t="e">
        <f>VLOOKUP(B174,[1]Sheet1!$B:$BO,66,0)</f>
        <v>#N/A</v>
      </c>
      <c r="AW174" s="81">
        <f>AW1-AW173</f>
        <v>10580890.136</v>
      </c>
    </row>
    <row r="179" spans="40:40">
      <c r="AN179" s="81"/>
    </row>
    <row r="180" spans="40:40">
      <c r="AN180" s="81"/>
    </row>
  </sheetData>
  <autoFilter ref="A3:BF174">
    <sortState ref="A3:BF174">
      <sortCondition ref="AL3:AL164" descending="1"/>
    </sortState>
    <extLst/>
  </autoFilter>
  <mergeCells count="35">
    <mergeCell ref="A1:G1"/>
    <mergeCell ref="K2:S2"/>
    <mergeCell ref="U2:V2"/>
    <mergeCell ref="W2:AA2"/>
    <mergeCell ref="AB2:AC2"/>
    <mergeCell ref="AD2:AE2"/>
    <mergeCell ref="AK2:AL2"/>
    <mergeCell ref="AQ2:AT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T2:T3"/>
    <mergeCell ref="AH2:AH3"/>
    <mergeCell ref="AI2:AI3"/>
    <mergeCell ref="AJ2:AJ3"/>
    <mergeCell ref="AM2:AM3"/>
    <mergeCell ref="AN2:AN3"/>
    <mergeCell ref="AO2:AO3"/>
    <mergeCell ref="AP2:AP3"/>
    <mergeCell ref="AU2:AU3"/>
    <mergeCell ref="AV2:AV3"/>
    <mergeCell ref="AW2:AW3"/>
    <mergeCell ref="AX2:AX3"/>
    <mergeCell ref="AY2:AY3"/>
    <mergeCell ref="AZ2:AZ3"/>
    <mergeCell ref="BA2:BA3"/>
    <mergeCell ref="BC2:BC3"/>
    <mergeCell ref="BD2:BD3"/>
  </mergeCells>
  <conditionalFormatting sqref="C4:D4"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</conditionalFormatting>
  <conditionalFormatting sqref="C5:D5"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</conditionalFormatting>
  <conditionalFormatting sqref="C6:D6"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</conditionalFormatting>
  <conditionalFormatting sqref="F6:G6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</conditionalFormatting>
  <conditionalFormatting sqref="D7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D8"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D10"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</conditionalFormatting>
  <conditionalFormatting sqref="D15"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</conditionalFormatting>
  <conditionalFormatting sqref="C140:D140">
    <cfRule type="duplicateValues" dxfId="0" priority="1"/>
    <cfRule type="duplicateValues" dxfId="0" priority="2"/>
  </conditionalFormatting>
  <conditionalFormatting sqref="C141:D141">
    <cfRule type="duplicateValues" dxfId="0" priority="44"/>
  </conditionalFormatting>
  <conditionalFormatting sqref="C142:D142">
    <cfRule type="duplicateValues" dxfId="0" priority="43"/>
  </conditionalFormatting>
  <conditionalFormatting sqref="C145:D145">
    <cfRule type="duplicateValues" dxfId="0" priority="41"/>
  </conditionalFormatting>
  <conditionalFormatting sqref="C146:D146">
    <cfRule type="duplicateValues" dxfId="0" priority="40"/>
  </conditionalFormatting>
  <conditionalFormatting sqref="C147:D147"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C148:D148">
    <cfRule type="duplicateValues" dxfId="0" priority="31"/>
  </conditionalFormatting>
  <conditionalFormatting sqref="C149:D149">
    <cfRule type="duplicateValues" dxfId="0" priority="30"/>
  </conditionalFormatting>
  <conditionalFormatting sqref="C150:D150">
    <cfRule type="duplicateValues" dxfId="0" priority="29"/>
  </conditionalFormatting>
  <conditionalFormatting sqref="C151:D151">
    <cfRule type="duplicateValues" dxfId="0" priority="28"/>
  </conditionalFormatting>
  <conditionalFormatting sqref="C152:D152">
    <cfRule type="duplicateValues" dxfId="0" priority="27"/>
  </conditionalFormatting>
  <conditionalFormatting sqref="C153:D153">
    <cfRule type="duplicateValues" dxfId="0" priority="26"/>
  </conditionalFormatting>
  <conditionalFormatting sqref="C157:D157">
    <cfRule type="duplicateValues" dxfId="0" priority="24"/>
  </conditionalFormatting>
  <conditionalFormatting sqref="B158">
    <cfRule type="duplicateValues" dxfId="0" priority="10"/>
    <cfRule type="duplicateValues" dxfId="0" priority="11"/>
  </conditionalFormatting>
  <conditionalFormatting sqref="C158:D158">
    <cfRule type="duplicateValues" dxfId="0" priority="12"/>
    <cfRule type="duplicateValues" dxfId="0" priority="13"/>
  </conditionalFormatting>
  <conditionalFormatting sqref="D158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C59:C60">
    <cfRule type="duplicateValues" dxfId="0" priority="99"/>
    <cfRule type="duplicateValues" dxfId="0" priority="100"/>
  </conditionalFormatting>
  <conditionalFormatting sqref="B159 B139 B1:B3">
    <cfRule type="duplicateValues" dxfId="0" priority="75"/>
  </conditionalFormatting>
  <conditionalFormatting sqref="C159:C1048576 C1:C4 C6:C139 C141:C157">
    <cfRule type="duplicateValues" dxfId="1" priority="23"/>
  </conditionalFormatting>
  <conditionalFormatting sqref="C159:D159 F1:F2 C11:D11 C1:D2 C13:D14 C3 C16:D22 D23:D24">
    <cfRule type="duplicateValues" dxfId="0" priority="93"/>
    <cfRule type="duplicateValues" dxfId="0" priority="94"/>
  </conditionalFormatting>
  <conditionalFormatting sqref="D21:D24 C16:D17 F1:F2 C11:D11 C1:D2 C19:D20 C13:D14 C3 D18">
    <cfRule type="duplicateValues" dxfId="0" priority="103"/>
  </conditionalFormatting>
  <conditionalFormatting sqref="D21:D24 C20:D20 F1:F2 C16:D16 C11:D11 C1:D2 C13:D14 C3 D17:D19"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</conditionalFormatting>
  <conditionalFormatting sqref="F1:F2 C1:D2 C3">
    <cfRule type="duplicateValues" dxfId="0" priority="76"/>
    <cfRule type="duplicateValues" dxfId="0" priority="77"/>
    <cfRule type="duplicateValues" dxfId="0" priority="78"/>
  </conditionalFormatting>
  <conditionalFormatting sqref="F164:F1048576 C1:D2 F1:F2 F161:F162 C3 C58 C61:C139 C4:D4 C161:D1048576 D58:D139 C159:D159 C6:D57">
    <cfRule type="duplicateValues" dxfId="0" priority="102"/>
  </conditionalFormatting>
  <conditionalFormatting sqref="F164:F1048576 C1:D2 F1:F2 F161:F162 C3 C7:D11 C13:D26 C61:C139 C28:C58 C4:D4 C161:D1048576 D27:D139 C159:D159">
    <cfRule type="duplicateValues" dxfId="0" priority="101"/>
  </conditionalFormatting>
  <conditionalFormatting sqref="F164:F1048576 C159:D159 C11:D11 C1:D2 C13:D14 F1:F2 F161:F162 C3 C16:D22 D23:D24 C161:D1048576">
    <cfRule type="duplicateValues" dxfId="0" priority="95"/>
    <cfRule type="duplicateValues" dxfId="0" priority="96"/>
    <cfRule type="duplicateValues" dxfId="0" priority="97"/>
  </conditionalFormatting>
  <conditionalFormatting sqref="F164:F1048576 C159:D159 C11:D11 C1:D2 F1:F2 F161:F162 C3 C13:D22 D23:D24 C161:D1048576">
    <cfRule type="duplicateValues" dxfId="0" priority="98"/>
  </conditionalFormatting>
  <conditionalFormatting sqref="F2 C2:D2 C3"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C143:D144">
    <cfRule type="duplicateValues" dxfId="0" priority="42"/>
  </conditionalFormatting>
  <conditionalFormatting sqref="C154:D156">
    <cfRule type="duplicateValues" dxfId="0" priority="25"/>
  </conditionalFormatting>
  <dataValidations count="6">
    <dataValidation type="list" allowBlank="1" showInputMessage="1" showErrorMessage="1" sqref="G4 G25 G73 G77 G89 G102 G104 F159:G159 G7:G18 G27:G38 G41:G46 G49:G56 G61:G62 G64:G66 G68:G71 G79:G83 G85:G87 G91:G96 G98:G100 G106:G122 G125:G139">
      <formula1>$BF$4:$BF$8</formula1>
    </dataValidation>
    <dataValidation type="list" allowBlank="1" showInputMessage="1" showErrorMessage="1" sqref="G5 G158">
      <formula1>$BF$4:$BF$10</formula1>
    </dataValidation>
    <dataValidation type="list" allowBlank="1" showInputMessage="1" showErrorMessage="1" sqref="G26 G47 G63 G67 G72 G74 G76 G78 G84 G88 G90 G97 G103 G124 G19:G24 G39:G40 G57:G59">
      <formula1>$BF$4:$BF$9</formula1>
    </dataValidation>
    <dataValidation type="list" allowBlank="1" showInputMessage="1" showErrorMessage="1" sqref="G140">
      <formula1>$BF$4:$BF$11</formula1>
    </dataValidation>
    <dataValidation type="list" allowBlank="1" showInputMessage="1" showErrorMessage="1" sqref="G60 G157">
      <formula1>#REF!</formula1>
    </dataValidation>
    <dataValidation type="list" allowBlank="1" showInputMessage="1" showErrorMessage="1" sqref="G141:G156">
      <formula1>$BF$21:$BF$21</formula1>
    </dataValidation>
  </dataValidations>
  <printOptions horizontalCentered="1"/>
  <pageMargins left="0.118110236220472" right="0.118110236220472" top="0.748031496062992" bottom="0.15748031496063" header="0.31496062992126" footer="0.31496062992126"/>
  <pageSetup paperSize="9" scale="15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G66"/>
  <sheetViews>
    <sheetView tabSelected="1" view="pageBreakPreview" zoomScale="70" zoomScaleNormal="70" zoomScaleSheetLayoutView="70" workbookViewId="0">
      <pane xSplit="10" ySplit="3" topLeftCell="AI4" activePane="bottomRight" state="frozen"/>
      <selection/>
      <selection pane="topRight"/>
      <selection pane="bottomLeft"/>
      <selection pane="bottomRight" activeCell="BC4" sqref="BC4:BC45"/>
    </sheetView>
  </sheetViews>
  <sheetFormatPr defaultColWidth="9" defaultRowHeight="14.25"/>
  <cols>
    <col min="1" max="1" width="4.775" style="2" customWidth="1"/>
    <col min="2" max="2" width="10.775" style="2" customWidth="1"/>
    <col min="3" max="3" width="40.3333333333333" style="2" customWidth="1"/>
    <col min="4" max="4" width="8.775" style="2" customWidth="1"/>
    <col min="5" max="5" width="11.8833333333333" style="2" customWidth="1"/>
    <col min="6" max="6" width="10.4416666666667" style="3" customWidth="1"/>
    <col min="7" max="7" width="10.8833333333333" style="2" customWidth="1"/>
    <col min="8" max="8" width="10" style="2" customWidth="1"/>
    <col min="9" max="9" width="17.5583333333333" style="2" customWidth="1"/>
    <col min="10" max="10" width="17.8833333333333" style="2" customWidth="1"/>
    <col min="11" max="15" width="16.4416666666667" style="2" hidden="1" customWidth="1"/>
    <col min="16" max="19" width="17.4416666666667" style="2" hidden="1" customWidth="1"/>
    <col min="20" max="21" width="18.2166666666667" style="2" hidden="1" customWidth="1"/>
    <col min="22" max="22" width="15.4416666666667" style="2" hidden="1" customWidth="1"/>
    <col min="23" max="23" width="15.3333333333333" style="2" hidden="1" customWidth="1"/>
    <col min="24" max="27" width="19.2166666666667" style="2" hidden="1" customWidth="1"/>
    <col min="28" max="28" width="14.3333333333333" style="2" hidden="1" customWidth="1"/>
    <col min="29" max="29" width="9" style="2" hidden="1" customWidth="1"/>
    <col min="30" max="33" width="19.2166666666667" style="2" hidden="1" customWidth="1"/>
    <col min="34" max="34" width="22" style="2" customWidth="1"/>
    <col min="35" max="35" width="16.775" style="4" customWidth="1"/>
    <col min="36" max="36" width="18.4416666666667" style="4" customWidth="1"/>
    <col min="37" max="37" width="15.5583333333333" style="5" hidden="1" customWidth="1"/>
    <col min="38" max="38" width="17.1083333333333" style="2" hidden="1" customWidth="1"/>
    <col min="39" max="39" width="20.6666666666667" style="2" customWidth="1"/>
    <col min="40" max="40" width="21" style="2" customWidth="1"/>
    <col min="41" max="41" width="17.4416666666667" style="2" hidden="1" customWidth="1"/>
    <col min="42" max="43" width="13.8833333333333" style="2" hidden="1" customWidth="1"/>
    <col min="44" max="44" width="12.775" style="2" hidden="1" customWidth="1"/>
    <col min="45" max="45" width="13.3333333333333" style="2" hidden="1" customWidth="1"/>
    <col min="46" max="46" width="15.5583333333333" style="2" hidden="1" customWidth="1"/>
    <col min="47" max="47" width="9.775" style="2" hidden="1" customWidth="1"/>
    <col min="48" max="48" width="9.775" style="2" customWidth="1"/>
    <col min="49" max="49" width="12.4416666666667" style="2" customWidth="1"/>
    <col min="50" max="50" width="16.6666666666667" style="2" customWidth="1"/>
    <col min="51" max="51" width="16.4416666666667" style="2" hidden="1" customWidth="1"/>
    <col min="52" max="52" width="9.775" style="2" hidden="1" customWidth="1"/>
    <col min="53" max="53" width="31.3333333333333" style="2" hidden="1" customWidth="1"/>
    <col min="54" max="54" width="19.5583333333333" style="6" customWidth="1"/>
    <col min="55" max="55" width="22.2166666666667" style="2" customWidth="1"/>
    <col min="56" max="56" width="13.4416666666667" style="6" customWidth="1"/>
    <col min="57" max="57" width="43.1083333333333" style="2" customWidth="1"/>
    <col min="58" max="58" width="12.1083333333333" style="2" customWidth="1"/>
    <col min="59" max="59" width="9" style="1" customWidth="1"/>
    <col min="60" max="16384" width="9" style="2"/>
  </cols>
  <sheetData>
    <row r="1" ht="30.6" customHeight="1" spans="1:57">
      <c r="A1" s="7" t="s">
        <v>265</v>
      </c>
      <c r="B1" s="7"/>
      <c r="C1" s="7"/>
      <c r="D1" s="7"/>
      <c r="E1" s="7"/>
      <c r="F1" s="8"/>
      <c r="G1" s="7"/>
      <c r="H1" s="9"/>
      <c r="I1" s="32">
        <f t="shared" ref="I1:Q1" si="0">SUBTOTAL(9,I4:I45)</f>
        <v>124361903.35</v>
      </c>
      <c r="J1" s="32">
        <f t="shared" si="0"/>
        <v>113198281.48</v>
      </c>
      <c r="K1" s="33">
        <f t="shared" si="0"/>
        <v>7093168.23666667</v>
      </c>
      <c r="L1" s="33">
        <f t="shared" si="0"/>
        <v>7673231.59333333</v>
      </c>
      <c r="M1" s="33">
        <f t="shared" si="0"/>
        <v>8726775.54</v>
      </c>
      <c r="N1" s="33">
        <f t="shared" si="0"/>
        <v>9181979.76666667</v>
      </c>
      <c r="O1" s="34">
        <f t="shared" si="0"/>
        <v>9988059.08666667</v>
      </c>
      <c r="P1" s="34">
        <f t="shared" si="0"/>
        <v>9634348.34333333</v>
      </c>
      <c r="Q1" s="34">
        <f t="shared" si="0"/>
        <v>9178856.56166667</v>
      </c>
      <c r="R1" s="32"/>
      <c r="S1" s="32"/>
      <c r="T1" s="32">
        <f>SUBTOTAL(9,T4:T45)</f>
        <v>66369938.2706667</v>
      </c>
      <c r="U1" s="32" t="e">
        <f>SUBTOTAL(9,U4:U45)</f>
        <v>#REF!</v>
      </c>
      <c r="V1" s="32">
        <f>SUBTOTAL(9,V4:V45)</f>
        <v>550000</v>
      </c>
      <c r="W1" s="32">
        <f>SUBTOTAL(9,W4:W45)</f>
        <v>3430000</v>
      </c>
      <c r="X1" s="32">
        <f>SUBTOTAL(9,X4:X45)</f>
        <v>5070000</v>
      </c>
      <c r="Y1" s="32"/>
      <c r="Z1" s="32"/>
      <c r="AA1" s="32"/>
      <c r="AB1" s="32">
        <f>SUBTOTAL(9,AB4:AB45)</f>
        <v>1550000</v>
      </c>
      <c r="AC1" s="32"/>
      <c r="AD1" s="32"/>
      <c r="AE1" s="32"/>
      <c r="AF1" s="32"/>
      <c r="AG1" s="32"/>
      <c r="AH1" s="32">
        <f t="shared" ref="AH1:AN1" si="1">SUBTOTAL(9,AH4:AH45)</f>
        <v>29438022</v>
      </c>
      <c r="AI1" s="32">
        <f t="shared" si="1"/>
        <v>33583767.8473333</v>
      </c>
      <c r="AJ1" s="32">
        <f t="shared" si="1"/>
        <v>109488281.48</v>
      </c>
      <c r="AK1" s="32">
        <f t="shared" si="1"/>
        <v>49190972.9253333</v>
      </c>
      <c r="AL1" s="32">
        <f t="shared" si="1"/>
        <v>49190972.9253333</v>
      </c>
      <c r="AM1" s="32">
        <f t="shared" si="1"/>
        <v>5060000</v>
      </c>
      <c r="AN1" s="32">
        <f t="shared" si="1"/>
        <v>5060000</v>
      </c>
      <c r="AO1" s="32"/>
      <c r="AP1" s="32"/>
      <c r="AQ1" s="72">
        <f>SUBTOTAL(9,AQ4:AQ45)</f>
        <v>0.857707509881423</v>
      </c>
      <c r="AR1" s="32"/>
      <c r="AS1" s="32"/>
      <c r="AT1" s="32"/>
      <c r="AU1" s="32"/>
      <c r="AV1" s="32"/>
      <c r="AW1" s="32"/>
      <c r="AX1" s="32">
        <f>SUBTOTAL(9,AX4:AX45)</f>
        <v>4963454</v>
      </c>
      <c r="AY1" s="82"/>
      <c r="AZ1" s="83"/>
      <c r="BA1" s="82"/>
      <c r="BB1" s="84"/>
      <c r="BC1" s="85"/>
      <c r="BD1" s="86"/>
      <c r="BE1" s="86" t="s">
        <v>1</v>
      </c>
    </row>
    <row r="2" ht="16.2" customHeight="1" spans="1:57">
      <c r="A2" s="10" t="s">
        <v>2</v>
      </c>
      <c r="B2" s="10" t="s">
        <v>3</v>
      </c>
      <c r="C2" s="10" t="s">
        <v>4</v>
      </c>
      <c r="D2" s="11" t="s">
        <v>5</v>
      </c>
      <c r="E2" s="11" t="s">
        <v>6</v>
      </c>
      <c r="F2" s="11" t="s">
        <v>7</v>
      </c>
      <c r="G2" s="10" t="s">
        <v>8</v>
      </c>
      <c r="H2" s="12" t="s">
        <v>9</v>
      </c>
      <c r="I2" s="11" t="s">
        <v>10</v>
      </c>
      <c r="J2" s="11" t="s">
        <v>11</v>
      </c>
      <c r="K2" s="35" t="s">
        <v>12</v>
      </c>
      <c r="L2" s="36"/>
      <c r="M2" s="36"/>
      <c r="N2" s="36"/>
      <c r="O2" s="36"/>
      <c r="P2" s="36"/>
      <c r="Q2" s="36"/>
      <c r="R2" s="36"/>
      <c r="S2" s="43"/>
      <c r="T2" s="12" t="s">
        <v>13</v>
      </c>
      <c r="U2" s="10" t="s">
        <v>14</v>
      </c>
      <c r="V2" s="10"/>
      <c r="W2" s="44" t="s">
        <v>15</v>
      </c>
      <c r="X2" s="45"/>
      <c r="Y2" s="45"/>
      <c r="Z2" s="45"/>
      <c r="AA2" s="51"/>
      <c r="AB2" s="44" t="s">
        <v>16</v>
      </c>
      <c r="AC2" s="51"/>
      <c r="AD2" s="44" t="s">
        <v>17</v>
      </c>
      <c r="AE2" s="51"/>
      <c r="AF2" s="51"/>
      <c r="AG2" s="51"/>
      <c r="AH2" s="47" t="s">
        <v>18</v>
      </c>
      <c r="AI2" s="54" t="s">
        <v>19</v>
      </c>
      <c r="AJ2" s="54" t="s">
        <v>20</v>
      </c>
      <c r="AK2" s="55" t="s">
        <v>17</v>
      </c>
      <c r="AL2" s="56"/>
      <c r="AM2" s="57" t="s">
        <v>21</v>
      </c>
      <c r="AN2" s="12" t="s">
        <v>22</v>
      </c>
      <c r="AO2" s="12" t="s">
        <v>266</v>
      </c>
      <c r="AP2" s="12" t="s">
        <v>23</v>
      </c>
      <c r="AQ2" s="12" t="s">
        <v>24</v>
      </c>
      <c r="AR2" s="55" t="s">
        <v>25</v>
      </c>
      <c r="AS2" s="73"/>
      <c r="AT2" s="73"/>
      <c r="AU2" s="56"/>
      <c r="AV2" s="37" t="s">
        <v>26</v>
      </c>
      <c r="AW2" s="12" t="s">
        <v>27</v>
      </c>
      <c r="AX2" s="12" t="s">
        <v>28</v>
      </c>
      <c r="AY2" s="87" t="s">
        <v>29</v>
      </c>
      <c r="AZ2" s="12" t="s">
        <v>30</v>
      </c>
      <c r="BA2" s="87" t="s">
        <v>31</v>
      </c>
      <c r="BB2" s="12" t="s">
        <v>32</v>
      </c>
      <c r="BC2" s="10" t="s">
        <v>33</v>
      </c>
      <c r="BD2" s="37" t="s">
        <v>34</v>
      </c>
      <c r="BE2" s="37" t="s">
        <v>35</v>
      </c>
    </row>
    <row r="3" ht="28.5" spans="1:58">
      <c r="A3" s="10"/>
      <c r="B3" s="10"/>
      <c r="C3" s="10"/>
      <c r="D3" s="13"/>
      <c r="E3" s="13"/>
      <c r="F3" s="13"/>
      <c r="G3" s="10"/>
      <c r="H3" s="14"/>
      <c r="I3" s="13"/>
      <c r="J3" s="13"/>
      <c r="K3" s="37" t="s">
        <v>36</v>
      </c>
      <c r="L3" s="37" t="s">
        <v>37</v>
      </c>
      <c r="M3" s="37" t="s">
        <v>38</v>
      </c>
      <c r="N3" s="37" t="s">
        <v>39</v>
      </c>
      <c r="O3" s="37" t="s">
        <v>40</v>
      </c>
      <c r="P3" s="37" t="s">
        <v>41</v>
      </c>
      <c r="Q3" s="37" t="s">
        <v>42</v>
      </c>
      <c r="R3" s="37" t="s">
        <v>43</v>
      </c>
      <c r="S3" s="37" t="s">
        <v>44</v>
      </c>
      <c r="T3" s="14"/>
      <c r="U3" s="46" t="s">
        <v>14</v>
      </c>
      <c r="V3" s="46" t="s">
        <v>45</v>
      </c>
      <c r="W3" s="47" t="s">
        <v>46</v>
      </c>
      <c r="X3" s="48" t="s">
        <v>47</v>
      </c>
      <c r="Y3" s="48" t="s">
        <v>48</v>
      </c>
      <c r="Z3" s="48" t="s">
        <v>49</v>
      </c>
      <c r="AA3" s="48" t="s">
        <v>50</v>
      </c>
      <c r="AB3" s="48" t="s">
        <v>51</v>
      </c>
      <c r="AC3" s="48" t="s">
        <v>52</v>
      </c>
      <c r="AD3" s="48" t="s">
        <v>52</v>
      </c>
      <c r="AE3" s="48" t="s">
        <v>53</v>
      </c>
      <c r="AF3" s="48" t="s">
        <v>54</v>
      </c>
      <c r="AG3" s="48" t="s">
        <v>55</v>
      </c>
      <c r="AH3" s="47"/>
      <c r="AI3" s="58"/>
      <c r="AJ3" s="58"/>
      <c r="AK3" s="59" t="s">
        <v>56</v>
      </c>
      <c r="AL3" s="60" t="s">
        <v>57</v>
      </c>
      <c r="AM3" s="61"/>
      <c r="AN3" s="14"/>
      <c r="AO3" s="14"/>
      <c r="AP3" s="14"/>
      <c r="AQ3" s="14"/>
      <c r="AR3" s="37" t="s">
        <v>58</v>
      </c>
      <c r="AS3" s="37" t="s">
        <v>59</v>
      </c>
      <c r="AT3" s="37" t="s">
        <v>60</v>
      </c>
      <c r="AU3" s="37" t="s">
        <v>61</v>
      </c>
      <c r="AV3" s="37"/>
      <c r="AW3" s="14"/>
      <c r="AX3" s="14"/>
      <c r="AY3" s="88"/>
      <c r="AZ3" s="14"/>
      <c r="BA3" s="88"/>
      <c r="BB3" s="14"/>
      <c r="BC3" s="89" t="s">
        <v>62</v>
      </c>
      <c r="BD3" s="37"/>
      <c r="BE3" s="37"/>
      <c r="BF3" s="2" t="s">
        <v>63</v>
      </c>
    </row>
    <row r="4" ht="36" customHeight="1" spans="1:59">
      <c r="A4" s="15">
        <f>ROW()-3</f>
        <v>1</v>
      </c>
      <c r="B4" s="16" t="s">
        <v>269</v>
      </c>
      <c r="C4" s="17" t="s">
        <v>270</v>
      </c>
      <c r="D4" s="17" t="s">
        <v>208</v>
      </c>
      <c r="E4" s="18" t="s">
        <v>75</v>
      </c>
      <c r="F4" s="18" t="s">
        <v>68</v>
      </c>
      <c r="G4" s="19" t="s">
        <v>69</v>
      </c>
      <c r="H4" s="20">
        <v>1</v>
      </c>
      <c r="I4" s="38">
        <f>VLOOKUP(B4,[1]Sheet1!$B:$BA,52,0)</f>
        <v>4842753.82</v>
      </c>
      <c r="J4" s="38">
        <f>VLOOKUP(B4,[1]Sheet1!$B:$BB,53,0)</f>
        <v>4508769.82</v>
      </c>
      <c r="K4" s="39">
        <f>VLOOKUP(B4,[2]Sheet1!$B$5:$BB$697,53,0)</f>
        <v>132034.97</v>
      </c>
      <c r="L4" s="39">
        <f>VLOOKUP(B4,[2]Sheet1!$B:$BC,54,0)</f>
        <v>301994.97</v>
      </c>
      <c r="M4" s="39">
        <f>VLOOKUP(B4,[2]Sheet1!$B:$BD,55,0)</f>
        <v>415034.97</v>
      </c>
      <c r="N4" s="39">
        <f>VLOOKUP(B4,[2]Sheet1!$B:$BE,56,0)</f>
        <v>575474.97</v>
      </c>
      <c r="O4" s="39">
        <f>VLOOKUP(B4,[2]Sheet1!$B:$BF,57,0)</f>
        <v>720434.97</v>
      </c>
      <c r="P4" s="39">
        <f>VLOOKUP(B4,[3]Sheet1!$B:$BH,59,0)</f>
        <v>813100</v>
      </c>
      <c r="Q4" s="39">
        <f>VLOOKUP(B4,[4]Sheet1!$B$5:$BJ$707,61,0)</f>
        <v>752760</v>
      </c>
      <c r="R4" s="39">
        <f>VLOOKUP(B4,[5]Sheet1!$B$5:$BO$716,65,0)</f>
        <v>582800</v>
      </c>
      <c r="S4" s="39">
        <f>VLOOKUP(B4,[1]Sheet1!$B:$BO,66,0)</f>
        <v>525424</v>
      </c>
      <c r="T4" s="49">
        <f>SUM(K4:S4)*H4</f>
        <v>4819058.85</v>
      </c>
      <c r="U4" s="50">
        <f>VLOOKUP(B4,[6]Sheet2!$A:$V,21,0)</f>
        <v>1520000</v>
      </c>
      <c r="V4" s="50">
        <v>320000</v>
      </c>
      <c r="W4" s="50"/>
      <c r="X4" s="50">
        <f>VLOOKUP(B4,'[7]5.30 (2)'!$C$4:$V$115,20,0)</f>
        <v>400000</v>
      </c>
      <c r="Y4" s="50"/>
      <c r="Z4" s="50">
        <f>VLOOKUP(B4,'[8]7.4付款计划'!$C$4:$AI$185,33,0)</f>
        <v>0</v>
      </c>
      <c r="AA4" s="50"/>
      <c r="AB4" s="50"/>
      <c r="AC4" s="50">
        <v>400000</v>
      </c>
      <c r="AD4" s="50">
        <v>450000</v>
      </c>
      <c r="AE4" s="50"/>
      <c r="AF4" s="50"/>
      <c r="AG4" s="50"/>
      <c r="AH4" s="50">
        <f t="shared" ref="AH4:AH28" si="2">SUM(U4:AG4)</f>
        <v>3090000</v>
      </c>
      <c r="AI4" s="50">
        <f t="shared" ref="AI4:AI28" si="3">T4-AH4</f>
        <v>1729058.85</v>
      </c>
      <c r="AJ4" s="50">
        <f t="shared" ref="AJ4:AJ28" si="4">J4-AD4-AE4-AF4-AG4</f>
        <v>4058769.82</v>
      </c>
      <c r="AK4" s="62">
        <f t="shared" ref="AK4:AK5" si="5">_xlfn.IFS(G4="原材料",AJ4,G4="涉诉",AJ4,G4="临采",AJ4,G4="零部件",AI4,G4="销售",AI4,G4="固定资产",AJ4,G4="特殊类",AJ4,G4="李尔项目",AJ4)</f>
        <v>4058769.82</v>
      </c>
      <c r="AL4" s="62">
        <f t="shared" ref="AL4:AL28" si="6">IF(AK4&gt;=0,AK4,0)</f>
        <v>4058769.82</v>
      </c>
      <c r="AM4" s="63">
        <v>300000</v>
      </c>
      <c r="AN4" s="50">
        <f>AM4</f>
        <v>300000</v>
      </c>
      <c r="AO4" s="50"/>
      <c r="AP4" s="74">
        <f t="shared" ref="AP4:AP28" si="7">IF(AL4&lt;=0,"100%",AM4/AL4)</f>
        <v>0.0739140215642975</v>
      </c>
      <c r="AQ4" s="75">
        <f t="shared" ref="AQ4:AQ28" si="8">AN4/$AN$1</f>
        <v>0.0592885375494071</v>
      </c>
      <c r="AR4" s="76"/>
      <c r="AS4" s="22"/>
      <c r="AT4" s="22"/>
      <c r="AU4" s="76">
        <f t="shared" ref="AU4:AU28" si="9">SUM(AR4:AT4)</f>
        <v>0</v>
      </c>
      <c r="AV4" s="77">
        <v>0</v>
      </c>
      <c r="AW4" s="77">
        <f t="shared" ref="AW4" si="10">IF(AN4=0,0,AU4/AN4+AV4)</f>
        <v>0</v>
      </c>
      <c r="AX4" s="90">
        <f t="shared" ref="AX4:AX28" si="11">AN4*(1-AW4)</f>
        <v>300000</v>
      </c>
      <c r="AY4" s="91">
        <v>45580</v>
      </c>
      <c r="AZ4" s="15">
        <v>7</v>
      </c>
      <c r="BA4" s="91">
        <f>AY4-AZ4</f>
        <v>45573</v>
      </c>
      <c r="BB4" s="92" t="s">
        <v>99</v>
      </c>
      <c r="BC4" s="50" t="str">
        <f>VLOOKUP(B4,[9]Sheet1!$A$1:$P$65536,16,0)</f>
        <v>应付4270353.82元</v>
      </c>
      <c r="BD4" s="15" t="s">
        <v>72</v>
      </c>
      <c r="BE4" s="97" t="s">
        <v>148</v>
      </c>
      <c r="BG4" s="1" t="s">
        <v>79</v>
      </c>
    </row>
    <row r="5" ht="36" customHeight="1" spans="1:57">
      <c r="A5" s="15">
        <f t="shared" ref="A5:A28" si="12">ROW()-3</f>
        <v>2</v>
      </c>
      <c r="B5" s="16" t="s">
        <v>292</v>
      </c>
      <c r="C5" s="17" t="s">
        <v>293</v>
      </c>
      <c r="D5" s="17" t="s">
        <v>66</v>
      </c>
      <c r="E5" s="18" t="s">
        <v>67</v>
      </c>
      <c r="F5" s="18" t="s">
        <v>110</v>
      </c>
      <c r="G5" s="19" t="s">
        <v>69</v>
      </c>
      <c r="H5" s="20">
        <v>0.8</v>
      </c>
      <c r="I5" s="38">
        <f>VLOOKUP(B5,[1]Sheet1!$B:$BA,52,0)</f>
        <v>695619.54</v>
      </c>
      <c r="J5" s="38">
        <f>VLOOKUP(B5,[1]Sheet1!$B:$BB,53,0)</f>
        <v>607766.85</v>
      </c>
      <c r="K5" s="39">
        <f>VLOOKUP(B5,[2]Sheet1!$B$5:$BB$697,53,0)</f>
        <v>70792.89</v>
      </c>
      <c r="L5" s="39">
        <f>VLOOKUP(B5,[2]Sheet1!$B:$BC,54,0)</f>
        <v>79216.4016666667</v>
      </c>
      <c r="M5" s="39">
        <f>VLOOKUP(B5,[2]Sheet1!$B:$BD,55,0)</f>
        <v>73787.37</v>
      </c>
      <c r="N5" s="39">
        <f>VLOOKUP(B5,[2]Sheet1!$B:$BE,56,0)</f>
        <v>73787.37</v>
      </c>
      <c r="O5" s="39">
        <f>VLOOKUP(B5,[2]Sheet1!$B:$BF,57,0)</f>
        <v>73787.37</v>
      </c>
      <c r="P5" s="39">
        <f>VLOOKUP(B5,[3]Sheet1!$B:$BH,59,0)</f>
        <v>53834.9183333333</v>
      </c>
      <c r="Q5" s="39">
        <f>VLOOKUP(B5,[4]Sheet1!$B$5:$BJ$707,61,0)</f>
        <v>58678.82</v>
      </c>
      <c r="R5" s="39">
        <f>VLOOKUP(B5,[5]Sheet1!$B$5:$BO$716,65,0)</f>
        <v>34072.9116666667</v>
      </c>
      <c r="S5" s="39">
        <f>VLOOKUP(B5,[1]Sheet1!$B:$BO,66,0)</f>
        <v>14642.115</v>
      </c>
      <c r="T5" s="49">
        <f t="shared" ref="T5:T28" si="13">SUM(K5:S5)*H5</f>
        <v>426080.133333333</v>
      </c>
      <c r="U5" s="50">
        <f>VLOOKUP(B5,[6]Sheet2!$A:$V,21,0)</f>
        <v>280000</v>
      </c>
      <c r="V5" s="50">
        <v>80000</v>
      </c>
      <c r="W5" s="50"/>
      <c r="X5" s="50"/>
      <c r="Y5" s="50"/>
      <c r="Z5" s="50">
        <f>VLOOKUP(B5,'[8]7.4付款计划'!$C$4:$AI$185,33,0)</f>
        <v>0</v>
      </c>
      <c r="AA5" s="50">
        <f>VLOOKUP(B5,'[8]7.9付款计划'!$C$9:$AB$196,26,0)</f>
        <v>0</v>
      </c>
      <c r="AB5" s="50">
        <v>140000</v>
      </c>
      <c r="AC5" s="50"/>
      <c r="AD5" s="50"/>
      <c r="AE5" s="50"/>
      <c r="AF5" s="50"/>
      <c r="AG5" s="50"/>
      <c r="AH5" s="50">
        <f t="shared" si="2"/>
        <v>500000</v>
      </c>
      <c r="AI5" s="50">
        <f t="shared" si="3"/>
        <v>-73919.8666666667</v>
      </c>
      <c r="AJ5" s="50">
        <f t="shared" si="4"/>
        <v>607766.85</v>
      </c>
      <c r="AK5" s="62">
        <f t="shared" si="5"/>
        <v>607766.85</v>
      </c>
      <c r="AL5" s="62">
        <f t="shared" si="6"/>
        <v>607766.85</v>
      </c>
      <c r="AM5" s="63">
        <v>30000</v>
      </c>
      <c r="AN5" s="50">
        <f t="shared" ref="AN5:AN45" si="14">AM5</f>
        <v>30000</v>
      </c>
      <c r="AO5" s="50"/>
      <c r="AP5" s="74">
        <f t="shared" si="7"/>
        <v>0.0493610337582578</v>
      </c>
      <c r="AQ5" s="75">
        <f t="shared" si="8"/>
        <v>0.00592885375494071</v>
      </c>
      <c r="AR5" s="76"/>
      <c r="AS5" s="22"/>
      <c r="AT5" s="22"/>
      <c r="AU5" s="76">
        <f t="shared" si="9"/>
        <v>0</v>
      </c>
      <c r="AV5" s="78">
        <v>0</v>
      </c>
      <c r="AW5" s="77">
        <f t="shared" ref="AW5:AW29" si="15">IF(AN5=0,0,AU5/AN5+AV5)</f>
        <v>0</v>
      </c>
      <c r="AX5" s="90">
        <f t="shared" si="11"/>
        <v>30000</v>
      </c>
      <c r="AY5" s="91">
        <v>45585</v>
      </c>
      <c r="AZ5" s="93">
        <v>2</v>
      </c>
      <c r="BA5" s="91">
        <f>AY5-AZ5</f>
        <v>45583</v>
      </c>
      <c r="BB5" s="92" t="s">
        <v>70</v>
      </c>
      <c r="BC5" s="50" t="str">
        <f>VLOOKUP(B5,[9]Sheet1!$A$1:$P$65536,16,0)</f>
        <v>应付695619.54元</v>
      </c>
      <c r="BD5" s="19" t="s">
        <v>72</v>
      </c>
      <c r="BE5" s="97" t="s">
        <v>294</v>
      </c>
    </row>
    <row r="6" s="1" customFormat="1" ht="36" customHeight="1" spans="1:58">
      <c r="A6" s="15">
        <f t="shared" si="12"/>
        <v>3</v>
      </c>
      <c r="B6" s="16" t="s">
        <v>323</v>
      </c>
      <c r="C6" s="17" t="s">
        <v>324</v>
      </c>
      <c r="D6" s="17" t="s">
        <v>66</v>
      </c>
      <c r="E6" s="18" t="s">
        <v>67</v>
      </c>
      <c r="F6" s="19" t="s">
        <v>110</v>
      </c>
      <c r="G6" s="19" t="s">
        <v>79</v>
      </c>
      <c r="H6" s="20">
        <v>1</v>
      </c>
      <c r="I6" s="38">
        <f>VLOOKUP(B6,[1]Sheet1!$B:$BA,52,0)</f>
        <v>9160062.26</v>
      </c>
      <c r="J6" s="38">
        <f>VLOOKUP(B6,[1]Sheet1!$B:$BB,53,0)</f>
        <v>8288301.49</v>
      </c>
      <c r="K6" s="39">
        <f>VLOOKUP(B6,[2]Sheet1!$B$5:$BB$697,53,0)</f>
        <v>556803.166666667</v>
      </c>
      <c r="L6" s="39">
        <f>VLOOKUP(B6,[2]Sheet1!$B:$BC,54,0)</f>
        <v>589663.143333333</v>
      </c>
      <c r="M6" s="39">
        <f>VLOOKUP(B6,[2]Sheet1!$B:$BD,55,0)</f>
        <v>676226.423333333</v>
      </c>
      <c r="N6" s="39">
        <f>VLOOKUP(B6,[2]Sheet1!$B:$BE,56,0)</f>
        <v>679047.623333333</v>
      </c>
      <c r="O6" s="39">
        <f>VLOOKUP(B6,[2]Sheet1!$B:$BF,57,0)</f>
        <v>740588.216666667</v>
      </c>
      <c r="P6" s="39">
        <f>VLOOKUP(B6,[3]Sheet1!$B:$BH,59,0)</f>
        <v>730459.401666667</v>
      </c>
      <c r="Q6" s="39">
        <f>VLOOKUP(B6,[4]Sheet1!$B$5:$BJ$707,61,0)</f>
        <v>688834.491666667</v>
      </c>
      <c r="R6" s="39">
        <f>VLOOKUP(B6,[5]Sheet1!$B$5:$BO$716,65,0)</f>
        <v>667706.806666667</v>
      </c>
      <c r="S6" s="39">
        <f>VLOOKUP(B6,[1]Sheet1!$B:$BO,66,0)</f>
        <v>572772.991666667</v>
      </c>
      <c r="T6" s="49">
        <f t="shared" si="13"/>
        <v>5902102.265</v>
      </c>
      <c r="U6" s="50">
        <f>VLOOKUP(B6,[6]Sheet2!$A:$V,21,0)</f>
        <v>1330000</v>
      </c>
      <c r="V6" s="50"/>
      <c r="W6" s="50">
        <v>250000</v>
      </c>
      <c r="X6" s="50">
        <f>VLOOKUP(B6,'[7]5.30 (2)'!$C$4:$V$115,20,0)</f>
        <v>300000</v>
      </c>
      <c r="Y6" s="50"/>
      <c r="Z6" s="50">
        <f>VLOOKUP(B6,'[8]7.4付款计划'!$C$4:$AI$185,33,0)</f>
        <v>50000</v>
      </c>
      <c r="AA6" s="50">
        <f>VLOOKUP(B6,'[8]7.9付款计划'!$C$9:$AB$196,26,0)</f>
        <v>180000</v>
      </c>
      <c r="AB6" s="50"/>
      <c r="AC6" s="50"/>
      <c r="AD6" s="50"/>
      <c r="AE6" s="50">
        <v>20000</v>
      </c>
      <c r="AF6" s="50"/>
      <c r="AG6" s="50">
        <v>150000</v>
      </c>
      <c r="AH6" s="50">
        <f t="shared" si="2"/>
        <v>2280000</v>
      </c>
      <c r="AI6" s="50">
        <f t="shared" si="3"/>
        <v>3622102.265</v>
      </c>
      <c r="AJ6" s="50">
        <f t="shared" si="4"/>
        <v>8118301.49</v>
      </c>
      <c r="AK6" s="62">
        <f t="shared" ref="AK6:AK31" si="16">_xlfn.IFS(G6="原材料",AJ6,G6="涉诉",AJ6,G6="临采",AJ6,G6="零部件",AI6,G6="销售",AI6,G6="固定资产",AJ6,G6="特殊类",AJ6,G6="李尔项目",AJ6)</f>
        <v>3622102.265</v>
      </c>
      <c r="AL6" s="62">
        <f t="shared" si="6"/>
        <v>3622102.265</v>
      </c>
      <c r="AM6" s="63">
        <v>300000</v>
      </c>
      <c r="AN6" s="50">
        <f t="shared" si="14"/>
        <v>300000</v>
      </c>
      <c r="AO6" s="50"/>
      <c r="AP6" s="74">
        <f t="shared" si="7"/>
        <v>0.0828248288014585</v>
      </c>
      <c r="AQ6" s="75">
        <f t="shared" si="8"/>
        <v>0.0592885375494071</v>
      </c>
      <c r="AR6" s="76">
        <v>1300</v>
      </c>
      <c r="AS6" s="76"/>
      <c r="AT6" s="76"/>
      <c r="AU6" s="76">
        <f t="shared" si="9"/>
        <v>1300</v>
      </c>
      <c r="AV6" s="77">
        <v>0.03</v>
      </c>
      <c r="AW6" s="77">
        <f t="shared" si="15"/>
        <v>0.0343333333333333</v>
      </c>
      <c r="AX6" s="90">
        <f t="shared" si="11"/>
        <v>289700</v>
      </c>
      <c r="AY6" s="91">
        <v>45575</v>
      </c>
      <c r="AZ6" s="15">
        <v>2</v>
      </c>
      <c r="BA6" s="91">
        <f t="shared" ref="BA6:BA28" si="17">AY6-AZ6</f>
        <v>45573</v>
      </c>
      <c r="BB6" s="94" t="s">
        <v>70</v>
      </c>
      <c r="BC6" s="50" t="str">
        <f>VLOOKUP(B6,[9]Sheet1!$A$1:$P$65536,16,0)</f>
        <v>应付8948675.25元</v>
      </c>
      <c r="BD6" s="19" t="s">
        <v>88</v>
      </c>
      <c r="BE6" s="97"/>
      <c r="BF6" s="2"/>
    </row>
    <row r="7" s="1" customFormat="1" ht="36" customHeight="1" spans="1:58">
      <c r="A7" s="15">
        <f t="shared" si="12"/>
        <v>4</v>
      </c>
      <c r="B7" s="16" t="s">
        <v>326</v>
      </c>
      <c r="C7" s="17" t="s">
        <v>327</v>
      </c>
      <c r="D7" s="17" t="s">
        <v>66</v>
      </c>
      <c r="E7" s="18" t="s">
        <v>67</v>
      </c>
      <c r="F7" s="19" t="s">
        <v>110</v>
      </c>
      <c r="G7" s="19" t="s">
        <v>79</v>
      </c>
      <c r="H7" s="20">
        <v>1</v>
      </c>
      <c r="I7" s="38">
        <f>VLOOKUP(B7,[1]Sheet1!$B:$BA,52,0)</f>
        <v>10954562.18</v>
      </c>
      <c r="J7" s="38">
        <f>VLOOKUP(B7,[1]Sheet1!$B:$BB,53,0)</f>
        <v>9863768.93</v>
      </c>
      <c r="K7" s="39">
        <f>VLOOKUP(B7,[2]Sheet1!$B$5:$BB$697,53,0)</f>
        <v>591973.758333333</v>
      </c>
      <c r="L7" s="39">
        <f>VLOOKUP(B7,[2]Sheet1!$B:$BC,54,0)</f>
        <v>611056.72</v>
      </c>
      <c r="M7" s="39">
        <f>VLOOKUP(B7,[2]Sheet1!$B:$BD,55,0)</f>
        <v>676826.995</v>
      </c>
      <c r="N7" s="39">
        <f>VLOOKUP(B7,[2]Sheet1!$B:$BE,56,0)</f>
        <v>660791.701666667</v>
      </c>
      <c r="O7" s="39">
        <f>VLOOKUP(B7,[2]Sheet1!$B:$BF,57,0)</f>
        <v>758751.766666667</v>
      </c>
      <c r="P7" s="39">
        <f>VLOOKUP(B7,[3]Sheet1!$B:$BH,59,0)</f>
        <v>745775.18</v>
      </c>
      <c r="Q7" s="39">
        <f>VLOOKUP(B7,[4]Sheet1!$B$5:$BJ$707,61,0)</f>
        <v>728684.705</v>
      </c>
      <c r="R7" s="39">
        <f>VLOOKUP(B7,[5]Sheet1!$B$5:$BO$716,65,0)</f>
        <v>741318.673333333</v>
      </c>
      <c r="S7" s="39">
        <f>VLOOKUP(B7,[1]Sheet1!$B:$BO,66,0)</f>
        <v>686672.725</v>
      </c>
      <c r="T7" s="49">
        <f t="shared" si="13"/>
        <v>6201852.225</v>
      </c>
      <c r="U7" s="50">
        <f>VLOOKUP(B7,[6]Sheet2!$A:$V,21,0)</f>
        <v>1390000</v>
      </c>
      <c r="V7" s="50">
        <f>20000+20000</f>
        <v>40000</v>
      </c>
      <c r="W7" s="50">
        <v>300000</v>
      </c>
      <c r="X7" s="50">
        <f>VLOOKUP(B7,'[7]5.30 (2)'!$C$4:$V$115,20,0)</f>
        <v>300000</v>
      </c>
      <c r="Y7" s="50"/>
      <c r="Z7" s="50">
        <f>VLOOKUP(B7,'[8]7.4付款计划'!$C$4:$AI$185,33,0)</f>
        <v>50000</v>
      </c>
      <c r="AA7" s="50">
        <f>VLOOKUP(B7,'[8]7.9付款计划'!$C$9:$AB$196,26,0)</f>
        <v>180000</v>
      </c>
      <c r="AB7" s="50"/>
      <c r="AC7" s="50"/>
      <c r="AD7" s="50"/>
      <c r="AE7" s="50">
        <v>20000</v>
      </c>
      <c r="AF7" s="50"/>
      <c r="AG7" s="50">
        <v>150000</v>
      </c>
      <c r="AH7" s="50">
        <f t="shared" si="2"/>
        <v>2430000</v>
      </c>
      <c r="AI7" s="50">
        <f t="shared" si="3"/>
        <v>3771852.225</v>
      </c>
      <c r="AJ7" s="50">
        <f t="shared" si="4"/>
        <v>9693768.93</v>
      </c>
      <c r="AK7" s="62">
        <f t="shared" si="16"/>
        <v>3771852.225</v>
      </c>
      <c r="AL7" s="62">
        <f t="shared" si="6"/>
        <v>3771852.225</v>
      </c>
      <c r="AM7" s="63">
        <v>300000</v>
      </c>
      <c r="AN7" s="50">
        <f t="shared" si="14"/>
        <v>300000</v>
      </c>
      <c r="AO7" s="50"/>
      <c r="AP7" s="74">
        <f t="shared" si="7"/>
        <v>0.0795365200183578</v>
      </c>
      <c r="AQ7" s="75">
        <f t="shared" si="8"/>
        <v>0.0592885375494071</v>
      </c>
      <c r="AR7" s="76">
        <v>2000</v>
      </c>
      <c r="AS7" s="76"/>
      <c r="AT7" s="76"/>
      <c r="AU7" s="76">
        <f t="shared" si="9"/>
        <v>2000</v>
      </c>
      <c r="AV7" s="77">
        <v>0.03</v>
      </c>
      <c r="AW7" s="77">
        <f t="shared" si="15"/>
        <v>0.0366666666666667</v>
      </c>
      <c r="AX7" s="90">
        <f t="shared" si="11"/>
        <v>289000</v>
      </c>
      <c r="AY7" s="91">
        <v>45575</v>
      </c>
      <c r="AZ7" s="15">
        <v>2</v>
      </c>
      <c r="BA7" s="91">
        <f t="shared" si="17"/>
        <v>45573</v>
      </c>
      <c r="BB7" s="94" t="s">
        <v>70</v>
      </c>
      <c r="BC7" s="50" t="str">
        <f>VLOOKUP(B7,[9]Sheet1!$A$1:$P$65536,16,0)</f>
        <v>应付10771443.9元</v>
      </c>
      <c r="BD7" s="19" t="s">
        <v>329</v>
      </c>
      <c r="BE7" s="97"/>
      <c r="BF7" s="2"/>
    </row>
    <row r="8" s="1" customFormat="1" ht="36" customHeight="1" spans="1:58">
      <c r="A8" s="15">
        <f t="shared" si="12"/>
        <v>5</v>
      </c>
      <c r="B8" s="16" t="s">
        <v>330</v>
      </c>
      <c r="C8" s="21" t="s">
        <v>331</v>
      </c>
      <c r="D8" s="17" t="s">
        <v>66</v>
      </c>
      <c r="E8" s="18" t="s">
        <v>332</v>
      </c>
      <c r="F8" s="19" t="s">
        <v>110</v>
      </c>
      <c r="G8" s="19" t="s">
        <v>79</v>
      </c>
      <c r="H8" s="20">
        <v>0.8</v>
      </c>
      <c r="I8" s="38">
        <f>VLOOKUP(B8,[1]Sheet1!$B:$BA,52,0)</f>
        <v>9493068.11</v>
      </c>
      <c r="J8" s="38">
        <f>VLOOKUP(B8,[1]Sheet1!$B:$BB,53,0)</f>
        <v>8436535.66</v>
      </c>
      <c r="K8" s="39">
        <f>VLOOKUP(B8,[2]Sheet1!$B$5:$BB$697,53,0)</f>
        <v>559486.656666667</v>
      </c>
      <c r="L8" s="39">
        <f>VLOOKUP(B8,[2]Sheet1!$B:$BC,54,0)</f>
        <v>575301.171666667</v>
      </c>
      <c r="M8" s="39">
        <f>VLOOKUP(B8,[2]Sheet1!$B:$BD,55,0)</f>
        <v>628977.883333333</v>
      </c>
      <c r="N8" s="39">
        <f>VLOOKUP(B8,[2]Sheet1!$B:$BE,56,0)</f>
        <v>506161.658333333</v>
      </c>
      <c r="O8" s="39">
        <f>VLOOKUP(B8,[2]Sheet1!$B:$BF,57,0)</f>
        <v>513637.476666667</v>
      </c>
      <c r="P8" s="39">
        <f>VLOOKUP(B8,[3]Sheet1!$B:$BH,59,0)</f>
        <v>499383.626666667</v>
      </c>
      <c r="Q8" s="39">
        <f>VLOOKUP(B8,[4]Sheet1!$B$5:$BJ$707,61,0)</f>
        <v>502668.686666667</v>
      </c>
      <c r="R8" s="39">
        <f>VLOOKUP(B8,[5]Sheet1!$B$5:$BO$716,65,0)</f>
        <v>477140.121666667</v>
      </c>
      <c r="S8" s="39">
        <f>VLOOKUP(B8,[1]Sheet1!$B:$BO,66,0)</f>
        <v>424770.055</v>
      </c>
      <c r="T8" s="49">
        <f t="shared" si="13"/>
        <v>3750021.86933333</v>
      </c>
      <c r="U8" s="50">
        <f>VLOOKUP(B8,[6]Sheet2!$A:$V,21,0)</f>
        <v>800000</v>
      </c>
      <c r="V8" s="50"/>
      <c r="W8" s="50">
        <v>250000</v>
      </c>
      <c r="X8" s="50">
        <v>220000</v>
      </c>
      <c r="Y8" s="50"/>
      <c r="Z8" s="50">
        <f>VLOOKUP(B8,'[8]7.4付款计划'!$C$4:$AI$185,33,0)</f>
        <v>30000</v>
      </c>
      <c r="AA8" s="50">
        <f>VLOOKUP(B8,'[8]7.9付款计划'!$C$9:$AB$196,26,0)</f>
        <v>120000</v>
      </c>
      <c r="AB8" s="50"/>
      <c r="AC8" s="50"/>
      <c r="AD8" s="50"/>
      <c r="AE8" s="50">
        <v>100000</v>
      </c>
      <c r="AF8" s="50">
        <v>80000</v>
      </c>
      <c r="AG8" s="50">
        <v>200000</v>
      </c>
      <c r="AH8" s="50">
        <f t="shared" si="2"/>
        <v>1800000</v>
      </c>
      <c r="AI8" s="50">
        <f t="shared" si="3"/>
        <v>1950021.86933333</v>
      </c>
      <c r="AJ8" s="50">
        <f t="shared" si="4"/>
        <v>8056535.66</v>
      </c>
      <c r="AK8" s="62">
        <f t="shared" si="16"/>
        <v>1950021.86933333</v>
      </c>
      <c r="AL8" s="62">
        <f t="shared" si="6"/>
        <v>1950021.86933333</v>
      </c>
      <c r="AM8" s="63">
        <v>250000</v>
      </c>
      <c r="AN8" s="50">
        <f t="shared" si="14"/>
        <v>250000</v>
      </c>
      <c r="AO8" s="50"/>
      <c r="AP8" s="74">
        <f t="shared" si="7"/>
        <v>0.128203690395262</v>
      </c>
      <c r="AQ8" s="75">
        <f t="shared" si="8"/>
        <v>0.0494071146245059</v>
      </c>
      <c r="AR8" s="76">
        <v>1000</v>
      </c>
      <c r="AS8" s="76"/>
      <c r="AT8" s="76"/>
      <c r="AU8" s="76">
        <f t="shared" si="9"/>
        <v>1000</v>
      </c>
      <c r="AV8" s="77">
        <v>0.03</v>
      </c>
      <c r="AW8" s="77">
        <f t="shared" si="15"/>
        <v>0.034</v>
      </c>
      <c r="AX8" s="90">
        <f t="shared" si="11"/>
        <v>241500</v>
      </c>
      <c r="AY8" s="91">
        <v>45575</v>
      </c>
      <c r="AZ8" s="15">
        <v>3</v>
      </c>
      <c r="BA8" s="91">
        <f t="shared" si="17"/>
        <v>45572</v>
      </c>
      <c r="BB8" s="94" t="s">
        <v>70</v>
      </c>
      <c r="BC8" s="50" t="str">
        <f>VLOOKUP(B8,[9]Sheet1!$A$1:$P$65536,16,0)</f>
        <v>应付9218068.11元</v>
      </c>
      <c r="BD8" s="19" t="s">
        <v>95</v>
      </c>
      <c r="BE8" s="97"/>
      <c r="BF8" s="2"/>
    </row>
    <row r="9" s="1" customFormat="1" ht="36" customHeight="1" spans="1:58">
      <c r="A9" s="15">
        <f t="shared" si="12"/>
        <v>6</v>
      </c>
      <c r="B9" s="16" t="s">
        <v>334</v>
      </c>
      <c r="C9" s="21" t="s">
        <v>335</v>
      </c>
      <c r="D9" s="17" t="s">
        <v>66</v>
      </c>
      <c r="E9" s="18" t="s">
        <v>168</v>
      </c>
      <c r="F9" s="19" t="s">
        <v>110</v>
      </c>
      <c r="G9" s="19" t="s">
        <v>79</v>
      </c>
      <c r="H9" s="20">
        <v>0.8</v>
      </c>
      <c r="I9" s="38">
        <f>VLOOKUP(B9,[1]Sheet1!$B:$BA,52,0)</f>
        <v>14573035.3</v>
      </c>
      <c r="J9" s="38">
        <f>VLOOKUP(B9,[1]Sheet1!$B:$BB,53,0)</f>
        <v>13624806.86</v>
      </c>
      <c r="K9" s="39">
        <f>VLOOKUP(B9,[2]Sheet1!$B$5:$BB$697,53,0)</f>
        <v>606459.26</v>
      </c>
      <c r="L9" s="39">
        <f>VLOOKUP(B9,[2]Sheet1!$B:$BC,54,0)</f>
        <v>599992.485</v>
      </c>
      <c r="M9" s="39">
        <f>VLOOKUP(B9,[2]Sheet1!$B:$BD,55,0)</f>
        <v>627288.231666667</v>
      </c>
      <c r="N9" s="39">
        <f>VLOOKUP(B9,[2]Sheet1!$B:$BE,56,0)</f>
        <v>585398.966666667</v>
      </c>
      <c r="O9" s="39">
        <f>VLOOKUP(B9,[2]Sheet1!$B:$BF,57,0)</f>
        <v>594815.328333333</v>
      </c>
      <c r="P9" s="39">
        <f>VLOOKUP(B9,[3]Sheet1!$B:$BH,59,0)</f>
        <v>547067.646666667</v>
      </c>
      <c r="Q9" s="39">
        <f>VLOOKUP(B9,[4]Sheet1!$B$5:$BJ$707,61,0)</f>
        <v>534898.551666667</v>
      </c>
      <c r="R9" s="39">
        <f>VLOOKUP(B9,[5]Sheet1!$B$5:$BO$716,65,0)</f>
        <v>547820.181666667</v>
      </c>
      <c r="S9" s="39">
        <f>VLOOKUP(B9,[1]Sheet1!$B:$BO,66,0)</f>
        <v>523956.586666667</v>
      </c>
      <c r="T9" s="49">
        <f t="shared" si="13"/>
        <v>4134157.79066667</v>
      </c>
      <c r="U9" s="50">
        <f>VLOOKUP(B9,[6]Sheet2!$A:$V,21,0)</f>
        <v>510000</v>
      </c>
      <c r="V9" s="50"/>
      <c r="W9" s="50">
        <v>650000</v>
      </c>
      <c r="X9" s="50">
        <f>VLOOKUP(B9,'[7]5.30 (2)'!$C$4:$V$115,20,0)</f>
        <v>300000</v>
      </c>
      <c r="Y9" s="50"/>
      <c r="Z9" s="50">
        <f>VLOOKUP(B9,'[8]7.4付款计划'!$C$4:$AI$185,33,0)</f>
        <v>30000</v>
      </c>
      <c r="AA9" s="50">
        <f>VLOOKUP(B9,'[8]7.9付款计划'!$C$9:$AB$196,26,0)</f>
        <v>200000</v>
      </c>
      <c r="AB9" s="50"/>
      <c r="AC9" s="50"/>
      <c r="AD9" s="50"/>
      <c r="AE9" s="50"/>
      <c r="AF9" s="50"/>
      <c r="AG9" s="50">
        <v>200000</v>
      </c>
      <c r="AH9" s="50">
        <f t="shared" si="2"/>
        <v>1890000</v>
      </c>
      <c r="AI9" s="50">
        <f t="shared" si="3"/>
        <v>2244157.79066667</v>
      </c>
      <c r="AJ9" s="50">
        <f t="shared" si="4"/>
        <v>13424806.86</v>
      </c>
      <c r="AK9" s="62">
        <f t="shared" si="16"/>
        <v>2244157.79066667</v>
      </c>
      <c r="AL9" s="62">
        <f t="shared" si="6"/>
        <v>2244157.79066667</v>
      </c>
      <c r="AM9" s="63">
        <v>500000</v>
      </c>
      <c r="AN9" s="50">
        <f t="shared" si="14"/>
        <v>500000</v>
      </c>
      <c r="AO9" s="50"/>
      <c r="AP9" s="74">
        <f t="shared" si="7"/>
        <v>0.222800732675516</v>
      </c>
      <c r="AQ9" s="75">
        <f t="shared" si="8"/>
        <v>0.0988142292490119</v>
      </c>
      <c r="AR9" s="76"/>
      <c r="AS9" s="76"/>
      <c r="AT9" s="76"/>
      <c r="AU9" s="76">
        <f t="shared" si="9"/>
        <v>0</v>
      </c>
      <c r="AV9" s="77">
        <v>0.03</v>
      </c>
      <c r="AW9" s="77">
        <f t="shared" si="15"/>
        <v>0.03</v>
      </c>
      <c r="AX9" s="90">
        <f t="shared" si="11"/>
        <v>485000</v>
      </c>
      <c r="AY9" s="91">
        <v>45534</v>
      </c>
      <c r="AZ9" s="15">
        <v>3</v>
      </c>
      <c r="BA9" s="91">
        <f t="shared" si="17"/>
        <v>45531</v>
      </c>
      <c r="BB9" s="94" t="s">
        <v>70</v>
      </c>
      <c r="BC9" s="50" t="str">
        <f>VLOOKUP(B9,[9]Sheet1!$A$1:$P$65536,16,0)</f>
        <v>应付14575695.44元</v>
      </c>
      <c r="BD9" s="19" t="s">
        <v>337</v>
      </c>
      <c r="BE9" s="97"/>
      <c r="BF9" s="70" t="s">
        <v>90</v>
      </c>
    </row>
    <row r="10" s="1" customFormat="1" ht="36" customHeight="1" spans="1:58">
      <c r="A10" s="15">
        <f t="shared" si="12"/>
        <v>7</v>
      </c>
      <c r="B10" s="16" t="s">
        <v>340</v>
      </c>
      <c r="C10" s="21" t="s">
        <v>341</v>
      </c>
      <c r="D10" s="17" t="s">
        <v>66</v>
      </c>
      <c r="E10" s="18" t="s">
        <v>168</v>
      </c>
      <c r="F10" s="19" t="s">
        <v>110</v>
      </c>
      <c r="G10" s="19" t="s">
        <v>79</v>
      </c>
      <c r="H10" s="22">
        <v>0.8</v>
      </c>
      <c r="I10" s="38">
        <f>VLOOKUP(B10,[1]Sheet1!$B:$BA,52,0)</f>
        <v>3217619.2</v>
      </c>
      <c r="J10" s="38">
        <f>VLOOKUP(B10,[1]Sheet1!$B:$BB,53,0)</f>
        <v>3217619.2</v>
      </c>
      <c r="K10" s="39">
        <f>VLOOKUP(B10,[2]Sheet1!$B$5:$BB$697,53,0)</f>
        <v>312936.485</v>
      </c>
      <c r="L10" s="39">
        <f>VLOOKUP(B10,[2]Sheet1!$B:$BC,54,0)</f>
        <v>376621.176666667</v>
      </c>
      <c r="M10" s="39">
        <f>VLOOKUP(B10,[2]Sheet1!$B:$BD,55,0)</f>
        <v>363017.333333333</v>
      </c>
      <c r="N10" s="39">
        <f>VLOOKUP(B10,[2]Sheet1!$B:$BE,56,0)</f>
        <v>437479.496666667</v>
      </c>
      <c r="O10" s="39">
        <f>VLOOKUP(B10,[2]Sheet1!$B:$BF,57,0)</f>
        <v>364431.483333333</v>
      </c>
      <c r="P10" s="39">
        <f>VLOOKUP(B10,[3]Sheet1!$B:$BH,59,0)</f>
        <v>305116.09</v>
      </c>
      <c r="Q10" s="39">
        <f>VLOOKUP(B10,[4]Sheet1!$B$5:$BJ$707,61,0)</f>
        <v>270000.048333333</v>
      </c>
      <c r="R10" s="39">
        <f>VLOOKUP(B10,[5]Sheet1!$B$5:$BO$716,65,0)</f>
        <v>206315.356666667</v>
      </c>
      <c r="S10" s="39">
        <f>VLOOKUP(B10,[1]Sheet1!$B:$BO,66,0)</f>
        <v>206315.356666667</v>
      </c>
      <c r="T10" s="49">
        <f t="shared" si="13"/>
        <v>2273786.26133333</v>
      </c>
      <c r="U10" s="50">
        <f>VLOOKUP(B10,[6]Sheet2!$A:$V,21,0)</f>
        <v>700000</v>
      </c>
      <c r="V10" s="50"/>
      <c r="W10" s="50">
        <v>80000</v>
      </c>
      <c r="X10" s="50">
        <f>VLOOKUP(B10,'[7]5.30 (2)'!$C$4:$V$115,20,0)</f>
        <v>110000</v>
      </c>
      <c r="Y10" s="50"/>
      <c r="Z10" s="50">
        <f>VLOOKUP(B10,'[8]7.4付款计划'!$C$4:$AI$185,33,0)</f>
        <v>20000</v>
      </c>
      <c r="AA10" s="50">
        <f>VLOOKUP(B10,'[8]7.9付款计划'!$C$9:$AB$196,26,0)</f>
        <v>70000</v>
      </c>
      <c r="AB10" s="50"/>
      <c r="AC10" s="50"/>
      <c r="AD10" s="50">
        <v>20000</v>
      </c>
      <c r="AE10" s="50">
        <v>20000</v>
      </c>
      <c r="AF10" s="50">
        <v>50000</v>
      </c>
      <c r="AG10" s="50">
        <v>100000</v>
      </c>
      <c r="AH10" s="50">
        <f t="shared" si="2"/>
        <v>1170000</v>
      </c>
      <c r="AI10" s="50">
        <f t="shared" si="3"/>
        <v>1103786.26133333</v>
      </c>
      <c r="AJ10" s="50">
        <f t="shared" si="4"/>
        <v>3027619.2</v>
      </c>
      <c r="AK10" s="62">
        <f t="shared" si="16"/>
        <v>1103786.26133333</v>
      </c>
      <c r="AL10" s="62">
        <f t="shared" si="6"/>
        <v>1103786.26133333</v>
      </c>
      <c r="AM10" s="63">
        <v>80000</v>
      </c>
      <c r="AN10" s="50">
        <f t="shared" si="14"/>
        <v>80000</v>
      </c>
      <c r="AO10" s="50"/>
      <c r="AP10" s="74">
        <f t="shared" si="7"/>
        <v>0.0724778000981485</v>
      </c>
      <c r="AQ10" s="75">
        <f t="shared" si="8"/>
        <v>0.0158102766798419</v>
      </c>
      <c r="AR10" s="76">
        <v>-354</v>
      </c>
      <c r="AS10" s="76"/>
      <c r="AT10" s="76"/>
      <c r="AU10" s="76">
        <f t="shared" si="9"/>
        <v>-354</v>
      </c>
      <c r="AV10" s="77">
        <v>0.03</v>
      </c>
      <c r="AW10" s="77">
        <f t="shared" si="15"/>
        <v>0.025575</v>
      </c>
      <c r="AX10" s="90">
        <f t="shared" si="11"/>
        <v>77954</v>
      </c>
      <c r="AY10" s="91">
        <v>45575</v>
      </c>
      <c r="AZ10" s="15">
        <v>3</v>
      </c>
      <c r="BA10" s="91">
        <f t="shared" si="17"/>
        <v>45572</v>
      </c>
      <c r="BB10" s="94" t="s">
        <v>70</v>
      </c>
      <c r="BC10" s="50" t="str">
        <f>VLOOKUP(B10,[9]Sheet1!$A$1:$P$65536,16,0)</f>
        <v>应付3077619.2元</v>
      </c>
      <c r="BD10" s="19" t="s">
        <v>95</v>
      </c>
      <c r="BE10" s="97" t="s">
        <v>343</v>
      </c>
      <c r="BF10" s="2"/>
    </row>
    <row r="11" s="1" customFormat="1" ht="36" customHeight="1" spans="1:58">
      <c r="A11" s="15">
        <f t="shared" si="12"/>
        <v>8</v>
      </c>
      <c r="B11" s="16" t="s">
        <v>346</v>
      </c>
      <c r="C11" s="21" t="s">
        <v>347</v>
      </c>
      <c r="D11" s="17" t="s">
        <v>208</v>
      </c>
      <c r="E11" s="18" t="s">
        <v>67</v>
      </c>
      <c r="F11" s="19" t="s">
        <v>110</v>
      </c>
      <c r="G11" s="19" t="s">
        <v>79</v>
      </c>
      <c r="H11" s="20">
        <v>0.8</v>
      </c>
      <c r="I11" s="38">
        <f>VLOOKUP(B11,[1]Sheet1!$B:$BA,52,0)</f>
        <v>1825441.09</v>
      </c>
      <c r="J11" s="38">
        <f>VLOOKUP(B11,[1]Sheet1!$B:$BB,53,0)</f>
        <v>1825441.09</v>
      </c>
      <c r="K11" s="39">
        <f>VLOOKUP(B11,[2]Sheet1!$B$5:$BB$697,53,0)</f>
        <v>206112.341666667</v>
      </c>
      <c r="L11" s="39">
        <f>VLOOKUP(B11,[2]Sheet1!$B:$BC,54,0)</f>
        <v>237874.915</v>
      </c>
      <c r="M11" s="39">
        <f>VLOOKUP(B11,[2]Sheet1!$B:$BD,55,0)</f>
        <v>161101.353333333</v>
      </c>
      <c r="N11" s="39">
        <f>VLOOKUP(B11,[2]Sheet1!$B:$BE,56,0)</f>
        <v>58518.02</v>
      </c>
      <c r="O11" s="39">
        <f>VLOOKUP(B11,[2]Sheet1!$B:$BF,57,0)</f>
        <v>60125.9683333333</v>
      </c>
      <c r="P11" s="39">
        <f>VLOOKUP(B11,[3]Sheet1!$B:$BH,59,0)</f>
        <v>33370.5216666667</v>
      </c>
      <c r="Q11" s="39">
        <f>VLOOKUP(B11,[4]Sheet1!$B$5:$BJ$707,61,0)</f>
        <v>33370.5216666667</v>
      </c>
      <c r="R11" s="39">
        <f>VLOOKUP(B11,[5]Sheet1!$B$5:$BO$716,65,0)</f>
        <v>1607.94833333333</v>
      </c>
      <c r="S11" s="39">
        <f>VLOOKUP(B11,[1]Sheet1!$B:$BO,66,0)</f>
        <v>1607.94833333333</v>
      </c>
      <c r="T11" s="49">
        <f t="shared" si="13"/>
        <v>634951.630666667</v>
      </c>
      <c r="U11" s="50">
        <f>VLOOKUP(B11,[6]Sheet2!$A:$V,21,0)</f>
        <v>70000</v>
      </c>
      <c r="V11" s="50"/>
      <c r="W11" s="50"/>
      <c r="X11" s="50">
        <f>VLOOKUP(B11,'[7]5.30 (2)'!$C$4:$V$115,20,0)</f>
        <v>30000</v>
      </c>
      <c r="Y11" s="50"/>
      <c r="Z11" s="50">
        <f>VLOOKUP(B11,'[8]7.4付款计划'!$C$4:$AI$185,33,0)</f>
        <v>10000</v>
      </c>
      <c r="AA11" s="50">
        <f>VLOOKUP(B11,'[8]7.9付款计划'!$C$9:$AB$196,26,0)</f>
        <v>0</v>
      </c>
      <c r="AB11" s="50"/>
      <c r="AC11" s="50"/>
      <c r="AD11" s="50"/>
      <c r="AE11" s="50">
        <v>20000</v>
      </c>
      <c r="AF11" s="50"/>
      <c r="AG11" s="50"/>
      <c r="AH11" s="50">
        <f t="shared" si="2"/>
        <v>130000</v>
      </c>
      <c r="AI11" s="50">
        <f t="shared" si="3"/>
        <v>504951.630666667</v>
      </c>
      <c r="AJ11" s="50">
        <f t="shared" si="4"/>
        <v>1805441.09</v>
      </c>
      <c r="AK11" s="62">
        <f t="shared" si="16"/>
        <v>504951.630666667</v>
      </c>
      <c r="AL11" s="62">
        <f t="shared" si="6"/>
        <v>504951.630666667</v>
      </c>
      <c r="AM11" s="63">
        <v>20000</v>
      </c>
      <c r="AN11" s="50">
        <f t="shared" si="14"/>
        <v>20000</v>
      </c>
      <c r="AO11" s="50"/>
      <c r="AP11" s="74">
        <f t="shared" si="7"/>
        <v>0.0396077540607104</v>
      </c>
      <c r="AQ11" s="75">
        <f t="shared" si="8"/>
        <v>0.00395256916996047</v>
      </c>
      <c r="AR11" s="76"/>
      <c r="AS11" s="76"/>
      <c r="AT11" s="76"/>
      <c r="AU11" s="76">
        <f t="shared" si="9"/>
        <v>0</v>
      </c>
      <c r="AV11" s="77">
        <v>0.03</v>
      </c>
      <c r="AW11" s="77">
        <f t="shared" si="15"/>
        <v>0.03</v>
      </c>
      <c r="AX11" s="90">
        <f t="shared" si="11"/>
        <v>19400</v>
      </c>
      <c r="AY11" s="91">
        <v>45575</v>
      </c>
      <c r="AZ11" s="15">
        <v>3</v>
      </c>
      <c r="BA11" s="91">
        <f t="shared" si="17"/>
        <v>45572</v>
      </c>
      <c r="BB11" s="94" t="s">
        <v>70</v>
      </c>
      <c r="BC11" s="50" t="str">
        <f>VLOOKUP(B11,[9]Sheet1!$A$1:$P$65536,16,0)</f>
        <v>应付1805441.09元</v>
      </c>
      <c r="BD11" s="19" t="s">
        <v>88</v>
      </c>
      <c r="BE11" s="97"/>
      <c r="BF11" s="2"/>
    </row>
    <row r="12" s="1" customFormat="1" ht="36" customHeight="1" spans="1:58">
      <c r="A12" s="15">
        <f t="shared" si="12"/>
        <v>9</v>
      </c>
      <c r="B12" s="16" t="s">
        <v>348</v>
      </c>
      <c r="C12" s="21" t="s">
        <v>349</v>
      </c>
      <c r="D12" s="17" t="s">
        <v>66</v>
      </c>
      <c r="E12" s="18" t="s">
        <v>75</v>
      </c>
      <c r="F12" s="19" t="s">
        <v>110</v>
      </c>
      <c r="G12" s="19" t="s">
        <v>79</v>
      </c>
      <c r="H12" s="20">
        <v>0.8</v>
      </c>
      <c r="I12" s="38">
        <f>VLOOKUP(B12,[1]Sheet1!$B:$BA,52,0)</f>
        <v>4502500.62</v>
      </c>
      <c r="J12" s="38">
        <f>VLOOKUP(B12,[1]Sheet1!$B:$BB,53,0)</f>
        <v>4378439.54</v>
      </c>
      <c r="K12" s="39">
        <f>VLOOKUP(B12,[2]Sheet1!$B$5:$BB$697,53,0)</f>
        <v>268411.568333333</v>
      </c>
      <c r="L12" s="39">
        <f>VLOOKUP(B12,[2]Sheet1!$B:$BC,54,0)</f>
        <v>264670.028333333</v>
      </c>
      <c r="M12" s="39">
        <f>VLOOKUP(B12,[2]Sheet1!$B:$BD,55,0)</f>
        <v>251850.491666667</v>
      </c>
      <c r="N12" s="39">
        <f>VLOOKUP(B12,[2]Sheet1!$B:$BE,56,0)</f>
        <v>234770.561666667</v>
      </c>
      <c r="O12" s="39">
        <f>VLOOKUP(B12,[2]Sheet1!$B:$BF,57,0)</f>
        <v>207341.816666667</v>
      </c>
      <c r="P12" s="39">
        <f>VLOOKUP(B12,[3]Sheet1!$B:$BH,59,0)</f>
        <v>167235.861666667</v>
      </c>
      <c r="Q12" s="39">
        <f>VLOOKUP(B12,[4]Sheet1!$B$5:$BJ$707,61,0)</f>
        <v>107050.146666667</v>
      </c>
      <c r="R12" s="39">
        <f>VLOOKUP(B12,[5]Sheet1!$B$5:$BO$716,65,0)</f>
        <v>93520.4266666667</v>
      </c>
      <c r="S12" s="39">
        <f>VLOOKUP(B12,[1]Sheet1!$B:$BO,66,0)</f>
        <v>70862.8466666667</v>
      </c>
      <c r="T12" s="49">
        <f t="shared" si="13"/>
        <v>1332570.99866667</v>
      </c>
      <c r="U12" s="50">
        <f>VLOOKUP(B12,[6]Sheet2!$A:$V,21,0)</f>
        <v>350000</v>
      </c>
      <c r="V12" s="50">
        <v>50000</v>
      </c>
      <c r="W12" s="50">
        <v>150000</v>
      </c>
      <c r="X12" s="50">
        <f>VLOOKUP(B12,'[7]5.30 (2)'!$C$4:$V$115,20,0)</f>
        <v>100000</v>
      </c>
      <c r="Y12" s="50"/>
      <c r="Z12" s="50">
        <f>VLOOKUP(B12,'[8]7.4付款计划'!$C$4:$AI$185,33,0)</f>
        <v>10000</v>
      </c>
      <c r="AA12" s="50">
        <f>VLOOKUP(B12,'[8]7.9付款计划'!$C$9:$AB$196,26,0)</f>
        <v>40000</v>
      </c>
      <c r="AB12" s="50"/>
      <c r="AC12" s="50"/>
      <c r="AD12" s="50"/>
      <c r="AE12" s="50">
        <v>20000</v>
      </c>
      <c r="AF12" s="50">
        <v>30000</v>
      </c>
      <c r="AG12" s="50">
        <v>70000</v>
      </c>
      <c r="AH12" s="50">
        <f t="shared" si="2"/>
        <v>820000</v>
      </c>
      <c r="AI12" s="50">
        <f t="shared" si="3"/>
        <v>512570.998666667</v>
      </c>
      <c r="AJ12" s="50">
        <f t="shared" si="4"/>
        <v>4258439.54</v>
      </c>
      <c r="AK12" s="62">
        <f t="shared" si="16"/>
        <v>512570.998666667</v>
      </c>
      <c r="AL12" s="62">
        <f t="shared" si="6"/>
        <v>512570.998666667</v>
      </c>
      <c r="AM12" s="63">
        <v>100000</v>
      </c>
      <c r="AN12" s="50">
        <f t="shared" si="14"/>
        <v>100000</v>
      </c>
      <c r="AO12" s="50"/>
      <c r="AP12" s="74">
        <f t="shared" si="7"/>
        <v>0.195094923942491</v>
      </c>
      <c r="AQ12" s="75">
        <f t="shared" si="8"/>
        <v>0.0197628458498024</v>
      </c>
      <c r="AR12" s="76"/>
      <c r="AS12" s="76"/>
      <c r="AT12" s="76"/>
      <c r="AU12" s="76">
        <f t="shared" si="9"/>
        <v>0</v>
      </c>
      <c r="AV12" s="77">
        <v>0.03</v>
      </c>
      <c r="AW12" s="77">
        <f t="shared" si="15"/>
        <v>0.03</v>
      </c>
      <c r="AX12" s="90">
        <f t="shared" si="11"/>
        <v>97000</v>
      </c>
      <c r="AY12" s="91">
        <v>45575</v>
      </c>
      <c r="AZ12" s="15">
        <v>3</v>
      </c>
      <c r="BA12" s="91">
        <f t="shared" si="17"/>
        <v>45572</v>
      </c>
      <c r="BB12" s="94" t="s">
        <v>70</v>
      </c>
      <c r="BC12" s="50" t="str">
        <f>VLOOKUP(B12,[9]Sheet1!$A$1:$P$65536,16,0)</f>
        <v>应付4479939.15元</v>
      </c>
      <c r="BD12" s="19" t="s">
        <v>81</v>
      </c>
      <c r="BE12" s="97"/>
      <c r="BF12" s="2">
        <v>4</v>
      </c>
    </row>
    <row r="13" s="1" customFormat="1" ht="36" customHeight="1" spans="1:58">
      <c r="A13" s="15">
        <f t="shared" si="12"/>
        <v>10</v>
      </c>
      <c r="B13" s="16" t="s">
        <v>351</v>
      </c>
      <c r="C13" s="17" t="s">
        <v>352</v>
      </c>
      <c r="D13" s="17" t="s">
        <v>66</v>
      </c>
      <c r="E13" s="18" t="s">
        <v>67</v>
      </c>
      <c r="F13" s="23" t="s">
        <v>110</v>
      </c>
      <c r="G13" s="19" t="s">
        <v>79</v>
      </c>
      <c r="H13" s="20">
        <v>0.8</v>
      </c>
      <c r="I13" s="38">
        <f>VLOOKUP(B13,[1]Sheet1!$B:$BA,52,0)</f>
        <v>1968699.03</v>
      </c>
      <c r="J13" s="38">
        <f>VLOOKUP(B13,[1]Sheet1!$B:$BB,53,0)</f>
        <v>1700916.27</v>
      </c>
      <c r="K13" s="39">
        <f>VLOOKUP(B13,[2]Sheet1!$B$5:$BB$697,53,0)</f>
        <v>142168.861666667</v>
      </c>
      <c r="L13" s="39">
        <f>VLOOKUP(B13,[2]Sheet1!$B:$BC,54,0)</f>
        <v>149580.686666667</v>
      </c>
      <c r="M13" s="39">
        <f>VLOOKUP(B13,[2]Sheet1!$B:$BD,55,0)</f>
        <v>146512.29</v>
      </c>
      <c r="N13" s="39">
        <f>VLOOKUP(B13,[2]Sheet1!$B:$BE,56,0)</f>
        <v>140380.926666667</v>
      </c>
      <c r="O13" s="39">
        <f>VLOOKUP(B13,[2]Sheet1!$B:$BF,57,0)</f>
        <v>164414.35</v>
      </c>
      <c r="P13" s="39">
        <f>VLOOKUP(B13,[3]Sheet1!$B:$BH,59,0)</f>
        <v>173045.646666667</v>
      </c>
      <c r="Q13" s="39">
        <f>VLOOKUP(B13,[4]Sheet1!$B$5:$BJ$707,61,0)</f>
        <v>167983.85</v>
      </c>
      <c r="R13" s="39">
        <f>VLOOKUP(B13,[5]Sheet1!$B$5:$BO$716,65,0)</f>
        <v>154449.13</v>
      </c>
      <c r="S13" s="39">
        <f>VLOOKUP(B13,[1]Sheet1!$B:$BO,66,0)</f>
        <v>154380.375</v>
      </c>
      <c r="T13" s="49">
        <f t="shared" si="13"/>
        <v>1114332.89333333</v>
      </c>
      <c r="U13" s="50">
        <f>VLOOKUP(B13,[6]Sheet2!$A:$V,21,0)</f>
        <v>260000</v>
      </c>
      <c r="V13" s="50"/>
      <c r="W13" s="50"/>
      <c r="X13" s="50">
        <f>VLOOKUP(B13,'[7]5.30 (2)'!$C$4:$V$115,20,0)</f>
        <v>50000</v>
      </c>
      <c r="Y13" s="50"/>
      <c r="Z13" s="50">
        <f>VLOOKUP(B13,'[8]7.4付款计划'!$C$4:$AI$185,33,0)</f>
        <v>60000</v>
      </c>
      <c r="AA13" s="50">
        <f>VLOOKUP(B13,'[8]7.9付款计划'!$C$9:$AB$196,26,0)</f>
        <v>0</v>
      </c>
      <c r="AB13" s="50">
        <v>50000</v>
      </c>
      <c r="AC13" s="50"/>
      <c r="AD13" s="50"/>
      <c r="AE13" s="50">
        <v>50000</v>
      </c>
      <c r="AF13" s="50">
        <v>50000</v>
      </c>
      <c r="AG13" s="50"/>
      <c r="AH13" s="50">
        <f t="shared" si="2"/>
        <v>520000</v>
      </c>
      <c r="AI13" s="50">
        <f t="shared" si="3"/>
        <v>594332.893333334</v>
      </c>
      <c r="AJ13" s="50">
        <f t="shared" si="4"/>
        <v>1600916.27</v>
      </c>
      <c r="AK13" s="62">
        <f t="shared" si="16"/>
        <v>594332.893333334</v>
      </c>
      <c r="AL13" s="62">
        <f t="shared" si="6"/>
        <v>594332.893333334</v>
      </c>
      <c r="AM13" s="63">
        <v>50000</v>
      </c>
      <c r="AN13" s="50">
        <f t="shared" si="14"/>
        <v>50000</v>
      </c>
      <c r="AO13" s="50"/>
      <c r="AP13" s="74">
        <f t="shared" si="7"/>
        <v>0.0841279366510803</v>
      </c>
      <c r="AQ13" s="75">
        <f t="shared" si="8"/>
        <v>0.00988142292490119</v>
      </c>
      <c r="AR13" s="76">
        <v>400</v>
      </c>
      <c r="AS13" s="76"/>
      <c r="AT13" s="76"/>
      <c r="AU13" s="76">
        <f t="shared" si="9"/>
        <v>400</v>
      </c>
      <c r="AV13" s="77">
        <v>0.03</v>
      </c>
      <c r="AW13" s="77">
        <f t="shared" si="15"/>
        <v>0.038</v>
      </c>
      <c r="AX13" s="90">
        <f t="shared" si="11"/>
        <v>48100</v>
      </c>
      <c r="AY13" s="91">
        <v>45575</v>
      </c>
      <c r="AZ13" s="15">
        <v>3</v>
      </c>
      <c r="BA13" s="91">
        <f t="shared" si="17"/>
        <v>45572</v>
      </c>
      <c r="BB13" s="94" t="s">
        <v>70</v>
      </c>
      <c r="BC13" s="50" t="str">
        <f>VLOOKUP(B13,[9]Sheet1!$A$1:$P$65536,16,0)</f>
        <v>应付2009113.17元</v>
      </c>
      <c r="BD13" s="19" t="s">
        <v>88</v>
      </c>
      <c r="BE13" s="97"/>
      <c r="BF13" s="2"/>
    </row>
    <row r="14" s="1" customFormat="1" ht="36" customHeight="1" spans="1:58">
      <c r="A14" s="15">
        <f t="shared" si="12"/>
        <v>11</v>
      </c>
      <c r="B14" s="16" t="s">
        <v>354</v>
      </c>
      <c r="C14" s="21" t="s">
        <v>355</v>
      </c>
      <c r="D14" s="17" t="s">
        <v>66</v>
      </c>
      <c r="E14" s="18" t="s">
        <v>67</v>
      </c>
      <c r="F14" s="19" t="s">
        <v>110</v>
      </c>
      <c r="G14" s="19" t="s">
        <v>79</v>
      </c>
      <c r="H14" s="20">
        <v>0.8</v>
      </c>
      <c r="I14" s="38">
        <f>VLOOKUP(B14,[1]Sheet1!$B:$BA,52,0)</f>
        <v>2427130.28</v>
      </c>
      <c r="J14" s="38">
        <f>VLOOKUP(B14,[1]Sheet1!$B:$BB,53,0)</f>
        <v>2374801.83</v>
      </c>
      <c r="K14" s="39">
        <f>VLOOKUP(B14,[2]Sheet1!$B$5:$BB$697,53,0)</f>
        <v>121805.763333333</v>
      </c>
      <c r="L14" s="39">
        <f>VLOOKUP(B14,[2]Sheet1!$B:$BC,54,0)</f>
        <v>134221.748333333</v>
      </c>
      <c r="M14" s="39">
        <f>VLOOKUP(B14,[2]Sheet1!$B:$BD,55,0)</f>
        <v>161670.878333333</v>
      </c>
      <c r="N14" s="39">
        <f>VLOOKUP(B14,[2]Sheet1!$B:$BE,56,0)</f>
        <v>159402.591666667</v>
      </c>
      <c r="O14" s="39">
        <f>VLOOKUP(B14,[2]Sheet1!$B:$BF,57,0)</f>
        <v>153253.925</v>
      </c>
      <c r="P14" s="39">
        <f>VLOOKUP(B14,[3]Sheet1!$B:$BH,59,0)</f>
        <v>139212.72</v>
      </c>
      <c r="Q14" s="39">
        <f>VLOOKUP(B14,[4]Sheet1!$B$5:$BJ$707,61,0)</f>
        <v>149082.228333333</v>
      </c>
      <c r="R14" s="39">
        <f>VLOOKUP(B14,[5]Sheet1!$B$5:$BO$716,65,0)</f>
        <v>136061.136666667</v>
      </c>
      <c r="S14" s="39">
        <f>VLOOKUP(B14,[1]Sheet1!$B:$BO,66,0)</f>
        <v>89960.3133333333</v>
      </c>
      <c r="T14" s="49">
        <f t="shared" si="13"/>
        <v>995737.043999999</v>
      </c>
      <c r="U14" s="50">
        <f>VLOOKUP(B14,[6]Sheet2!$A:$V,21,0)</f>
        <v>270000</v>
      </c>
      <c r="V14" s="50"/>
      <c r="W14" s="50">
        <v>80000</v>
      </c>
      <c r="X14" s="50">
        <f>VLOOKUP(B14,'[7]5.30 (2)'!$C$4:$V$115,20,0)</f>
        <v>45000</v>
      </c>
      <c r="Y14" s="50"/>
      <c r="Z14" s="50">
        <f>VLOOKUP(B14,'[8]7.4付款计划'!$C$4:$AI$185,33,0)</f>
        <v>10000</v>
      </c>
      <c r="AA14" s="50">
        <f>VLOOKUP(B14,'[8]7.9付款计划'!$C$9:$AB$196,26,0)</f>
        <v>30000</v>
      </c>
      <c r="AB14" s="50"/>
      <c r="AC14" s="50"/>
      <c r="AD14" s="50"/>
      <c r="AE14" s="50">
        <v>20000</v>
      </c>
      <c r="AF14" s="50">
        <v>30000</v>
      </c>
      <c r="AG14" s="50">
        <v>60000</v>
      </c>
      <c r="AH14" s="50">
        <f t="shared" si="2"/>
        <v>545000</v>
      </c>
      <c r="AI14" s="50">
        <f t="shared" si="3"/>
        <v>450737.043999999</v>
      </c>
      <c r="AJ14" s="50">
        <f t="shared" si="4"/>
        <v>2264801.83</v>
      </c>
      <c r="AK14" s="62">
        <f t="shared" si="16"/>
        <v>450737.043999999</v>
      </c>
      <c r="AL14" s="62">
        <f t="shared" si="6"/>
        <v>450737.043999999</v>
      </c>
      <c r="AM14" s="63">
        <v>80000</v>
      </c>
      <c r="AN14" s="50">
        <f t="shared" si="14"/>
        <v>80000</v>
      </c>
      <c r="AO14" s="50"/>
      <c r="AP14" s="74">
        <f t="shared" si="7"/>
        <v>0.177487076034514</v>
      </c>
      <c r="AQ14" s="75">
        <f t="shared" si="8"/>
        <v>0.0158102766798419</v>
      </c>
      <c r="AR14" s="76">
        <v>600</v>
      </c>
      <c r="AS14" s="76"/>
      <c r="AT14" s="76"/>
      <c r="AU14" s="76">
        <f t="shared" si="9"/>
        <v>600</v>
      </c>
      <c r="AV14" s="79">
        <v>0.03</v>
      </c>
      <c r="AW14" s="77">
        <f t="shared" si="15"/>
        <v>0.0375</v>
      </c>
      <c r="AX14" s="90">
        <f t="shared" si="11"/>
        <v>77000</v>
      </c>
      <c r="AY14" s="91">
        <v>45575</v>
      </c>
      <c r="AZ14" s="15">
        <v>2</v>
      </c>
      <c r="BA14" s="91">
        <f t="shared" si="17"/>
        <v>45573</v>
      </c>
      <c r="BB14" s="94" t="s">
        <v>70</v>
      </c>
      <c r="BC14" s="50" t="str">
        <f>VLOOKUP(B14,[9]Sheet1!$A$1:$P$65536,16,0)</f>
        <v>应付2315592.28元</v>
      </c>
      <c r="BD14" s="19" t="s">
        <v>88</v>
      </c>
      <c r="BE14" s="97"/>
      <c r="BF14" s="2"/>
    </row>
    <row r="15" s="1" customFormat="1" ht="36" customHeight="1" spans="1:58">
      <c r="A15" s="15">
        <f t="shared" si="12"/>
        <v>12</v>
      </c>
      <c r="B15" s="24" t="s">
        <v>357</v>
      </c>
      <c r="C15" s="21" t="s">
        <v>358</v>
      </c>
      <c r="D15" s="17" t="s">
        <v>66</v>
      </c>
      <c r="E15" s="18" t="s">
        <v>75</v>
      </c>
      <c r="F15" s="19" t="s">
        <v>110</v>
      </c>
      <c r="G15" s="19" t="s">
        <v>79</v>
      </c>
      <c r="H15" s="20">
        <v>0.8</v>
      </c>
      <c r="I15" s="38">
        <f>VLOOKUP(B15,[1]Sheet1!$B:$BA,52,0)</f>
        <v>2796003.5</v>
      </c>
      <c r="J15" s="38">
        <f>VLOOKUP(B15,[1]Sheet1!$B:$BB,53,0)</f>
        <v>2796003.5</v>
      </c>
      <c r="K15" s="39">
        <f>VLOOKUP(B15,[2]Sheet1!$B$5:$BB$697,53,0)</f>
        <v>302108.755</v>
      </c>
      <c r="L15" s="39">
        <f>VLOOKUP(B15,[2]Sheet1!$B:$BC,54,0)</f>
        <v>136113.218333333</v>
      </c>
      <c r="M15" s="39">
        <f>VLOOKUP(B15,[2]Sheet1!$B:$BD,55,0)</f>
        <v>155049.156666667</v>
      </c>
      <c r="N15" s="39">
        <f>VLOOKUP(B15,[2]Sheet1!$B:$BE,56,0)</f>
        <v>107499.156666667</v>
      </c>
      <c r="O15" s="39">
        <f>VLOOKUP(B15,[2]Sheet1!$B:$BF,57,0)</f>
        <v>78182.49</v>
      </c>
      <c r="P15" s="39">
        <f>VLOOKUP(B15,[3]Sheet1!$B:$BH,59,0)</f>
        <v>142778.385</v>
      </c>
      <c r="Q15" s="39">
        <f>VLOOKUP(B15,[4]Sheet1!$B$5:$BJ$707,61,0)</f>
        <v>113050.46</v>
      </c>
      <c r="R15" s="39">
        <f>VLOOKUP(B15,[5]Sheet1!$B$5:$BO$716,65,0)</f>
        <v>113050.46</v>
      </c>
      <c r="S15" s="39">
        <f>VLOOKUP(B15,[1]Sheet1!$B:$BO,66,0)</f>
        <v>94114.5216666667</v>
      </c>
      <c r="T15" s="49">
        <f t="shared" si="13"/>
        <v>993557.282666667</v>
      </c>
      <c r="U15" s="50">
        <f>VLOOKUP(B15,[6]Sheet2!$A:$V,21,0)</f>
        <v>250000</v>
      </c>
      <c r="V15" s="50"/>
      <c r="W15" s="50">
        <v>100000</v>
      </c>
      <c r="X15" s="50">
        <f>VLOOKUP(B15,'[7]5.30 (2)'!$C$4:$V$115,20,0)</f>
        <v>60000</v>
      </c>
      <c r="Y15" s="50"/>
      <c r="Z15" s="50">
        <f>VLOOKUP(B15,'[8]7.4付款计划'!$C$4:$AI$185,33,0)</f>
        <v>10000</v>
      </c>
      <c r="AA15" s="50">
        <f>VLOOKUP(B15,'[8]7.9付款计划'!$C$9:$AB$196,26,0)</f>
        <v>30000</v>
      </c>
      <c r="AB15" s="50"/>
      <c r="AC15" s="50"/>
      <c r="AD15" s="50"/>
      <c r="AE15" s="50">
        <v>20000</v>
      </c>
      <c r="AF15" s="50">
        <v>50000</v>
      </c>
      <c r="AG15" s="50">
        <v>100000</v>
      </c>
      <c r="AH15" s="50">
        <f t="shared" si="2"/>
        <v>620000</v>
      </c>
      <c r="AI15" s="50">
        <f t="shared" si="3"/>
        <v>373557.282666667</v>
      </c>
      <c r="AJ15" s="50">
        <f t="shared" si="4"/>
        <v>2626003.5</v>
      </c>
      <c r="AK15" s="62">
        <f t="shared" si="16"/>
        <v>373557.282666667</v>
      </c>
      <c r="AL15" s="62">
        <f t="shared" si="6"/>
        <v>373557.282666667</v>
      </c>
      <c r="AM15" s="63">
        <v>200000</v>
      </c>
      <c r="AN15" s="50">
        <f t="shared" si="14"/>
        <v>200000</v>
      </c>
      <c r="AO15" s="50"/>
      <c r="AP15" s="74">
        <f t="shared" si="7"/>
        <v>0.53539312250128</v>
      </c>
      <c r="AQ15" s="75">
        <f t="shared" si="8"/>
        <v>0.0395256916996047</v>
      </c>
      <c r="AR15" s="76"/>
      <c r="AS15" s="76"/>
      <c r="AT15" s="76"/>
      <c r="AU15" s="76">
        <f t="shared" si="9"/>
        <v>0</v>
      </c>
      <c r="AV15" s="79">
        <v>0.03</v>
      </c>
      <c r="AW15" s="77">
        <f t="shared" si="15"/>
        <v>0.03</v>
      </c>
      <c r="AX15" s="90">
        <f t="shared" si="11"/>
        <v>194000</v>
      </c>
      <c r="AY15" s="91">
        <v>45575</v>
      </c>
      <c r="AZ15" s="15">
        <v>1</v>
      </c>
      <c r="BA15" s="91">
        <f t="shared" si="17"/>
        <v>45574</v>
      </c>
      <c r="BB15" s="94" t="s">
        <v>70</v>
      </c>
      <c r="BC15" s="50" t="str">
        <f>VLOOKUP(B15,[9]Sheet1!$A$1:$P$65536,16,0)</f>
        <v>应付2676003.5元</v>
      </c>
      <c r="BD15" s="19" t="s">
        <v>95</v>
      </c>
      <c r="BE15" s="97"/>
      <c r="BF15" s="2"/>
    </row>
    <row r="16" s="1" customFormat="1" ht="36" customHeight="1" spans="1:58">
      <c r="A16" s="15">
        <f t="shared" si="12"/>
        <v>13</v>
      </c>
      <c r="B16" s="16" t="s">
        <v>364</v>
      </c>
      <c r="C16" s="21" t="s">
        <v>365</v>
      </c>
      <c r="D16" s="17" t="s">
        <v>66</v>
      </c>
      <c r="E16" s="18" t="s">
        <v>67</v>
      </c>
      <c r="F16" s="19" t="s">
        <v>110</v>
      </c>
      <c r="G16" s="19" t="s">
        <v>79</v>
      </c>
      <c r="H16" s="22">
        <v>0.8</v>
      </c>
      <c r="I16" s="38">
        <f>VLOOKUP(B16,[1]Sheet1!$B:$BA,52,0)</f>
        <v>2611291.32</v>
      </c>
      <c r="J16" s="38">
        <f>VLOOKUP(B16,[1]Sheet1!$B:$BB,53,0)</f>
        <v>2406173.52</v>
      </c>
      <c r="K16" s="39">
        <f>VLOOKUP(B16,[2]Sheet1!$B$5:$BB$697,53,0)</f>
        <v>167661.095</v>
      </c>
      <c r="L16" s="39">
        <f>VLOOKUP(B16,[2]Sheet1!$B:$BC,54,0)</f>
        <v>124722.68</v>
      </c>
      <c r="M16" s="39">
        <f>VLOOKUP(B16,[2]Sheet1!$B:$BD,55,0)</f>
        <v>132898.791666667</v>
      </c>
      <c r="N16" s="39">
        <f>VLOOKUP(B16,[2]Sheet1!$B:$BE,56,0)</f>
        <v>130394.64</v>
      </c>
      <c r="O16" s="39">
        <f>VLOOKUP(B16,[2]Sheet1!$B:$BF,57,0)</f>
        <v>138663.455</v>
      </c>
      <c r="P16" s="39">
        <f>VLOOKUP(B16,[3]Sheet1!$B:$BH,59,0)</f>
        <v>137983.311666667</v>
      </c>
      <c r="Q16" s="39">
        <f>VLOOKUP(B16,[4]Sheet1!$B$5:$BJ$707,61,0)</f>
        <v>132329.628333333</v>
      </c>
      <c r="R16" s="39">
        <f>VLOOKUP(B16,[5]Sheet1!$B$5:$BO$716,65,0)</f>
        <v>134271.003333333</v>
      </c>
      <c r="S16" s="39">
        <f>VLOOKUP(B16,[1]Sheet1!$B:$BO,66,0)</f>
        <v>123683.316666667</v>
      </c>
      <c r="T16" s="49">
        <f t="shared" si="13"/>
        <v>978086.337333333</v>
      </c>
      <c r="U16" s="50">
        <f>VLOOKUP(B16,[6]Sheet2!$A:$V,21,0)</f>
        <v>270000</v>
      </c>
      <c r="V16" s="50"/>
      <c r="W16" s="50">
        <v>200000</v>
      </c>
      <c r="X16" s="50">
        <f>VLOOKUP(B16,'[7]5.30 (2)'!$C$4:$V$115,20,0)</f>
        <v>40000</v>
      </c>
      <c r="Y16" s="50"/>
      <c r="Z16" s="50">
        <f>VLOOKUP(B16,'[8]7.4付款计划'!$C$4:$AI$185,33,0)</f>
        <v>10000</v>
      </c>
      <c r="AA16" s="50">
        <f>VLOOKUP(B16,'[8]7.9付款计划'!$C$9:$AB$196,26,0)</f>
        <v>15000</v>
      </c>
      <c r="AB16" s="50"/>
      <c r="AC16" s="50"/>
      <c r="AD16" s="50"/>
      <c r="AE16" s="50">
        <v>20000</v>
      </c>
      <c r="AF16" s="50">
        <v>30000</v>
      </c>
      <c r="AG16" s="50">
        <v>50000</v>
      </c>
      <c r="AH16" s="50">
        <f t="shared" si="2"/>
        <v>635000</v>
      </c>
      <c r="AI16" s="50">
        <f t="shared" si="3"/>
        <v>343086.337333333</v>
      </c>
      <c r="AJ16" s="50">
        <f t="shared" si="4"/>
        <v>2306173.52</v>
      </c>
      <c r="AK16" s="62">
        <f t="shared" si="16"/>
        <v>343086.337333333</v>
      </c>
      <c r="AL16" s="62">
        <f t="shared" si="6"/>
        <v>343086.337333333</v>
      </c>
      <c r="AM16" s="63">
        <v>100000</v>
      </c>
      <c r="AN16" s="50">
        <f t="shared" si="14"/>
        <v>100000</v>
      </c>
      <c r="AO16" s="50"/>
      <c r="AP16" s="74">
        <f t="shared" si="7"/>
        <v>0.291471822449294</v>
      </c>
      <c r="AQ16" s="75">
        <f t="shared" si="8"/>
        <v>0.0197628458498024</v>
      </c>
      <c r="AR16" s="76"/>
      <c r="AS16" s="76"/>
      <c r="AT16" s="76"/>
      <c r="AU16" s="76">
        <f t="shared" si="9"/>
        <v>0</v>
      </c>
      <c r="AV16" s="77">
        <v>0.03</v>
      </c>
      <c r="AW16" s="77">
        <f t="shared" si="15"/>
        <v>0.03</v>
      </c>
      <c r="AX16" s="90">
        <f t="shared" si="11"/>
        <v>97000</v>
      </c>
      <c r="AY16" s="91">
        <v>45575</v>
      </c>
      <c r="AZ16" s="15">
        <v>2</v>
      </c>
      <c r="BA16" s="91">
        <f t="shared" si="17"/>
        <v>45573</v>
      </c>
      <c r="BB16" s="94" t="s">
        <v>70</v>
      </c>
      <c r="BC16" s="50" t="str">
        <f>VLOOKUP(B16,[9]Sheet1!$A$1:$P$65536,16,0)</f>
        <v>应付2590545.67元</v>
      </c>
      <c r="BD16" s="19" t="s">
        <v>367</v>
      </c>
      <c r="BE16" s="97" t="s">
        <v>368</v>
      </c>
      <c r="BF16" s="2"/>
    </row>
    <row r="17" s="1" customFormat="1" ht="36" customHeight="1" spans="1:58">
      <c r="A17" s="15">
        <f t="shared" si="12"/>
        <v>14</v>
      </c>
      <c r="B17" s="24" t="s">
        <v>369</v>
      </c>
      <c r="C17" s="21" t="s">
        <v>370</v>
      </c>
      <c r="D17" s="17" t="s">
        <v>66</v>
      </c>
      <c r="E17" s="18" t="s">
        <v>75</v>
      </c>
      <c r="F17" s="19" t="s">
        <v>110</v>
      </c>
      <c r="G17" s="19" t="s">
        <v>79</v>
      </c>
      <c r="H17" s="20">
        <v>0.8</v>
      </c>
      <c r="I17" s="38">
        <f>VLOOKUP(B17,[1]Sheet1!$B:$BA,52,0)</f>
        <v>3140654.91</v>
      </c>
      <c r="J17" s="38">
        <f>VLOOKUP(B17,[1]Sheet1!$B:$BB,53,0)</f>
        <v>2986399.95</v>
      </c>
      <c r="K17" s="39">
        <f>VLOOKUP(B17,[2]Sheet1!$B$5:$BB$697,53,0)</f>
        <v>96624.235</v>
      </c>
      <c r="L17" s="39">
        <f>VLOOKUP(B17,[2]Sheet1!$B:$BC,54,0)</f>
        <v>88430.3133333333</v>
      </c>
      <c r="M17" s="39">
        <f>VLOOKUP(B17,[2]Sheet1!$B:$BD,55,0)</f>
        <v>93218.6133333333</v>
      </c>
      <c r="N17" s="39">
        <f>VLOOKUP(B17,[2]Sheet1!$B:$BE,56,0)</f>
        <v>88067.5416666667</v>
      </c>
      <c r="O17" s="39">
        <f>VLOOKUP(B17,[2]Sheet1!$B:$BF,57,0)</f>
        <v>100028.823333333</v>
      </c>
      <c r="P17" s="39">
        <f>VLOOKUP(B17,[3]Sheet1!$B:$BH,59,0)</f>
        <v>106778.586666667</v>
      </c>
      <c r="Q17" s="39">
        <f>VLOOKUP(B17,[4]Sheet1!$B$5:$BJ$707,61,0)</f>
        <v>107885.813333333</v>
      </c>
      <c r="R17" s="39">
        <f>VLOOKUP(B17,[5]Sheet1!$B$5:$BO$716,65,0)</f>
        <v>107905.271666667</v>
      </c>
      <c r="S17" s="39">
        <f>VLOOKUP(B17,[1]Sheet1!$B:$BO,66,0)</f>
        <v>99735.8833333333</v>
      </c>
      <c r="T17" s="49">
        <f t="shared" si="13"/>
        <v>710940.065333333</v>
      </c>
      <c r="U17" s="50">
        <f>VLOOKUP(B17,[6]Sheet2!$A:$V,21,0)</f>
        <v>170000</v>
      </c>
      <c r="V17" s="50"/>
      <c r="W17" s="50">
        <v>100000</v>
      </c>
      <c r="X17" s="50">
        <f>VLOOKUP(B17,'[7]5.30 (2)'!$C$4:$V$115,20,0)</f>
        <v>30000</v>
      </c>
      <c r="Y17" s="50"/>
      <c r="Z17" s="50">
        <f>VLOOKUP(B17,'[8]7.4付款计划'!$C$4:$AI$185,33,0)</f>
        <v>10000</v>
      </c>
      <c r="AA17" s="50">
        <f>VLOOKUP(B17,'[8]7.9付款计划'!$C$9:$AB$196,26,0)</f>
        <v>15000</v>
      </c>
      <c r="AB17" s="50"/>
      <c r="AC17" s="50"/>
      <c r="AD17" s="50"/>
      <c r="AE17" s="50">
        <v>20000</v>
      </c>
      <c r="AF17" s="50">
        <v>30000</v>
      </c>
      <c r="AG17" s="50">
        <v>50000</v>
      </c>
      <c r="AH17" s="50">
        <f t="shared" si="2"/>
        <v>425000</v>
      </c>
      <c r="AI17" s="50">
        <f t="shared" si="3"/>
        <v>285940.065333333</v>
      </c>
      <c r="AJ17" s="50">
        <f t="shared" si="4"/>
        <v>2886399.95</v>
      </c>
      <c r="AK17" s="62">
        <f t="shared" si="16"/>
        <v>285940.065333333</v>
      </c>
      <c r="AL17" s="62">
        <f t="shared" si="6"/>
        <v>285940.065333333</v>
      </c>
      <c r="AM17" s="63">
        <v>60000</v>
      </c>
      <c r="AN17" s="50">
        <f t="shared" si="14"/>
        <v>60000</v>
      </c>
      <c r="AO17" s="50"/>
      <c r="AP17" s="74">
        <f t="shared" si="7"/>
        <v>0.209834183013336</v>
      </c>
      <c r="AQ17" s="75">
        <f t="shared" si="8"/>
        <v>0.0118577075098814</v>
      </c>
      <c r="AR17" s="76"/>
      <c r="AS17" s="76"/>
      <c r="AT17" s="76"/>
      <c r="AU17" s="76">
        <f t="shared" si="9"/>
        <v>0</v>
      </c>
      <c r="AV17" s="79">
        <v>0.03</v>
      </c>
      <c r="AW17" s="77">
        <f t="shared" si="15"/>
        <v>0.03</v>
      </c>
      <c r="AX17" s="90">
        <f t="shared" si="11"/>
        <v>58200</v>
      </c>
      <c r="AY17" s="91">
        <v>45575</v>
      </c>
      <c r="AZ17" s="15">
        <v>1</v>
      </c>
      <c r="BA17" s="91">
        <f t="shared" si="17"/>
        <v>45574</v>
      </c>
      <c r="BB17" s="94" t="s">
        <v>70</v>
      </c>
      <c r="BC17" s="50" t="str">
        <f>VLOOKUP(B17,[9]Sheet1!$A$1:$P$65536,16,0)</f>
        <v>应付3070654.91元</v>
      </c>
      <c r="BD17" s="19" t="s">
        <v>81</v>
      </c>
      <c r="BE17" s="97"/>
      <c r="BF17" s="2"/>
    </row>
    <row r="18" s="1" customFormat="1" ht="36" customHeight="1" spans="1:58">
      <c r="A18" s="15">
        <f t="shared" si="12"/>
        <v>15</v>
      </c>
      <c r="B18" s="16" t="s">
        <v>375</v>
      </c>
      <c r="C18" s="21" t="s">
        <v>376</v>
      </c>
      <c r="D18" s="17" t="s">
        <v>66</v>
      </c>
      <c r="E18" s="18" t="s">
        <v>67</v>
      </c>
      <c r="F18" s="19" t="s">
        <v>110</v>
      </c>
      <c r="G18" s="19" t="s">
        <v>79</v>
      </c>
      <c r="H18" s="20">
        <v>0.8</v>
      </c>
      <c r="I18" s="38">
        <f>VLOOKUP(B18,[1]Sheet1!$B:$BA,52,0)</f>
        <v>3343237.33</v>
      </c>
      <c r="J18" s="38">
        <f>VLOOKUP(B18,[1]Sheet1!$B:$BB,53,0)</f>
        <v>3091207.74</v>
      </c>
      <c r="K18" s="39">
        <f>VLOOKUP(B18,[2]Sheet1!$B$5:$BB$697,53,0)</f>
        <v>118052.798333333</v>
      </c>
      <c r="L18" s="39">
        <f>VLOOKUP(B18,[2]Sheet1!$B:$BC,54,0)</f>
        <v>95294.025</v>
      </c>
      <c r="M18" s="39">
        <f>VLOOKUP(B18,[2]Sheet1!$B:$BD,55,0)</f>
        <v>110543.37</v>
      </c>
      <c r="N18" s="39">
        <f>VLOOKUP(B18,[2]Sheet1!$B:$BE,56,0)</f>
        <v>106909.201666667</v>
      </c>
      <c r="O18" s="39">
        <f>VLOOKUP(B18,[2]Sheet1!$B:$BF,57,0)</f>
        <v>116348.83</v>
      </c>
      <c r="P18" s="39">
        <f>VLOOKUP(B18,[3]Sheet1!$B:$BH,59,0)</f>
        <v>118309.576666667</v>
      </c>
      <c r="Q18" s="39">
        <f>VLOOKUP(B18,[4]Sheet1!$B$5:$BJ$707,61,0)</f>
        <v>108196.285</v>
      </c>
      <c r="R18" s="39">
        <f>VLOOKUP(B18,[5]Sheet1!$B$5:$BO$716,65,0)</f>
        <v>122613.1</v>
      </c>
      <c r="S18" s="39">
        <f>VLOOKUP(B18,[1]Sheet1!$B:$BO,66,0)</f>
        <v>103503.453333333</v>
      </c>
      <c r="T18" s="49">
        <f t="shared" si="13"/>
        <v>799816.512</v>
      </c>
      <c r="U18" s="50">
        <f>VLOOKUP(B18,[6]Sheet2!$A:$V,21,0)</f>
        <v>190000</v>
      </c>
      <c r="V18" s="50"/>
      <c r="W18" s="50">
        <v>100000</v>
      </c>
      <c r="X18" s="50">
        <f>VLOOKUP(B18,'[7]5.30 (2)'!$C$4:$V$115,20,0)</f>
        <v>100000</v>
      </c>
      <c r="Y18" s="50"/>
      <c r="Z18" s="50">
        <f>VLOOKUP(B18,'[8]7.4付款计划'!$C$4:$AI$185,33,0)</f>
        <v>10000</v>
      </c>
      <c r="AA18" s="50">
        <f>VLOOKUP(B18,'[8]7.9付款计划'!$C$9:$AB$196,26,0)</f>
        <v>15000</v>
      </c>
      <c r="AB18" s="50"/>
      <c r="AC18" s="50"/>
      <c r="AD18" s="50"/>
      <c r="AE18" s="50">
        <v>20000</v>
      </c>
      <c r="AF18" s="50"/>
      <c r="AG18" s="50">
        <v>30000</v>
      </c>
      <c r="AH18" s="50">
        <f t="shared" si="2"/>
        <v>465000</v>
      </c>
      <c r="AI18" s="50">
        <f t="shared" si="3"/>
        <v>334816.512</v>
      </c>
      <c r="AJ18" s="50">
        <f t="shared" si="4"/>
        <v>3041207.74</v>
      </c>
      <c r="AK18" s="62">
        <f t="shared" si="16"/>
        <v>334816.512</v>
      </c>
      <c r="AL18" s="62">
        <f t="shared" si="6"/>
        <v>334816.512</v>
      </c>
      <c r="AM18" s="63">
        <v>80000</v>
      </c>
      <c r="AN18" s="50">
        <f t="shared" si="14"/>
        <v>80000</v>
      </c>
      <c r="AO18" s="50"/>
      <c r="AP18" s="74">
        <f t="shared" si="7"/>
        <v>0.23893684192015</v>
      </c>
      <c r="AQ18" s="75">
        <f t="shared" si="8"/>
        <v>0.0158102766798419</v>
      </c>
      <c r="AR18" s="76"/>
      <c r="AS18" s="76"/>
      <c r="AT18" s="76"/>
      <c r="AU18" s="76">
        <f t="shared" si="9"/>
        <v>0</v>
      </c>
      <c r="AV18" s="77">
        <v>0.03</v>
      </c>
      <c r="AW18" s="77">
        <f t="shared" si="15"/>
        <v>0.03</v>
      </c>
      <c r="AX18" s="90">
        <f t="shared" si="11"/>
        <v>77600</v>
      </c>
      <c r="AY18" s="91">
        <v>45575</v>
      </c>
      <c r="AZ18" s="15">
        <v>3</v>
      </c>
      <c r="BA18" s="91">
        <f t="shared" si="17"/>
        <v>45572</v>
      </c>
      <c r="BB18" s="94" t="s">
        <v>70</v>
      </c>
      <c r="BC18" s="50" t="str">
        <f>VLOOKUP(B18,[9]Sheet1!$A$1:$P$65536,16,0)</f>
        <v>应付3351928.77元</v>
      </c>
      <c r="BD18" s="19" t="s">
        <v>81</v>
      </c>
      <c r="BE18" s="97"/>
      <c r="BF18" s="2"/>
    </row>
    <row r="19" s="1" customFormat="1" ht="36" customHeight="1" spans="1:58">
      <c r="A19" s="15">
        <f t="shared" si="12"/>
        <v>16</v>
      </c>
      <c r="B19" s="16" t="s">
        <v>378</v>
      </c>
      <c r="C19" s="17" t="s">
        <v>379</v>
      </c>
      <c r="D19" s="17" t="s">
        <v>66</v>
      </c>
      <c r="E19" s="18" t="s">
        <v>67</v>
      </c>
      <c r="F19" s="23" t="s">
        <v>110</v>
      </c>
      <c r="G19" s="19" t="s">
        <v>79</v>
      </c>
      <c r="H19" s="20">
        <v>0.8</v>
      </c>
      <c r="I19" s="38">
        <f>VLOOKUP(B19,[1]Sheet1!$B:$BA,52,0)</f>
        <v>553729.6</v>
      </c>
      <c r="J19" s="38">
        <f>VLOOKUP(B19,[1]Sheet1!$B:$BB,53,0)</f>
        <v>468048.48</v>
      </c>
      <c r="K19" s="39">
        <f>VLOOKUP(B19,[2]Sheet1!$B$5:$BB$697,53,0)</f>
        <v>36789.43</v>
      </c>
      <c r="L19" s="39">
        <f>VLOOKUP(B19,[2]Sheet1!$B:$BC,54,0)</f>
        <v>45145.0466666667</v>
      </c>
      <c r="M19" s="39">
        <f>VLOOKUP(B19,[2]Sheet1!$B:$BD,55,0)</f>
        <v>81093.1716666667</v>
      </c>
      <c r="N19" s="39">
        <f>VLOOKUP(B19,[2]Sheet1!$B:$BE,56,0)</f>
        <v>80352.1716666667</v>
      </c>
      <c r="O19" s="39">
        <f>VLOOKUP(B19,[2]Sheet1!$B:$BF,57,0)</f>
        <v>92267.08</v>
      </c>
      <c r="P19" s="39">
        <f>VLOOKUP(B19,[3]Sheet1!$B:$BH,59,0)</f>
        <v>92267.08</v>
      </c>
      <c r="Q19" s="39">
        <f>VLOOKUP(B19,[4]Sheet1!$B$5:$BJ$707,61,0)</f>
        <v>62301.44</v>
      </c>
      <c r="R19" s="39">
        <f>VLOOKUP(B19,[5]Sheet1!$B$5:$BO$716,65,0)</f>
        <v>53945.8233333333</v>
      </c>
      <c r="S19" s="39">
        <f>VLOOKUP(B19,[1]Sheet1!$B:$BO,66,0)</f>
        <v>26195.095</v>
      </c>
      <c r="T19" s="49">
        <f t="shared" si="13"/>
        <v>456285.070666667</v>
      </c>
      <c r="U19" s="50">
        <f>VLOOKUP(B19,[6]Sheet2!$A:$V,21,0)</f>
        <v>110000</v>
      </c>
      <c r="V19" s="50"/>
      <c r="W19" s="50"/>
      <c r="X19" s="50">
        <f>VLOOKUP(B19,'[7]5.30 (2)'!$C$4:$V$115,20,0)</f>
        <v>40000</v>
      </c>
      <c r="Y19" s="50"/>
      <c r="Z19" s="50">
        <f>VLOOKUP(B19,'[8]7.4付款计划'!$C$4:$AI$185,33,0)</f>
        <v>50000</v>
      </c>
      <c r="AA19" s="50">
        <f>VLOOKUP(B19,'[8]7.9付款计划'!$C$9:$AB$196,26,0)</f>
        <v>0</v>
      </c>
      <c r="AB19" s="50"/>
      <c r="AC19" s="50"/>
      <c r="AD19" s="50"/>
      <c r="AE19" s="50"/>
      <c r="AF19" s="50">
        <v>40000</v>
      </c>
      <c r="AG19" s="50"/>
      <c r="AH19" s="50">
        <f t="shared" si="2"/>
        <v>240000</v>
      </c>
      <c r="AI19" s="50">
        <f t="shared" si="3"/>
        <v>216285.070666667</v>
      </c>
      <c r="AJ19" s="50">
        <f t="shared" si="4"/>
        <v>428048.48</v>
      </c>
      <c r="AK19" s="62">
        <f t="shared" si="16"/>
        <v>216285.070666667</v>
      </c>
      <c r="AL19" s="62">
        <f t="shared" si="6"/>
        <v>216285.070666667</v>
      </c>
      <c r="AM19" s="63">
        <v>50000</v>
      </c>
      <c r="AN19" s="50">
        <f t="shared" si="14"/>
        <v>50000</v>
      </c>
      <c r="AO19" s="50"/>
      <c r="AP19" s="74">
        <f t="shared" si="7"/>
        <v>0.231176381457501</v>
      </c>
      <c r="AQ19" s="75">
        <f t="shared" si="8"/>
        <v>0.00988142292490119</v>
      </c>
      <c r="AR19" s="76"/>
      <c r="AS19" s="76"/>
      <c r="AT19" s="76"/>
      <c r="AU19" s="76">
        <f t="shared" si="9"/>
        <v>0</v>
      </c>
      <c r="AV19" s="77">
        <v>0</v>
      </c>
      <c r="AW19" s="77">
        <f t="shared" si="15"/>
        <v>0</v>
      </c>
      <c r="AX19" s="90">
        <f t="shared" si="11"/>
        <v>50000</v>
      </c>
      <c r="AY19" s="91">
        <v>45575</v>
      </c>
      <c r="AZ19" s="15">
        <v>3</v>
      </c>
      <c r="BA19" s="91">
        <f t="shared" si="17"/>
        <v>45572</v>
      </c>
      <c r="BB19" s="94" t="s">
        <v>70</v>
      </c>
      <c r="BC19" s="50" t="str">
        <f>VLOOKUP(B19,[9]Sheet1!$A$1:$P$65536,16,0)</f>
        <v>应付569854.44元</v>
      </c>
      <c r="BD19" s="19" t="s">
        <v>81</v>
      </c>
      <c r="BE19" s="97"/>
      <c r="BF19" s="2"/>
    </row>
    <row r="20" s="1" customFormat="1" ht="36" customHeight="1" spans="1:58">
      <c r="A20" s="15">
        <f t="shared" si="12"/>
        <v>17</v>
      </c>
      <c r="B20" s="16" t="s">
        <v>383</v>
      </c>
      <c r="C20" s="17" t="s">
        <v>384</v>
      </c>
      <c r="D20" s="17" t="s">
        <v>208</v>
      </c>
      <c r="E20" s="18" t="s">
        <v>168</v>
      </c>
      <c r="F20" s="19" t="s">
        <v>68</v>
      </c>
      <c r="G20" s="19" t="s">
        <v>85</v>
      </c>
      <c r="H20" s="20">
        <v>0.8</v>
      </c>
      <c r="I20" s="38">
        <f>VLOOKUP(B20,[1]Sheet1!$B:$BA,52,0)</f>
        <v>6518828.6</v>
      </c>
      <c r="J20" s="38">
        <f>VLOOKUP(B20,[1]Sheet1!$B:$BB,53,0)</f>
        <v>5458192.4</v>
      </c>
      <c r="K20" s="39">
        <f>VLOOKUP(B20,[2]Sheet1!$B$5:$BB$697,53,0)</f>
        <v>310503.483333333</v>
      </c>
      <c r="L20" s="39">
        <f>VLOOKUP(B20,[2]Sheet1!$B:$BC,54,0)</f>
        <v>472759.336666667</v>
      </c>
      <c r="M20" s="39">
        <f>VLOOKUP(B20,[2]Sheet1!$B:$BD,55,0)</f>
        <v>787847.11</v>
      </c>
      <c r="N20" s="39">
        <f>VLOOKUP(B20,[2]Sheet1!$B:$BE,56,0)</f>
        <v>933130.803333333</v>
      </c>
      <c r="O20" s="39">
        <f>VLOOKUP(B20,[2]Sheet1!$B:$BF,57,0)</f>
        <v>1121102.13666667</v>
      </c>
      <c r="P20" s="39">
        <f>VLOOKUP(B20,[3]Sheet1!$B:$BH,59,0)</f>
        <v>1055231.37333333</v>
      </c>
      <c r="Q20" s="39">
        <f>VLOOKUP(B20,[4]Sheet1!$B$5:$BJ$707,61,0)</f>
        <v>1015919.17666667</v>
      </c>
      <c r="R20" s="39">
        <f>VLOOKUP(B20,[5]Sheet1!$B$5:$BO$716,65,0)</f>
        <v>936806.501666667</v>
      </c>
      <c r="S20" s="39">
        <f>VLOOKUP(B20,[1]Sheet1!$B:$BO,66,0)</f>
        <v>715348.25</v>
      </c>
      <c r="T20" s="49">
        <f t="shared" si="13"/>
        <v>5878918.53733334</v>
      </c>
      <c r="U20" s="50">
        <f>VLOOKUP(B20,[6]Sheet2!$A:$V,21,0)</f>
        <v>300000</v>
      </c>
      <c r="V20" s="50"/>
      <c r="W20" s="50">
        <v>300000</v>
      </c>
      <c r="X20" s="50">
        <v>1000000</v>
      </c>
      <c r="Y20" s="50"/>
      <c r="Z20" s="50">
        <f>VLOOKUP(B20,'[8]7.4付款计划'!$C$4:$AI$185,33,0)</f>
        <v>0</v>
      </c>
      <c r="AA20" s="50">
        <f>VLOOKUP(B20,'[8]7.9付款计划'!$C$9:$AB$196,26,0)</f>
        <v>0</v>
      </c>
      <c r="AB20" s="50">
        <v>400000</v>
      </c>
      <c r="AC20" s="50"/>
      <c r="AD20" s="50">
        <v>500000</v>
      </c>
      <c r="AE20" s="50"/>
      <c r="AF20" s="50"/>
      <c r="AG20" s="50"/>
      <c r="AH20" s="50">
        <f t="shared" si="2"/>
        <v>2500000</v>
      </c>
      <c r="AI20" s="50">
        <f t="shared" si="3"/>
        <v>3378918.53733334</v>
      </c>
      <c r="AJ20" s="50">
        <f t="shared" si="4"/>
        <v>4958192.4</v>
      </c>
      <c r="AK20" s="62">
        <f t="shared" si="16"/>
        <v>4958192.4</v>
      </c>
      <c r="AL20" s="62">
        <f t="shared" si="6"/>
        <v>4958192.4</v>
      </c>
      <c r="AM20" s="63">
        <v>500000</v>
      </c>
      <c r="AN20" s="50">
        <f t="shared" si="14"/>
        <v>500000</v>
      </c>
      <c r="AO20" s="50"/>
      <c r="AP20" s="74">
        <f t="shared" si="7"/>
        <v>0.100843202454185</v>
      </c>
      <c r="AQ20" s="75">
        <f t="shared" si="8"/>
        <v>0.0988142292490119</v>
      </c>
      <c r="AR20" s="76"/>
      <c r="AS20" s="76"/>
      <c r="AT20" s="76"/>
      <c r="AU20" s="76">
        <f t="shared" si="9"/>
        <v>0</v>
      </c>
      <c r="AV20" s="78">
        <v>0</v>
      </c>
      <c r="AW20" s="77">
        <f t="shared" si="15"/>
        <v>0</v>
      </c>
      <c r="AX20" s="90">
        <f t="shared" si="11"/>
        <v>500000</v>
      </c>
      <c r="AY20" s="91">
        <v>45534</v>
      </c>
      <c r="AZ20" s="93">
        <v>4</v>
      </c>
      <c r="BA20" s="95">
        <f t="shared" si="17"/>
        <v>45530</v>
      </c>
      <c r="BB20" s="92" t="s">
        <v>626</v>
      </c>
      <c r="BC20" s="50" t="str">
        <f>VLOOKUP(B20,[9]Sheet1!$A$1:$P$65536,16,0)</f>
        <v>应付5894363.46元</v>
      </c>
      <c r="BD20" s="15" t="s">
        <v>95</v>
      </c>
      <c r="BE20" s="97"/>
      <c r="BF20" s="70" t="s">
        <v>90</v>
      </c>
    </row>
    <row r="21" s="1" customFormat="1" ht="36" customHeight="1" spans="1:58">
      <c r="A21" s="15">
        <f t="shared" si="12"/>
        <v>18</v>
      </c>
      <c r="B21" s="24" t="s">
        <v>391</v>
      </c>
      <c r="C21" s="21" t="s">
        <v>392</v>
      </c>
      <c r="D21" s="17" t="s">
        <v>66</v>
      </c>
      <c r="E21" s="18" t="s">
        <v>75</v>
      </c>
      <c r="F21" s="19" t="s">
        <v>110</v>
      </c>
      <c r="G21" s="19" t="s">
        <v>79</v>
      </c>
      <c r="H21" s="20">
        <v>0.8</v>
      </c>
      <c r="I21" s="38">
        <f>VLOOKUP(B21,[1]Sheet1!$B:$BA,52,0)</f>
        <v>374451.55</v>
      </c>
      <c r="J21" s="38">
        <f>VLOOKUP(B21,[1]Sheet1!$B:$BB,53,0)</f>
        <v>330897.93</v>
      </c>
      <c r="K21" s="39">
        <f>VLOOKUP(B21,[2]Sheet1!$B$5:$BB$697,53,0)</f>
        <v>5343.21833333333</v>
      </c>
      <c r="L21" s="39">
        <f>VLOOKUP(B21,[2]Sheet1!$B:$BC,54,0)</f>
        <v>13099.2266666667</v>
      </c>
      <c r="M21" s="39">
        <f>VLOOKUP(B21,[2]Sheet1!$B:$BD,55,0)</f>
        <v>24179.9583333333</v>
      </c>
      <c r="N21" s="39">
        <f>VLOOKUP(B21,[2]Sheet1!$B:$BE,56,0)</f>
        <v>28870.8466666667</v>
      </c>
      <c r="O21" s="39">
        <f>VLOOKUP(B21,[2]Sheet1!$B:$BF,57,0)</f>
        <v>43371.3333333333</v>
      </c>
      <c r="P21" s="39">
        <f>VLOOKUP(B21,[3]Sheet1!$B:$BH,59,0)</f>
        <v>56290.765</v>
      </c>
      <c r="Q21" s="39">
        <f>VLOOKUP(B21,[4]Sheet1!$B$5:$BJ$707,61,0)</f>
        <v>58973.1033333333</v>
      </c>
      <c r="R21" s="39">
        <f>VLOOKUP(B21,[5]Sheet1!$B$5:$BO$716,65,0)</f>
        <v>58277.4783333333</v>
      </c>
      <c r="S21" s="39">
        <f>VLOOKUP(B21,[1]Sheet1!$B:$BO,66,0)</f>
        <v>47395.3</v>
      </c>
      <c r="T21" s="49">
        <f t="shared" si="13"/>
        <v>268640.984</v>
      </c>
      <c r="U21" s="50">
        <f>VLOOKUP(B21,[6]Sheet2!$A:$V,21,0)</f>
        <v>20000</v>
      </c>
      <c r="V21" s="50"/>
      <c r="W21" s="50"/>
      <c r="X21" s="50">
        <f>VLOOKUP(B21,'[7]5.30 (2)'!$C$4:$V$115,20,0)</f>
        <v>15000</v>
      </c>
      <c r="Y21" s="50"/>
      <c r="Z21" s="50">
        <f>VLOOKUP(B21,'[8]7.4付款计划'!$C$4:$AI$185,33,0)</f>
        <v>10000</v>
      </c>
      <c r="AA21" s="50">
        <f>VLOOKUP(B21,'[8]7.9付款计划'!$C$9:$AB$196,26,0)</f>
        <v>10000</v>
      </c>
      <c r="AB21" s="50"/>
      <c r="AC21" s="50"/>
      <c r="AD21" s="50"/>
      <c r="AE21" s="50">
        <v>20000</v>
      </c>
      <c r="AF21" s="50"/>
      <c r="AG21" s="50">
        <v>10000</v>
      </c>
      <c r="AH21" s="50">
        <f t="shared" si="2"/>
        <v>85000</v>
      </c>
      <c r="AI21" s="50">
        <f t="shared" si="3"/>
        <v>183640.984</v>
      </c>
      <c r="AJ21" s="50">
        <f t="shared" si="4"/>
        <v>300897.93</v>
      </c>
      <c r="AK21" s="62">
        <f t="shared" si="16"/>
        <v>183640.984</v>
      </c>
      <c r="AL21" s="62">
        <f t="shared" si="6"/>
        <v>183640.984</v>
      </c>
      <c r="AM21" s="63">
        <v>20000</v>
      </c>
      <c r="AN21" s="50">
        <f t="shared" si="14"/>
        <v>20000</v>
      </c>
      <c r="AO21" s="50"/>
      <c r="AP21" s="74">
        <f t="shared" si="7"/>
        <v>0.1089081509169</v>
      </c>
      <c r="AQ21" s="75">
        <f t="shared" si="8"/>
        <v>0.00395256916996047</v>
      </c>
      <c r="AR21" s="76"/>
      <c r="AS21" s="76"/>
      <c r="AT21" s="76"/>
      <c r="AU21" s="76">
        <f t="shared" si="9"/>
        <v>0</v>
      </c>
      <c r="AV21" s="79">
        <v>0.03</v>
      </c>
      <c r="AW21" s="77">
        <f t="shared" si="15"/>
        <v>0.03</v>
      </c>
      <c r="AX21" s="90">
        <f t="shared" si="11"/>
        <v>19400</v>
      </c>
      <c r="AY21" s="91">
        <v>45575</v>
      </c>
      <c r="AZ21" s="15">
        <v>2</v>
      </c>
      <c r="BA21" s="91">
        <f t="shared" si="17"/>
        <v>45573</v>
      </c>
      <c r="BB21" s="94" t="s">
        <v>70</v>
      </c>
      <c r="BC21" s="50" t="str">
        <f>VLOOKUP(B21,[9]Sheet1!$A$1:$P$65536,16,0)</f>
        <v>应付346868.06元</v>
      </c>
      <c r="BD21" s="19" t="s">
        <v>81</v>
      </c>
      <c r="BE21" s="97"/>
      <c r="BF21" s="2"/>
    </row>
    <row r="22" s="1" customFormat="1" ht="36" customHeight="1" spans="1:58">
      <c r="A22" s="15">
        <f t="shared" si="12"/>
        <v>19</v>
      </c>
      <c r="B22" s="16" t="s">
        <v>394</v>
      </c>
      <c r="C22" s="17" t="s">
        <v>395</v>
      </c>
      <c r="D22" s="17" t="s">
        <v>66</v>
      </c>
      <c r="E22" s="18" t="s">
        <v>67</v>
      </c>
      <c r="F22" s="23" t="s">
        <v>110</v>
      </c>
      <c r="G22" s="19" t="s">
        <v>79</v>
      </c>
      <c r="H22" s="20">
        <v>0.8</v>
      </c>
      <c r="I22" s="38">
        <f>VLOOKUP(B22,[1]Sheet1!$B:$BA,52,0)</f>
        <v>680672.56</v>
      </c>
      <c r="J22" s="38">
        <f>VLOOKUP(B22,[1]Sheet1!$B:$BB,53,0)</f>
        <v>615915.92</v>
      </c>
      <c r="K22" s="39">
        <f>VLOOKUP(B22,[2]Sheet1!$B$5:$BB$697,53,0)</f>
        <v>65073.55</v>
      </c>
      <c r="L22" s="39">
        <f>VLOOKUP(B22,[2]Sheet1!$B:$BC,54,0)</f>
        <v>71598.3433333333</v>
      </c>
      <c r="M22" s="39">
        <f>VLOOKUP(B22,[2]Sheet1!$B:$BD,55,0)</f>
        <v>78388.0666666667</v>
      </c>
      <c r="N22" s="39">
        <f>VLOOKUP(B22,[2]Sheet1!$B:$BE,56,0)</f>
        <v>46926.2116666667</v>
      </c>
      <c r="O22" s="39">
        <f>VLOOKUP(B22,[2]Sheet1!$B:$BF,57,0)</f>
        <v>57061.7583333333</v>
      </c>
      <c r="P22" s="39">
        <f>VLOOKUP(B22,[3]Sheet1!$B:$BH,59,0)</f>
        <v>56628.27</v>
      </c>
      <c r="Q22" s="39">
        <f>VLOOKUP(B22,[4]Sheet1!$B$5:$BJ$707,61,0)</f>
        <v>52885.1683333333</v>
      </c>
      <c r="R22" s="39">
        <f>VLOOKUP(B22,[5]Sheet1!$B$5:$BO$716,65,0)</f>
        <v>51525.815</v>
      </c>
      <c r="S22" s="39">
        <f>VLOOKUP(B22,[1]Sheet1!$B:$BO,66,0)</f>
        <v>49132.2166666667</v>
      </c>
      <c r="T22" s="49">
        <f t="shared" si="13"/>
        <v>423375.52</v>
      </c>
      <c r="U22" s="50">
        <f>VLOOKUP(B22,[6]Sheet2!$A:$V,21,0)</f>
        <v>162000</v>
      </c>
      <c r="V22" s="50"/>
      <c r="W22" s="50"/>
      <c r="X22" s="50">
        <v>0</v>
      </c>
      <c r="Y22" s="50"/>
      <c r="Z22" s="50">
        <f>VLOOKUP(B22,'[8]7.4付款计划'!$C$4:$AI$185,33,0)</f>
        <v>60000</v>
      </c>
      <c r="AA22" s="50">
        <f>VLOOKUP(B22,'[8]7.9付款计划'!$C$9:$AB$196,26,0)</f>
        <v>0</v>
      </c>
      <c r="AB22" s="50">
        <v>30000</v>
      </c>
      <c r="AC22" s="50"/>
      <c r="AD22" s="50"/>
      <c r="AE22" s="50">
        <v>20000</v>
      </c>
      <c r="AF22" s="50">
        <v>20000</v>
      </c>
      <c r="AG22" s="50"/>
      <c r="AH22" s="50">
        <f t="shared" si="2"/>
        <v>292000</v>
      </c>
      <c r="AI22" s="50">
        <f t="shared" si="3"/>
        <v>131375.52</v>
      </c>
      <c r="AJ22" s="50">
        <f t="shared" si="4"/>
        <v>575915.92</v>
      </c>
      <c r="AK22" s="62">
        <f t="shared" si="16"/>
        <v>131375.52</v>
      </c>
      <c r="AL22" s="62">
        <f t="shared" si="6"/>
        <v>131375.52</v>
      </c>
      <c r="AM22" s="63">
        <v>30000</v>
      </c>
      <c r="AN22" s="50">
        <f t="shared" si="14"/>
        <v>30000</v>
      </c>
      <c r="AO22" s="50"/>
      <c r="AP22" s="74">
        <f t="shared" si="7"/>
        <v>0.228353044768158</v>
      </c>
      <c r="AQ22" s="75">
        <f t="shared" si="8"/>
        <v>0.00592885375494071</v>
      </c>
      <c r="AR22" s="76">
        <v>500</v>
      </c>
      <c r="AS22" s="76"/>
      <c r="AT22" s="76"/>
      <c r="AU22" s="76">
        <f t="shared" si="9"/>
        <v>500</v>
      </c>
      <c r="AV22" s="77">
        <v>0.03</v>
      </c>
      <c r="AW22" s="77">
        <f t="shared" si="15"/>
        <v>0.0466666666666667</v>
      </c>
      <c r="AX22" s="90">
        <f t="shared" si="11"/>
        <v>28600</v>
      </c>
      <c r="AY22" s="91">
        <v>45575</v>
      </c>
      <c r="AZ22" s="15">
        <v>3</v>
      </c>
      <c r="BA22" s="91">
        <f t="shared" si="17"/>
        <v>45572</v>
      </c>
      <c r="BB22" s="94" t="s">
        <v>70</v>
      </c>
      <c r="BC22" s="50" t="str">
        <f>VLOOKUP(B22,[9]Sheet1!$A$1:$P$65536,16,0)</f>
        <v>应付640672.56元</v>
      </c>
      <c r="BD22" s="19" t="s">
        <v>88</v>
      </c>
      <c r="BE22" s="97" t="s">
        <v>397</v>
      </c>
      <c r="BF22" s="2"/>
    </row>
    <row r="23" s="1" customFormat="1" ht="36" customHeight="1" spans="1:58">
      <c r="A23" s="15">
        <f t="shared" si="12"/>
        <v>20</v>
      </c>
      <c r="B23" s="16" t="s">
        <v>398</v>
      </c>
      <c r="C23" s="17" t="s">
        <v>399</v>
      </c>
      <c r="D23" s="17" t="s">
        <v>208</v>
      </c>
      <c r="E23" s="18" t="s">
        <v>75</v>
      </c>
      <c r="F23" s="23" t="s">
        <v>110</v>
      </c>
      <c r="G23" s="19" t="s">
        <v>79</v>
      </c>
      <c r="H23" s="20">
        <v>0.8</v>
      </c>
      <c r="I23" s="38">
        <f>VLOOKUP(B23,[1]Sheet1!$B:$BA,52,0)</f>
        <v>237270.04</v>
      </c>
      <c r="J23" s="38">
        <f>VLOOKUP(B23,[1]Sheet1!$B:$BB,53,0)</f>
        <v>237270.04</v>
      </c>
      <c r="K23" s="39">
        <f>VLOOKUP(B23,[2]Sheet1!$B$5:$BB$697,53,0)</f>
        <v>21493.6033333333</v>
      </c>
      <c r="L23" s="39">
        <f>VLOOKUP(B23,[2]Sheet1!$B:$BC,54,0)</f>
        <v>23968.9183333333</v>
      </c>
      <c r="M23" s="39">
        <f>VLOOKUP(B23,[2]Sheet1!$B:$BD,55,0)</f>
        <v>22838.1683333333</v>
      </c>
      <c r="N23" s="39">
        <f>VLOOKUP(B23,[2]Sheet1!$B:$BE,56,0)</f>
        <v>19454.835</v>
      </c>
      <c r="O23" s="39">
        <f>VLOOKUP(B23,[2]Sheet1!$B:$BF,57,0)</f>
        <v>26736.4666666667</v>
      </c>
      <c r="P23" s="39">
        <f>VLOOKUP(B23,[3]Sheet1!$B:$BH,59,0)</f>
        <v>21811.8233333333</v>
      </c>
      <c r="Q23" s="39">
        <f>VLOOKUP(B23,[4]Sheet1!$B$5:$BJ$707,61,0)</f>
        <v>19718.07</v>
      </c>
      <c r="R23" s="39">
        <f>VLOOKUP(B23,[5]Sheet1!$B$5:$BO$716,65,0)</f>
        <v>17164.9883333333</v>
      </c>
      <c r="S23" s="39">
        <f>VLOOKUP(B23,[1]Sheet1!$B:$BO,66,0)</f>
        <v>15341.0983333333</v>
      </c>
      <c r="T23" s="49">
        <f t="shared" si="13"/>
        <v>150822.377333333</v>
      </c>
      <c r="U23" s="50">
        <f>VLOOKUP(B23,[6]Sheet2!$A:$V,21,0)</f>
        <v>0</v>
      </c>
      <c r="V23" s="50"/>
      <c r="W23" s="50"/>
      <c r="X23" s="50">
        <f>VLOOKUP(B23,'[7]5.30 (2)'!$C$4:$V$115,20,0)</f>
        <v>0</v>
      </c>
      <c r="Y23" s="50"/>
      <c r="Z23" s="50">
        <f>VLOOKUP(B23,'[8]7.4付款计划'!$C$4:$AI$185,33,0)</f>
        <v>10000</v>
      </c>
      <c r="AA23" s="50">
        <f>VLOOKUP(B23,'[8]7.9付款计划'!$C$9:$AB$196,26,0)</f>
        <v>0</v>
      </c>
      <c r="AB23" s="50"/>
      <c r="AC23" s="50"/>
      <c r="AD23" s="50"/>
      <c r="AE23" s="50"/>
      <c r="AF23" s="50"/>
      <c r="AG23" s="50"/>
      <c r="AH23" s="50">
        <f t="shared" si="2"/>
        <v>10000</v>
      </c>
      <c r="AI23" s="50">
        <f t="shared" si="3"/>
        <v>140822.377333333</v>
      </c>
      <c r="AJ23" s="50">
        <f t="shared" si="4"/>
        <v>237270.04</v>
      </c>
      <c r="AK23" s="62">
        <f t="shared" si="16"/>
        <v>140822.377333333</v>
      </c>
      <c r="AL23" s="62">
        <f t="shared" si="6"/>
        <v>140822.377333333</v>
      </c>
      <c r="AM23" s="63">
        <v>10000</v>
      </c>
      <c r="AN23" s="50">
        <f t="shared" si="14"/>
        <v>10000</v>
      </c>
      <c r="AO23" s="50">
        <v>50000</v>
      </c>
      <c r="AP23" s="74">
        <f t="shared" si="7"/>
        <v>0.0710114414297206</v>
      </c>
      <c r="AQ23" s="75">
        <f t="shared" si="8"/>
        <v>0.00197628458498024</v>
      </c>
      <c r="AR23" s="76"/>
      <c r="AS23" s="76"/>
      <c r="AT23" s="76"/>
      <c r="AU23" s="76">
        <f t="shared" si="9"/>
        <v>0</v>
      </c>
      <c r="AV23" s="77">
        <v>0</v>
      </c>
      <c r="AW23" s="77">
        <f t="shared" si="15"/>
        <v>0</v>
      </c>
      <c r="AX23" s="90">
        <f t="shared" si="11"/>
        <v>10000</v>
      </c>
      <c r="AY23" s="91">
        <v>45575</v>
      </c>
      <c r="AZ23" s="93">
        <v>3</v>
      </c>
      <c r="BA23" s="95">
        <f t="shared" si="17"/>
        <v>45572</v>
      </c>
      <c r="BB23" s="94" t="s">
        <v>70</v>
      </c>
      <c r="BC23" s="50" t="str">
        <f>VLOOKUP(B23,[9]Sheet1!$A$1:$P$65536,16,0)</f>
        <v>应付237270.04元</v>
      </c>
      <c r="BD23" s="19" t="s">
        <v>81</v>
      </c>
      <c r="BE23" s="97"/>
      <c r="BF23" s="2"/>
    </row>
    <row r="24" s="1" customFormat="1" ht="36" customHeight="1" spans="1:58">
      <c r="A24" s="15">
        <f t="shared" si="12"/>
        <v>21</v>
      </c>
      <c r="B24" s="16" t="s">
        <v>402</v>
      </c>
      <c r="C24" s="17" t="s">
        <v>403</v>
      </c>
      <c r="D24" s="17" t="s">
        <v>208</v>
      </c>
      <c r="E24" s="18" t="s">
        <v>404</v>
      </c>
      <c r="F24" s="19" t="s">
        <v>110</v>
      </c>
      <c r="G24" s="19" t="s">
        <v>79</v>
      </c>
      <c r="H24" s="20">
        <v>0.8</v>
      </c>
      <c r="I24" s="38">
        <f>VLOOKUP(B24,[1]Sheet1!$B:$BA,52,0)</f>
        <v>175533.33</v>
      </c>
      <c r="J24" s="38">
        <f>VLOOKUP(B24,[1]Sheet1!$B:$BB,53,0)</f>
        <v>155910</v>
      </c>
      <c r="K24" s="39">
        <f>VLOOKUP(B24,[2]Sheet1!$B$5:$BB$697,53,0)</f>
        <v>9984.35833333333</v>
      </c>
      <c r="L24" s="39">
        <f>VLOOKUP(B24,[2]Sheet1!$B:$BC,54,0)</f>
        <v>13692.8283333333</v>
      </c>
      <c r="M24" s="39">
        <f>VLOOKUP(B24,[2]Sheet1!$B:$BD,55,0)</f>
        <v>17906.95</v>
      </c>
      <c r="N24" s="39">
        <f>VLOOKUP(B24,[2]Sheet1!$B:$BE,56,0)</f>
        <v>18388.6116666667</v>
      </c>
      <c r="O24" s="39">
        <f>VLOOKUP(B24,[2]Sheet1!$B:$BF,57,0)</f>
        <v>20573.5033333333</v>
      </c>
      <c r="P24" s="39">
        <f>VLOOKUP(B24,[3]Sheet1!$B:$BH,59,0)</f>
        <v>17163.2816666667</v>
      </c>
      <c r="Q24" s="39">
        <f>VLOOKUP(B24,[4]Sheet1!$B$5:$BJ$707,61,0)</f>
        <v>19333.975</v>
      </c>
      <c r="R24" s="39">
        <f>VLOOKUP(B24,[5]Sheet1!$B$5:$BO$716,65,0)</f>
        <v>17680.6916666667</v>
      </c>
      <c r="S24" s="39">
        <f>VLOOKUP(B24,[1]Sheet1!$B:$BO,66,0)</f>
        <v>14681.9383333333</v>
      </c>
      <c r="T24" s="49">
        <f t="shared" si="13"/>
        <v>119524.910666667</v>
      </c>
      <c r="U24" s="50">
        <f>VLOOKUP(B24,[6]Sheet2!$A:$V,21,0)</f>
        <v>0</v>
      </c>
      <c r="V24" s="50"/>
      <c r="W24" s="50"/>
      <c r="X24" s="50"/>
      <c r="Y24" s="50"/>
      <c r="Z24" s="50">
        <f>VLOOKUP(B24,'[8]7.4付款计划'!$C$4:$AI$185,33,0)</f>
        <v>10000</v>
      </c>
      <c r="AA24" s="50">
        <f>VLOOKUP(B24,'[8]7.9付款计划'!$C$9:$AB$196,26,0)</f>
        <v>0</v>
      </c>
      <c r="AB24" s="50"/>
      <c r="AC24" s="50"/>
      <c r="AD24" s="50"/>
      <c r="AE24" s="50"/>
      <c r="AF24" s="50">
        <v>10000</v>
      </c>
      <c r="AG24" s="50"/>
      <c r="AH24" s="50">
        <f t="shared" si="2"/>
        <v>20000</v>
      </c>
      <c r="AI24" s="50">
        <f t="shared" si="3"/>
        <v>99524.9106666667</v>
      </c>
      <c r="AJ24" s="50">
        <f t="shared" si="4"/>
        <v>145910</v>
      </c>
      <c r="AK24" s="62">
        <f t="shared" si="16"/>
        <v>99524.9106666667</v>
      </c>
      <c r="AL24" s="62">
        <f t="shared" si="6"/>
        <v>99524.9106666667</v>
      </c>
      <c r="AM24" s="63">
        <v>10000</v>
      </c>
      <c r="AN24" s="50">
        <f t="shared" si="14"/>
        <v>10000</v>
      </c>
      <c r="AO24" s="50"/>
      <c r="AP24" s="74">
        <f t="shared" si="7"/>
        <v>0.100477357206503</v>
      </c>
      <c r="AQ24" s="75">
        <f t="shared" si="8"/>
        <v>0.00197628458498024</v>
      </c>
      <c r="AR24" s="76"/>
      <c r="AS24" s="76"/>
      <c r="AT24" s="76"/>
      <c r="AU24" s="76">
        <f t="shared" si="9"/>
        <v>0</v>
      </c>
      <c r="AV24" s="77">
        <v>0.03</v>
      </c>
      <c r="AW24" s="77">
        <f t="shared" si="15"/>
        <v>0.03</v>
      </c>
      <c r="AX24" s="90">
        <f t="shared" si="11"/>
        <v>9700</v>
      </c>
      <c r="AY24" s="91">
        <v>45575</v>
      </c>
      <c r="AZ24" s="15">
        <v>3</v>
      </c>
      <c r="BA24" s="91">
        <f t="shared" si="17"/>
        <v>45572</v>
      </c>
      <c r="BB24" s="94" t="s">
        <v>70</v>
      </c>
      <c r="BC24" s="50" t="str">
        <f>VLOOKUP(B24,[9]Sheet1!$A$1:$P$65536,16,0)</f>
        <v>应付165533.33元</v>
      </c>
      <c r="BD24" s="19" t="s">
        <v>95</v>
      </c>
      <c r="BE24" s="97"/>
      <c r="BF24" s="2"/>
    </row>
    <row r="25" s="1" customFormat="1" ht="36" customHeight="1" spans="1:58">
      <c r="A25" s="15">
        <f t="shared" si="12"/>
        <v>22</v>
      </c>
      <c r="B25" s="16" t="s">
        <v>405</v>
      </c>
      <c r="C25" s="17" t="s">
        <v>406</v>
      </c>
      <c r="D25" s="17" t="s">
        <v>208</v>
      </c>
      <c r="E25" s="18" t="s">
        <v>404</v>
      </c>
      <c r="F25" s="19" t="s">
        <v>110</v>
      </c>
      <c r="G25" s="19" t="s">
        <v>79</v>
      </c>
      <c r="H25" s="20">
        <v>0.8</v>
      </c>
      <c r="I25" s="38">
        <f>VLOOKUP(B25,[1]Sheet1!$B:$BA,52,0)</f>
        <v>253101.75</v>
      </c>
      <c r="J25" s="38">
        <f>VLOOKUP(B25,[1]Sheet1!$B:$BB,53,0)</f>
        <v>248960.73</v>
      </c>
      <c r="K25" s="39">
        <f>VLOOKUP(B25,[2]Sheet1!$B$5:$BB$697,53,0)</f>
        <v>13922.2383333333</v>
      </c>
      <c r="L25" s="39">
        <f>VLOOKUP(B25,[2]Sheet1!$B:$BC,54,0)</f>
        <v>14972.585</v>
      </c>
      <c r="M25" s="39">
        <f>VLOOKUP(B25,[2]Sheet1!$B:$BD,55,0)</f>
        <v>13115.4216666667</v>
      </c>
      <c r="N25" s="39">
        <f>VLOOKUP(B25,[2]Sheet1!$B:$BE,56,0)</f>
        <v>17891.0733333333</v>
      </c>
      <c r="O25" s="39">
        <f>VLOOKUP(B25,[2]Sheet1!$B:$BF,57,0)</f>
        <v>16237.7216666667</v>
      </c>
      <c r="P25" s="39">
        <f>VLOOKUP(B25,[3]Sheet1!$B:$BH,59,0)</f>
        <v>20600.64</v>
      </c>
      <c r="Q25" s="39">
        <f>VLOOKUP(B25,[4]Sheet1!$B$5:$BJ$707,61,0)</f>
        <v>16480.9183333333</v>
      </c>
      <c r="R25" s="39">
        <f>VLOOKUP(B25,[5]Sheet1!$B$5:$BO$716,65,0)</f>
        <v>13810.3966666667</v>
      </c>
      <c r="S25" s="39">
        <f>VLOOKUP(B25,[1]Sheet1!$B:$BO,66,0)</f>
        <v>14500.5666666667</v>
      </c>
      <c r="T25" s="49">
        <f t="shared" si="13"/>
        <v>113225.249333333</v>
      </c>
      <c r="U25" s="50">
        <f>VLOOKUP(B25,[6]Sheet2!$A:$V,21,0)</f>
        <v>0</v>
      </c>
      <c r="V25" s="50"/>
      <c r="W25" s="50"/>
      <c r="X25" s="50"/>
      <c r="Y25" s="50"/>
      <c r="Z25" s="50">
        <f>VLOOKUP(B25,'[8]7.4付款计划'!$C$4:$AI$185,33,0)</f>
        <v>10000</v>
      </c>
      <c r="AA25" s="50">
        <f>VLOOKUP(B25,'[8]7.9付款计划'!$C$9:$AB$196,26,0)</f>
        <v>0</v>
      </c>
      <c r="AB25" s="50"/>
      <c r="AC25" s="50"/>
      <c r="AD25" s="50"/>
      <c r="AE25" s="50"/>
      <c r="AF25" s="50">
        <v>10000</v>
      </c>
      <c r="AG25" s="50"/>
      <c r="AH25" s="50">
        <f t="shared" si="2"/>
        <v>20000</v>
      </c>
      <c r="AI25" s="50">
        <f t="shared" si="3"/>
        <v>93225.2493333333</v>
      </c>
      <c r="AJ25" s="50">
        <f t="shared" si="4"/>
        <v>238960.73</v>
      </c>
      <c r="AK25" s="62">
        <f t="shared" si="16"/>
        <v>93225.2493333333</v>
      </c>
      <c r="AL25" s="62">
        <f t="shared" si="6"/>
        <v>93225.2493333333</v>
      </c>
      <c r="AM25" s="63">
        <v>10000</v>
      </c>
      <c r="AN25" s="50">
        <f t="shared" si="14"/>
        <v>10000</v>
      </c>
      <c r="AO25" s="50"/>
      <c r="AP25" s="74">
        <f t="shared" si="7"/>
        <v>0.107267077015201</v>
      </c>
      <c r="AQ25" s="75">
        <f t="shared" si="8"/>
        <v>0.00197628458498024</v>
      </c>
      <c r="AR25" s="76"/>
      <c r="AS25" s="76"/>
      <c r="AT25" s="76"/>
      <c r="AU25" s="76">
        <f t="shared" si="9"/>
        <v>0</v>
      </c>
      <c r="AV25" s="78">
        <v>0.03</v>
      </c>
      <c r="AW25" s="77">
        <f t="shared" si="15"/>
        <v>0.03</v>
      </c>
      <c r="AX25" s="90">
        <f t="shared" si="11"/>
        <v>9700</v>
      </c>
      <c r="AY25" s="91">
        <v>45575</v>
      </c>
      <c r="AZ25" s="15">
        <v>3</v>
      </c>
      <c r="BA25" s="91">
        <f t="shared" si="17"/>
        <v>45572</v>
      </c>
      <c r="BB25" s="94" t="s">
        <v>70</v>
      </c>
      <c r="BC25" s="50" t="str">
        <f>VLOOKUP(B25,[9]Sheet1!$A$1:$P$65536,16,0)</f>
        <v>应付248950.09元</v>
      </c>
      <c r="BD25" s="19" t="s">
        <v>95</v>
      </c>
      <c r="BE25" s="97"/>
      <c r="BF25" s="2"/>
    </row>
    <row r="26" s="1" customFormat="1" ht="36" customHeight="1" spans="1:58">
      <c r="A26" s="15">
        <f t="shared" si="12"/>
        <v>23</v>
      </c>
      <c r="B26" s="16" t="s">
        <v>415</v>
      </c>
      <c r="C26" s="17" t="s">
        <v>416</v>
      </c>
      <c r="D26" s="17" t="s">
        <v>66</v>
      </c>
      <c r="E26" s="18" t="s">
        <v>75</v>
      </c>
      <c r="F26" s="19" t="s">
        <v>110</v>
      </c>
      <c r="G26" s="19" t="s">
        <v>79</v>
      </c>
      <c r="H26" s="20">
        <v>0.8</v>
      </c>
      <c r="I26" s="38">
        <f>VLOOKUP(B26,[1]Sheet1!$B:$BA,52,0)</f>
        <v>329601.54</v>
      </c>
      <c r="J26" s="38">
        <f>VLOOKUP(B26,[1]Sheet1!$B:$BB,53,0)</f>
        <v>268511.03</v>
      </c>
      <c r="K26" s="39">
        <f>VLOOKUP(B26,[2]Sheet1!$B$5:$BB$697,53,0)</f>
        <v>24598.0716666667</v>
      </c>
      <c r="L26" s="39">
        <f>VLOOKUP(B26,[2]Sheet1!$B:$BC,54,0)</f>
        <v>30861.2466666667</v>
      </c>
      <c r="M26" s="39">
        <f>VLOOKUP(B26,[2]Sheet1!$B:$BD,55,0)</f>
        <v>28738.9083333333</v>
      </c>
      <c r="N26" s="39">
        <f>VLOOKUP(B26,[2]Sheet1!$B:$BE,56,0)</f>
        <v>28808.7966666667</v>
      </c>
      <c r="O26" s="39">
        <f>VLOOKUP(B26,[2]Sheet1!$B:$BF,57,0)</f>
        <v>28867.3233333333</v>
      </c>
      <c r="P26" s="39">
        <f>VLOOKUP(B26,[3]Sheet1!$B:$BH,59,0)</f>
        <v>31044.1516666667</v>
      </c>
      <c r="Q26" s="39">
        <f>VLOOKUP(B26,[4]Sheet1!$B$5:$BJ$707,61,0)</f>
        <v>28487.1</v>
      </c>
      <c r="R26" s="39">
        <f>VLOOKUP(B26,[5]Sheet1!$B$5:$BO$716,65,0)</f>
        <v>26957.1583333333</v>
      </c>
      <c r="S26" s="39">
        <f>VLOOKUP(B26,[1]Sheet1!$B:$BO,66,0)</f>
        <v>27313.7983333333</v>
      </c>
      <c r="T26" s="49">
        <f t="shared" si="13"/>
        <v>204541.244</v>
      </c>
      <c r="U26" s="50">
        <f>VLOOKUP(B26,[6]Sheet2!$A:$V,21,0)</f>
        <v>30000</v>
      </c>
      <c r="V26" s="50"/>
      <c r="W26" s="50"/>
      <c r="X26" s="50">
        <f>VLOOKUP(B26,'[7]5.30 (2)'!$C$4:$V$115,20,0)</f>
        <v>30000</v>
      </c>
      <c r="Y26" s="50"/>
      <c r="Z26" s="50">
        <f>VLOOKUP(B26,'[8]7.4付款计划'!$C$4:$AI$185,33,0)</f>
        <v>10000</v>
      </c>
      <c r="AA26" s="50">
        <f>VLOOKUP(B26,'[8]7.9付款计划'!$C$9:$AB$196,26,0)</f>
        <v>20000</v>
      </c>
      <c r="AB26" s="50"/>
      <c r="AC26" s="50"/>
      <c r="AD26" s="50">
        <v>30000</v>
      </c>
      <c r="AE26" s="50"/>
      <c r="AF26" s="50"/>
      <c r="AG26" s="50"/>
      <c r="AH26" s="50">
        <f t="shared" si="2"/>
        <v>120000</v>
      </c>
      <c r="AI26" s="50">
        <f t="shared" si="3"/>
        <v>84541.2440000001</v>
      </c>
      <c r="AJ26" s="50">
        <f t="shared" si="4"/>
        <v>238511.03</v>
      </c>
      <c r="AK26" s="62">
        <f t="shared" si="16"/>
        <v>84541.2440000001</v>
      </c>
      <c r="AL26" s="62">
        <f t="shared" si="6"/>
        <v>84541.2440000001</v>
      </c>
      <c r="AM26" s="63">
        <v>20000</v>
      </c>
      <c r="AN26" s="50">
        <f t="shared" si="14"/>
        <v>20000</v>
      </c>
      <c r="AO26" s="50"/>
      <c r="AP26" s="74">
        <f t="shared" si="7"/>
        <v>0.236570921525593</v>
      </c>
      <c r="AQ26" s="75">
        <f t="shared" si="8"/>
        <v>0.00395256916996047</v>
      </c>
      <c r="AR26" s="76"/>
      <c r="AS26" s="76"/>
      <c r="AT26" s="76"/>
      <c r="AU26" s="76">
        <f t="shared" si="9"/>
        <v>0</v>
      </c>
      <c r="AV26" s="77">
        <v>0.03</v>
      </c>
      <c r="AW26" s="77">
        <f t="shared" si="15"/>
        <v>0.03</v>
      </c>
      <c r="AX26" s="90">
        <f t="shared" si="11"/>
        <v>19400</v>
      </c>
      <c r="AY26" s="91">
        <v>45575</v>
      </c>
      <c r="AZ26" s="15">
        <v>3</v>
      </c>
      <c r="BA26" s="91">
        <f t="shared" si="17"/>
        <v>45572</v>
      </c>
      <c r="BB26" s="94" t="s">
        <v>70</v>
      </c>
      <c r="BC26" s="50" t="str">
        <f>VLOOKUP(B26,[9]Sheet1!$A$1:$P$65536,16,0)</f>
        <v>应付299601.54元</v>
      </c>
      <c r="BD26" s="19" t="s">
        <v>81</v>
      </c>
      <c r="BE26" s="97" t="s">
        <v>418</v>
      </c>
      <c r="BF26" s="2"/>
    </row>
    <row r="27" s="1" customFormat="1" ht="36" customHeight="1" spans="1:58">
      <c r="A27" s="15">
        <f t="shared" si="12"/>
        <v>24</v>
      </c>
      <c r="B27" s="16" t="s">
        <v>419</v>
      </c>
      <c r="C27" s="17" t="s">
        <v>420</v>
      </c>
      <c r="D27" s="17" t="s">
        <v>66</v>
      </c>
      <c r="E27" s="18" t="s">
        <v>67</v>
      </c>
      <c r="F27" s="19" t="s">
        <v>110</v>
      </c>
      <c r="G27" s="19" t="s">
        <v>79</v>
      </c>
      <c r="H27" s="20">
        <v>0.8</v>
      </c>
      <c r="I27" s="38">
        <f>VLOOKUP(B27,[1]Sheet1!$B:$BA,52,0)</f>
        <v>231698.04</v>
      </c>
      <c r="J27" s="38">
        <f>VLOOKUP(B27,[1]Sheet1!$B:$BB,53,0)</f>
        <v>195271.17</v>
      </c>
      <c r="K27" s="39">
        <f>VLOOKUP(B27,[2]Sheet1!$B$5:$BB$697,53,0)</f>
        <v>15262.6366666667</v>
      </c>
      <c r="L27" s="39">
        <f>VLOOKUP(B27,[2]Sheet1!$B:$BC,54,0)</f>
        <v>15546.5666666667</v>
      </c>
      <c r="M27" s="39">
        <f>VLOOKUP(B27,[2]Sheet1!$B:$BD,55,0)</f>
        <v>17250.1533333333</v>
      </c>
      <c r="N27" s="39">
        <f>VLOOKUP(B27,[2]Sheet1!$B:$BE,56,0)</f>
        <v>15900.1533333333</v>
      </c>
      <c r="O27" s="39">
        <f>VLOOKUP(B27,[2]Sheet1!$B:$BF,57,0)</f>
        <v>21720.7466666667</v>
      </c>
      <c r="P27" s="39">
        <f>VLOOKUP(B27,[3]Sheet1!$B:$BH,59,0)</f>
        <v>21722.1566666667</v>
      </c>
      <c r="Q27" s="39">
        <f>VLOOKUP(B27,[4]Sheet1!$B$5:$BJ$707,61,0)</f>
        <v>21580.19</v>
      </c>
      <c r="R27" s="39">
        <f>VLOOKUP(B27,[5]Sheet1!$B$5:$BO$716,65,0)</f>
        <v>19462.8283333333</v>
      </c>
      <c r="S27" s="39">
        <f>VLOOKUP(B27,[1]Sheet1!$B:$BO,66,0)</f>
        <v>17429.8083333333</v>
      </c>
      <c r="T27" s="49">
        <f t="shared" si="13"/>
        <v>132700.192</v>
      </c>
      <c r="U27" s="50">
        <f>VLOOKUP(B27,[6]Sheet2!$A:$V,21,0)</f>
        <v>24000</v>
      </c>
      <c r="V27" s="50"/>
      <c r="W27" s="50"/>
      <c r="X27" s="50"/>
      <c r="Y27" s="50"/>
      <c r="Z27" s="50">
        <f>VLOOKUP(B27,'[8]7.4付款计划'!$C$4:$AI$185,33,0)</f>
        <v>10000</v>
      </c>
      <c r="AA27" s="50">
        <f>VLOOKUP(B27,'[8]7.9付款计划'!$C$9:$AB$196,26,0)</f>
        <v>0</v>
      </c>
      <c r="AB27" s="50"/>
      <c r="AC27" s="50"/>
      <c r="AD27" s="50"/>
      <c r="AE27" s="50"/>
      <c r="AF27" s="50"/>
      <c r="AG27" s="50"/>
      <c r="AH27" s="50">
        <f t="shared" si="2"/>
        <v>34000</v>
      </c>
      <c r="AI27" s="50">
        <f t="shared" si="3"/>
        <v>98700.192</v>
      </c>
      <c r="AJ27" s="50">
        <f t="shared" si="4"/>
        <v>195271.17</v>
      </c>
      <c r="AK27" s="62">
        <f t="shared" si="16"/>
        <v>98700.192</v>
      </c>
      <c r="AL27" s="62">
        <f t="shared" si="6"/>
        <v>98700.192</v>
      </c>
      <c r="AM27" s="63">
        <v>20000</v>
      </c>
      <c r="AN27" s="50">
        <f t="shared" si="14"/>
        <v>20000</v>
      </c>
      <c r="AO27" s="50"/>
      <c r="AP27" s="74">
        <f t="shared" si="7"/>
        <v>0.202633851006085</v>
      </c>
      <c r="AQ27" s="75">
        <f t="shared" si="8"/>
        <v>0.00395256916996047</v>
      </c>
      <c r="AR27" s="76"/>
      <c r="AS27" s="76"/>
      <c r="AT27" s="76"/>
      <c r="AU27" s="76">
        <f t="shared" si="9"/>
        <v>0</v>
      </c>
      <c r="AV27" s="77">
        <v>0</v>
      </c>
      <c r="AW27" s="77">
        <f t="shared" si="15"/>
        <v>0</v>
      </c>
      <c r="AX27" s="90">
        <f t="shared" si="11"/>
        <v>20000</v>
      </c>
      <c r="AY27" s="91">
        <v>45575</v>
      </c>
      <c r="AZ27" s="93">
        <v>3</v>
      </c>
      <c r="BA27" s="95">
        <f t="shared" si="17"/>
        <v>45572</v>
      </c>
      <c r="BB27" s="94" t="s">
        <v>70</v>
      </c>
      <c r="BC27" s="50" t="str">
        <f>VLOOKUP(B27,[9]Sheet1!$A$1:$P$65536,16,0)</f>
        <v>应付245053.74元</v>
      </c>
      <c r="BD27" s="19" t="s">
        <v>88</v>
      </c>
      <c r="BE27" s="97"/>
      <c r="BF27" s="2"/>
    </row>
    <row r="28" s="1" customFormat="1" ht="36" customHeight="1" spans="1:58">
      <c r="A28" s="15">
        <f t="shared" si="12"/>
        <v>25</v>
      </c>
      <c r="B28" s="16" t="s">
        <v>422</v>
      </c>
      <c r="C28" s="21" t="s">
        <v>423</v>
      </c>
      <c r="D28" s="17" t="s">
        <v>66</v>
      </c>
      <c r="E28" s="18" t="s">
        <v>67</v>
      </c>
      <c r="F28" s="19" t="s">
        <v>110</v>
      </c>
      <c r="G28" s="19" t="s">
        <v>79</v>
      </c>
      <c r="H28" s="20">
        <v>0.8</v>
      </c>
      <c r="I28" s="38">
        <f>VLOOKUP(B28,[1]Sheet1!$B:$BA,52,0)</f>
        <v>1428535.49</v>
      </c>
      <c r="J28" s="38">
        <f>VLOOKUP(B28,[1]Sheet1!$B:$BB,53,0)</f>
        <v>1201969.77</v>
      </c>
      <c r="K28" s="39">
        <f>VLOOKUP(B28,[2]Sheet1!$B$5:$BB$697,53,0)</f>
        <v>66679.7116666667</v>
      </c>
      <c r="L28" s="39">
        <f>VLOOKUP(B28,[2]Sheet1!$B:$BC,54,0)</f>
        <v>56543.575</v>
      </c>
      <c r="M28" s="39">
        <f>VLOOKUP(B28,[2]Sheet1!$B:$BD,55,0)</f>
        <v>59586.8616666667</v>
      </c>
      <c r="N28" s="39">
        <f>VLOOKUP(B28,[2]Sheet1!$B:$BE,56,0)</f>
        <v>72669.8266666667</v>
      </c>
      <c r="O28" s="39">
        <f>VLOOKUP(B28,[2]Sheet1!$B:$BF,57,0)</f>
        <v>82380.2466666667</v>
      </c>
      <c r="P28" s="39">
        <f>VLOOKUP(B28,[3]Sheet1!$B:$BH,59,0)</f>
        <v>69524.0316666667</v>
      </c>
      <c r="Q28" s="39">
        <f>VLOOKUP(B28,[4]Sheet1!$B$5:$BJ$707,61,0)</f>
        <v>81791.7383333333</v>
      </c>
      <c r="R28" s="39">
        <f>VLOOKUP(B28,[5]Sheet1!$B$5:$BO$716,65,0)</f>
        <v>90928.555</v>
      </c>
      <c r="S28" s="39">
        <f>VLOOKUP(B28,[1]Sheet1!$B:$BO,66,0)</f>
        <v>87304.3383333333</v>
      </c>
      <c r="T28" s="49">
        <f t="shared" si="13"/>
        <v>533927.108</v>
      </c>
      <c r="U28" s="50">
        <f>VLOOKUP(B28,[6]Sheet2!$A:$V,21,0)</f>
        <v>140000</v>
      </c>
      <c r="V28" s="50"/>
      <c r="W28" s="50">
        <v>170000</v>
      </c>
      <c r="X28" s="50">
        <f>VLOOKUP(B28,'[7]5.30 (2)'!$C$4:$V$115,20,0)</f>
        <v>20000</v>
      </c>
      <c r="Y28" s="50"/>
      <c r="Z28" s="50">
        <f>VLOOKUP(B28,'[8]7.4付款计划'!$C$4:$AI$185,33,0)</f>
        <v>10000</v>
      </c>
      <c r="AA28" s="50">
        <f>VLOOKUP(B28,'[8]7.9付款计划'!$C$9:$AB$196,26,0)</f>
        <v>10000</v>
      </c>
      <c r="AB28" s="50"/>
      <c r="AC28" s="50"/>
      <c r="AD28" s="50"/>
      <c r="AE28" s="50">
        <v>20000</v>
      </c>
      <c r="AF28" s="50">
        <v>50000</v>
      </c>
      <c r="AG28" s="50">
        <v>60000</v>
      </c>
      <c r="AH28" s="50">
        <f t="shared" si="2"/>
        <v>480000</v>
      </c>
      <c r="AI28" s="50">
        <f t="shared" si="3"/>
        <v>53927.1080000002</v>
      </c>
      <c r="AJ28" s="50">
        <f t="shared" si="4"/>
        <v>1071969.77</v>
      </c>
      <c r="AK28" s="62">
        <f t="shared" si="16"/>
        <v>53927.1080000002</v>
      </c>
      <c r="AL28" s="62">
        <f t="shared" si="6"/>
        <v>53927.1080000002</v>
      </c>
      <c r="AM28" s="63">
        <v>80000</v>
      </c>
      <c r="AN28" s="50">
        <f t="shared" si="14"/>
        <v>80000</v>
      </c>
      <c r="AO28" s="50"/>
      <c r="AP28" s="74">
        <f t="shared" si="7"/>
        <v>1.4834839650589</v>
      </c>
      <c r="AQ28" s="75">
        <f t="shared" si="8"/>
        <v>0.0158102766798419</v>
      </c>
      <c r="AR28" s="76"/>
      <c r="AS28" s="76"/>
      <c r="AT28" s="76"/>
      <c r="AU28" s="76">
        <f t="shared" si="9"/>
        <v>0</v>
      </c>
      <c r="AV28" s="77">
        <v>0.03</v>
      </c>
      <c r="AW28" s="77">
        <f t="shared" si="15"/>
        <v>0.03</v>
      </c>
      <c r="AX28" s="90">
        <f t="shared" si="11"/>
        <v>77600</v>
      </c>
      <c r="AY28" s="91">
        <v>45575</v>
      </c>
      <c r="AZ28" s="15">
        <v>3</v>
      </c>
      <c r="BA28" s="91">
        <f t="shared" si="17"/>
        <v>45572</v>
      </c>
      <c r="BB28" s="94" t="s">
        <v>70</v>
      </c>
      <c r="BC28" s="50" t="str">
        <f>VLOOKUP(B28,[9]Sheet1!$A$1:$P$65536,16,0)</f>
        <v>应付1348535.49元</v>
      </c>
      <c r="BD28" s="19" t="s">
        <v>88</v>
      </c>
      <c r="BE28" s="97"/>
      <c r="BF28" s="2"/>
    </row>
    <row r="29" s="1" customFormat="1" ht="36" customHeight="1" spans="1:58">
      <c r="A29" s="15">
        <f t="shared" ref="A29:A33" si="18">ROW()-3</f>
        <v>26</v>
      </c>
      <c r="B29" s="16" t="s">
        <v>441</v>
      </c>
      <c r="C29" s="21" t="s">
        <v>442</v>
      </c>
      <c r="D29" s="21" t="s">
        <v>208</v>
      </c>
      <c r="E29" s="18" t="s">
        <v>75</v>
      </c>
      <c r="F29" s="19" t="s">
        <v>110</v>
      </c>
      <c r="G29" s="19" t="s">
        <v>79</v>
      </c>
      <c r="H29" s="20">
        <v>0.8</v>
      </c>
      <c r="I29" s="38">
        <f>VLOOKUP(B29,[1]Sheet1!$B:$BA,52,0)</f>
        <v>148199.8</v>
      </c>
      <c r="J29" s="38">
        <f>VLOOKUP(B29,[1]Sheet1!$B:$BB,53,0)</f>
        <v>148199.8</v>
      </c>
      <c r="K29" s="39">
        <f>VLOOKUP(B29,[2]Sheet1!$B$5:$BB$697,53,0)</f>
        <v>10424.9683333333</v>
      </c>
      <c r="L29" s="39">
        <f>VLOOKUP(B29,[2]Sheet1!$B:$BC,54,0)</f>
        <v>10424.9683333333</v>
      </c>
      <c r="M29" s="39">
        <f>VLOOKUP(B29,[2]Sheet1!$B:$BD,55,0)</f>
        <v>9691.645</v>
      </c>
      <c r="N29" s="39">
        <f>VLOOKUP(B29,[2]Sheet1!$B:$BE,56,0)</f>
        <v>9691.645</v>
      </c>
      <c r="O29" s="39">
        <f>VLOOKUP(B29,[2]Sheet1!$B:$BF,57,0)</f>
        <v>13231.7666666667</v>
      </c>
      <c r="P29" s="39">
        <f>VLOOKUP(B29,[3]Sheet1!$B:$BH,59,0)</f>
        <v>15941.665</v>
      </c>
      <c r="Q29" s="39">
        <f>VLOOKUP(B29,[4]Sheet1!$B$5:$BJ$707,61,0)</f>
        <v>15941.665</v>
      </c>
      <c r="R29" s="39">
        <f>VLOOKUP(B29,[5]Sheet1!$B$5:$BO$716,65,0)</f>
        <v>15941.665</v>
      </c>
      <c r="S29" s="39">
        <f>VLOOKUP(B29,[1]Sheet1!$B:$BO,66,0)</f>
        <v>15941.665</v>
      </c>
      <c r="T29" s="49">
        <f t="shared" ref="T29:T33" si="19">SUM(K29:S29)*H29</f>
        <v>93785.3226666667</v>
      </c>
      <c r="U29" s="50">
        <f>VLOOKUP(B29,[6]Sheet2!$A:$V,21,0)</f>
        <v>26022</v>
      </c>
      <c r="V29" s="50"/>
      <c r="W29" s="50"/>
      <c r="X29" s="50">
        <f>VLOOKUP(B29,'[7]5.30 (2)'!$C$4:$V$115,20,0)</f>
        <v>0</v>
      </c>
      <c r="Y29" s="50"/>
      <c r="Z29" s="50">
        <f>VLOOKUP(B29,'[8]7.4付款计划'!$C$4:$AI$185,33,0)</f>
        <v>10000</v>
      </c>
      <c r="AA29" s="50">
        <f>VLOOKUP(B29,'[8]7.9付款计划'!$C$9:$AB$196,26,0)</f>
        <v>0</v>
      </c>
      <c r="AB29" s="50"/>
      <c r="AC29" s="50"/>
      <c r="AD29" s="50"/>
      <c r="AE29" s="50"/>
      <c r="AF29" s="50"/>
      <c r="AG29" s="50"/>
      <c r="AH29" s="50">
        <f t="shared" ref="AH29:AH33" si="20">SUM(U29:AG29)</f>
        <v>36022</v>
      </c>
      <c r="AI29" s="50">
        <f t="shared" ref="AI29:AI33" si="21">T29-AH29</f>
        <v>57763.3226666667</v>
      </c>
      <c r="AJ29" s="50">
        <f t="shared" ref="AJ29:AJ33" si="22">J29-AD29-AE29-AF29-AG29</f>
        <v>148199.8</v>
      </c>
      <c r="AK29" s="62">
        <f t="shared" si="16"/>
        <v>57763.3226666667</v>
      </c>
      <c r="AL29" s="62">
        <f t="shared" ref="AL29:AL33" si="23">IF(AK29&gt;=0,AK29,0)</f>
        <v>57763.3226666667</v>
      </c>
      <c r="AM29" s="63">
        <v>10000</v>
      </c>
      <c r="AN29" s="50">
        <f t="shared" si="14"/>
        <v>10000</v>
      </c>
      <c r="AO29" s="50"/>
      <c r="AP29" s="74">
        <f t="shared" ref="AP29:AP33" si="24">IF(AL29&lt;=0,"100%",AM29/AL29)</f>
        <v>0.173120235096356</v>
      </c>
      <c r="AQ29" s="75">
        <f t="shared" ref="AQ29:AQ33" si="25">AN29/$AN$1</f>
        <v>0.00197628458498024</v>
      </c>
      <c r="AR29" s="76"/>
      <c r="AS29" s="76"/>
      <c r="AT29" s="76"/>
      <c r="AU29" s="76">
        <f t="shared" ref="AU29:AU33" si="26">SUM(AR29:AT29)</f>
        <v>0</v>
      </c>
      <c r="AV29" s="77">
        <v>0.03</v>
      </c>
      <c r="AW29" s="77">
        <f t="shared" si="15"/>
        <v>0.03</v>
      </c>
      <c r="AX29" s="90">
        <f t="shared" ref="AX29:AX33" si="27">AN29*(1-AW29)</f>
        <v>9700</v>
      </c>
      <c r="AY29" s="91"/>
      <c r="AZ29" s="15">
        <v>3</v>
      </c>
      <c r="BA29" s="91">
        <f t="shared" ref="BA29:BA32" si="28">AY29-AZ29</f>
        <v>-3</v>
      </c>
      <c r="BB29" s="94" t="s">
        <v>70</v>
      </c>
      <c r="BC29" s="50" t="str">
        <f>VLOOKUP(B29,[9]Sheet1!$A$1:$P$65536,16,0)</f>
        <v>应付148199.8元</v>
      </c>
      <c r="BD29" s="19" t="s">
        <v>81</v>
      </c>
      <c r="BE29" s="97" t="s">
        <v>444</v>
      </c>
      <c r="BF29" s="2"/>
    </row>
    <row r="30" s="1" customFormat="1" ht="36" customHeight="1" spans="1:58">
      <c r="A30" s="15">
        <f t="shared" si="18"/>
        <v>27</v>
      </c>
      <c r="B30" s="16" t="s">
        <v>465</v>
      </c>
      <c r="C30" s="17" t="s">
        <v>466</v>
      </c>
      <c r="D30" s="17" t="s">
        <v>66</v>
      </c>
      <c r="E30" s="18" t="s">
        <v>75</v>
      </c>
      <c r="F30" s="19" t="s">
        <v>110</v>
      </c>
      <c r="G30" s="19" t="s">
        <v>79</v>
      </c>
      <c r="H30" s="20">
        <v>0.8</v>
      </c>
      <c r="I30" s="38">
        <f>VLOOKUP(B30,[1]Sheet1!$B:$BA,52,0)</f>
        <v>533060.06</v>
      </c>
      <c r="J30" s="38">
        <f>VLOOKUP(B30,[1]Sheet1!$B:$BB,53,0)</f>
        <v>332807.38</v>
      </c>
      <c r="K30" s="39">
        <f>VLOOKUP(B30,[2]Sheet1!$B$5:$BB$697,53,0)</f>
        <v>32203.89</v>
      </c>
      <c r="L30" s="39">
        <f>VLOOKUP(B30,[2]Sheet1!$B:$BC,54,0)</f>
        <v>36976.0766666667</v>
      </c>
      <c r="M30" s="39">
        <f>VLOOKUP(B30,[2]Sheet1!$B:$BD,55,0)</f>
        <v>21701.0516666667</v>
      </c>
      <c r="N30" s="39">
        <f>VLOOKUP(B30,[2]Sheet1!$B:$BE,56,0)</f>
        <v>20451.0516666667</v>
      </c>
      <c r="O30" s="39">
        <f>VLOOKUP(B30,[2]Sheet1!$B:$BF,57,0)</f>
        <v>28411.7583333333</v>
      </c>
      <c r="P30" s="39">
        <f>VLOOKUP(B30,[3]Sheet1!$B:$BH,59,0)</f>
        <v>24364.0583333333</v>
      </c>
      <c r="Q30" s="39">
        <f>VLOOKUP(B30,[4]Sheet1!$B$5:$BJ$707,61,0)</f>
        <v>38386.7616666667</v>
      </c>
      <c r="R30" s="39">
        <f>VLOOKUP(B30,[5]Sheet1!$B$5:$BO$716,65,0)</f>
        <v>40468.1666666667</v>
      </c>
      <c r="S30" s="39">
        <f>VLOOKUP(B30,[1]Sheet1!$B:$BO,66,0)</f>
        <v>44269.4866666667</v>
      </c>
      <c r="T30" s="49">
        <f t="shared" si="19"/>
        <v>229785.841333333</v>
      </c>
      <c r="U30" s="50">
        <f>VLOOKUP(B30,[6]Sheet2!$A:$V,21,0)</f>
        <v>100000</v>
      </c>
      <c r="V30" s="50">
        <v>30000</v>
      </c>
      <c r="W30" s="50"/>
      <c r="X30" s="50"/>
      <c r="Y30" s="50"/>
      <c r="Z30" s="50">
        <f>VLOOKUP(B30,'[8]7.4付款计划'!$C$4:$AI$185,33,0)</f>
        <v>10000</v>
      </c>
      <c r="AA30" s="50">
        <f>VLOOKUP(B30,'[8]7.9付款计划'!$C$9:$AB$196,26,0)</f>
        <v>0</v>
      </c>
      <c r="AB30" s="50"/>
      <c r="AC30" s="50"/>
      <c r="AD30" s="50"/>
      <c r="AE30" s="50">
        <v>30000</v>
      </c>
      <c r="AF30" s="50"/>
      <c r="AG30" s="50"/>
      <c r="AH30" s="50">
        <f t="shared" si="20"/>
        <v>170000</v>
      </c>
      <c r="AI30" s="50">
        <f t="shared" si="21"/>
        <v>59785.8413333334</v>
      </c>
      <c r="AJ30" s="50">
        <f t="shared" si="22"/>
        <v>302807.38</v>
      </c>
      <c r="AK30" s="62">
        <f t="shared" si="16"/>
        <v>59785.8413333334</v>
      </c>
      <c r="AL30" s="62">
        <f t="shared" si="23"/>
        <v>59785.8413333334</v>
      </c>
      <c r="AM30" s="63">
        <v>20000</v>
      </c>
      <c r="AN30" s="50">
        <f t="shared" si="14"/>
        <v>20000</v>
      </c>
      <c r="AO30" s="50"/>
      <c r="AP30" s="74">
        <f t="shared" si="24"/>
        <v>0.334527365576255</v>
      </c>
      <c r="AQ30" s="75">
        <f t="shared" si="25"/>
        <v>0.00395256916996047</v>
      </c>
      <c r="AR30" s="76"/>
      <c r="AS30" s="76"/>
      <c r="AT30" s="76"/>
      <c r="AU30" s="76">
        <f t="shared" si="26"/>
        <v>0</v>
      </c>
      <c r="AV30" s="78">
        <v>0.03</v>
      </c>
      <c r="AW30" s="77">
        <f t="shared" ref="AW30:AW33" si="29">IF(AN30=0,0,AU30/AN30+AV30)</f>
        <v>0.03</v>
      </c>
      <c r="AX30" s="90">
        <f t="shared" si="27"/>
        <v>19400</v>
      </c>
      <c r="AY30" s="91">
        <v>45580</v>
      </c>
      <c r="AZ30" s="93">
        <v>3</v>
      </c>
      <c r="BA30" s="91">
        <f t="shared" si="28"/>
        <v>45577</v>
      </c>
      <c r="BB30" s="94" t="s">
        <v>70</v>
      </c>
      <c r="BC30" s="50" t="str">
        <f>VLOOKUP(B30,[9]Sheet1!$A$1:$P$65536,16,0)</f>
        <v>应付503060.06元</v>
      </c>
      <c r="BD30" s="19" t="s">
        <v>81</v>
      </c>
      <c r="BE30" s="97"/>
      <c r="BF30" s="2"/>
    </row>
    <row r="31" s="1" customFormat="1" ht="36" customHeight="1" spans="1:58">
      <c r="A31" s="15">
        <f t="shared" si="18"/>
        <v>28</v>
      </c>
      <c r="B31" s="16" t="s">
        <v>468</v>
      </c>
      <c r="C31" s="21" t="s">
        <v>469</v>
      </c>
      <c r="D31" s="17" t="s">
        <v>66</v>
      </c>
      <c r="E31" s="18" t="s">
        <v>404</v>
      </c>
      <c r="F31" s="19" t="s">
        <v>110</v>
      </c>
      <c r="G31" s="19" t="s">
        <v>79</v>
      </c>
      <c r="H31" s="20">
        <v>0.8</v>
      </c>
      <c r="I31" s="38">
        <f>VLOOKUP(B31,[1]Sheet1!$B:$BA,52,0)</f>
        <v>153105.85</v>
      </c>
      <c r="J31" s="38">
        <f>VLOOKUP(B31,[1]Sheet1!$B:$BB,53,0)</f>
        <v>153105.85</v>
      </c>
      <c r="K31" s="39">
        <f>VLOOKUP(B31,[2]Sheet1!$B$5:$BB$697,53,0)</f>
        <v>13928.1566666667</v>
      </c>
      <c r="L31" s="39">
        <f>VLOOKUP(B31,[2]Sheet1!$B:$BC,54,0)</f>
        <v>13478.7716666667</v>
      </c>
      <c r="M31" s="39">
        <f>VLOOKUP(B31,[2]Sheet1!$B:$BD,55,0)</f>
        <v>15648.7833333333</v>
      </c>
      <c r="N31" s="39">
        <f>VLOOKUP(B31,[2]Sheet1!$B:$BE,56,0)</f>
        <v>13726.18</v>
      </c>
      <c r="O31" s="39">
        <f>VLOOKUP(B31,[2]Sheet1!$B:$BF,57,0)</f>
        <v>14652.4266666667</v>
      </c>
      <c r="P31" s="39">
        <f>VLOOKUP(B31,[3]Sheet1!$B:$BH,59,0)</f>
        <v>11494.1433333333</v>
      </c>
      <c r="Q31" s="39">
        <f>VLOOKUP(B31,[4]Sheet1!$B$5:$BJ$707,61,0)</f>
        <v>13483.5283333333</v>
      </c>
      <c r="R31" s="39">
        <f>VLOOKUP(B31,[5]Sheet1!$B$5:$BO$716,65,0)</f>
        <v>11446.44</v>
      </c>
      <c r="S31" s="39">
        <f>VLOOKUP(B31,[1]Sheet1!$B:$BO,66,0)</f>
        <v>6293.02833333333</v>
      </c>
      <c r="T31" s="49">
        <f t="shared" si="19"/>
        <v>91321.1666666667</v>
      </c>
      <c r="U31" s="50">
        <f>VLOOKUP(B31,[6]Sheet2!$A:$V,21,0)</f>
        <v>30000</v>
      </c>
      <c r="V31" s="50"/>
      <c r="W31" s="50"/>
      <c r="X31" s="50">
        <f>VLOOKUP(B31,'[7]5.30 (2)'!$C$4:$V$115,20,0)</f>
        <v>10000</v>
      </c>
      <c r="Y31" s="50"/>
      <c r="Z31" s="50">
        <f>VLOOKUP(B31,'[8]7.4付款计划'!$C$4:$AI$185,33,0)</f>
        <v>10000</v>
      </c>
      <c r="AA31" s="50">
        <f>VLOOKUP(B31,'[8]7.9付款计划'!$C$9:$AB$196,26,0)</f>
        <v>0</v>
      </c>
      <c r="AB31" s="50"/>
      <c r="AC31" s="50"/>
      <c r="AD31" s="50"/>
      <c r="AE31" s="50">
        <v>20000</v>
      </c>
      <c r="AF31" s="50"/>
      <c r="AG31" s="50"/>
      <c r="AH31" s="50">
        <f t="shared" si="20"/>
        <v>70000</v>
      </c>
      <c r="AI31" s="50">
        <f t="shared" si="21"/>
        <v>21321.1666666667</v>
      </c>
      <c r="AJ31" s="50">
        <f t="shared" si="22"/>
        <v>133105.85</v>
      </c>
      <c r="AK31" s="62">
        <f t="shared" si="16"/>
        <v>21321.1666666667</v>
      </c>
      <c r="AL31" s="62">
        <f t="shared" si="23"/>
        <v>21321.1666666667</v>
      </c>
      <c r="AM31" s="63">
        <v>20000</v>
      </c>
      <c r="AN31" s="50">
        <f t="shared" si="14"/>
        <v>20000</v>
      </c>
      <c r="AO31" s="50"/>
      <c r="AP31" s="74">
        <f t="shared" si="24"/>
        <v>0.938034973070578</v>
      </c>
      <c r="AQ31" s="75">
        <f t="shared" si="25"/>
        <v>0.00395256916996047</v>
      </c>
      <c r="AR31" s="76">
        <v>500</v>
      </c>
      <c r="AS31" s="76"/>
      <c r="AT31" s="76"/>
      <c r="AU31" s="76">
        <f t="shared" si="26"/>
        <v>500</v>
      </c>
      <c r="AV31" s="77">
        <v>0.03</v>
      </c>
      <c r="AW31" s="96">
        <f t="shared" si="29"/>
        <v>0.055</v>
      </c>
      <c r="AX31" s="90">
        <f t="shared" si="27"/>
        <v>18900</v>
      </c>
      <c r="AY31" s="91">
        <v>45575</v>
      </c>
      <c r="AZ31" s="93">
        <v>3</v>
      </c>
      <c r="BA31" s="91">
        <f t="shared" si="28"/>
        <v>45572</v>
      </c>
      <c r="BB31" s="94" t="s">
        <v>70</v>
      </c>
      <c r="BC31" s="50" t="str">
        <f>VLOOKUP(B31,[9]Sheet1!$A$1:$P$65536,16,0)</f>
        <v>应付137611.16元</v>
      </c>
      <c r="BD31" s="19" t="s">
        <v>88</v>
      </c>
      <c r="BE31" s="97" t="s">
        <v>444</v>
      </c>
      <c r="BF31" s="2"/>
    </row>
    <row r="32" s="1" customFormat="1" ht="36" customHeight="1" spans="1:58">
      <c r="A32" s="15">
        <f t="shared" si="18"/>
        <v>29</v>
      </c>
      <c r="B32" s="16" t="s">
        <v>483</v>
      </c>
      <c r="C32" s="17" t="s">
        <v>484</v>
      </c>
      <c r="D32" s="17" t="s">
        <v>208</v>
      </c>
      <c r="E32" s="18" t="s">
        <v>67</v>
      </c>
      <c r="F32" s="19" t="s">
        <v>110</v>
      </c>
      <c r="G32" s="19" t="s">
        <v>79</v>
      </c>
      <c r="H32" s="20">
        <v>0.8</v>
      </c>
      <c r="I32" s="38">
        <f>VLOOKUP(B32,[1]Sheet1!$B:$BA,52,0)</f>
        <v>80113.27</v>
      </c>
      <c r="J32" s="38">
        <f>VLOOKUP(B32,[1]Sheet1!$B:$BB,53,0)</f>
        <v>19523.37</v>
      </c>
      <c r="K32" s="39">
        <f>VLOOKUP(B32,[2]Sheet1!$B$5:$BB$697,53,0)</f>
        <v>0</v>
      </c>
      <c r="L32" s="39">
        <f>VLOOKUP(B32,[2]Sheet1!$B:$BC,54,0)</f>
        <v>0</v>
      </c>
      <c r="M32" s="39">
        <f>VLOOKUP(B32,[2]Sheet1!$B:$BD,55,0)</f>
        <v>3420.56166666667</v>
      </c>
      <c r="N32" s="39">
        <f>VLOOKUP(B32,[2]Sheet1!$B:$BE,56,0)</f>
        <v>3420.56166666667</v>
      </c>
      <c r="O32" s="39">
        <f>VLOOKUP(B32,[2]Sheet1!$B:$BF,57,0)</f>
        <v>3420.56166666667</v>
      </c>
      <c r="P32" s="39">
        <f>VLOOKUP(B32,[3]Sheet1!$B:$BH,59,0)</f>
        <v>3420.56166666667</v>
      </c>
      <c r="Q32" s="39">
        <f>VLOOKUP(B32,[4]Sheet1!$B$5:$BJ$707,61,0)</f>
        <v>3420.56166666667</v>
      </c>
      <c r="R32" s="39">
        <f>VLOOKUP(B32,[5]Sheet1!$B$5:$BO$716,65,0)</f>
        <v>3253.895</v>
      </c>
      <c r="S32" s="39">
        <f>VLOOKUP(B32,[1]Sheet1!$B:$BO,66,0)</f>
        <v>10098.3166666667</v>
      </c>
      <c r="T32" s="49">
        <f t="shared" si="19"/>
        <v>24364.016</v>
      </c>
      <c r="U32" s="50">
        <f>VLOOKUP(B32,[6]Sheet2!$A:$V,21,0)</f>
        <v>10000</v>
      </c>
      <c r="V32" s="50"/>
      <c r="W32" s="50"/>
      <c r="X32" s="50"/>
      <c r="Y32" s="50"/>
      <c r="Z32" s="50">
        <f>VLOOKUP(B32,'[8]7.4付款计划'!$C$4:$AI$185,33,0)</f>
        <v>1000</v>
      </c>
      <c r="AA32" s="50">
        <f>VLOOKUP(B32,'[8]7.9付款计划'!$C$9:$AB$196,26,0)</f>
        <v>0</v>
      </c>
      <c r="AB32" s="50"/>
      <c r="AC32" s="50"/>
      <c r="AD32" s="50"/>
      <c r="AE32" s="50"/>
      <c r="AF32" s="50"/>
      <c r="AG32" s="50"/>
      <c r="AH32" s="50">
        <f t="shared" si="20"/>
        <v>11000</v>
      </c>
      <c r="AI32" s="50">
        <f t="shared" si="21"/>
        <v>13364.016</v>
      </c>
      <c r="AJ32" s="50">
        <f t="shared" si="22"/>
        <v>19523.37</v>
      </c>
      <c r="AK32" s="62">
        <f t="shared" ref="AK32" si="30">_xlfn.IFS(G32="原材料",AJ32,G32="涉诉",AJ32,G32="临采",AJ32,G32="零部件",AI32,G32="销售",AI32,G32="固定资产",AJ32,G32="特殊类",AJ32,G32="李尔项目",AJ32)</f>
        <v>13364.016</v>
      </c>
      <c r="AL32" s="62">
        <f t="shared" si="23"/>
        <v>13364.016</v>
      </c>
      <c r="AM32" s="63">
        <v>10000</v>
      </c>
      <c r="AN32" s="50">
        <f t="shared" si="14"/>
        <v>10000</v>
      </c>
      <c r="AO32" s="50"/>
      <c r="AP32" s="74">
        <f t="shared" si="24"/>
        <v>0.748278062522522</v>
      </c>
      <c r="AQ32" s="75">
        <f t="shared" si="25"/>
        <v>0.00197628458498024</v>
      </c>
      <c r="AR32" s="76"/>
      <c r="AS32" s="76"/>
      <c r="AT32" s="76"/>
      <c r="AU32" s="76">
        <f t="shared" si="26"/>
        <v>0</v>
      </c>
      <c r="AV32" s="77">
        <v>0.03</v>
      </c>
      <c r="AW32" s="77">
        <f t="shared" si="29"/>
        <v>0.03</v>
      </c>
      <c r="AX32" s="90">
        <f t="shared" si="27"/>
        <v>9700</v>
      </c>
      <c r="AY32" s="91">
        <v>45575</v>
      </c>
      <c r="AZ32" s="93">
        <v>3</v>
      </c>
      <c r="BA32" s="91">
        <f t="shared" si="28"/>
        <v>45572</v>
      </c>
      <c r="BB32" s="94" t="s">
        <v>70</v>
      </c>
      <c r="BC32" s="50" t="str">
        <f>VLOOKUP(B32,[9]Sheet1!$A$1:$P$65536,16,0)</f>
        <v>应付80113.27元</v>
      </c>
      <c r="BD32" s="19" t="s">
        <v>88</v>
      </c>
      <c r="BE32" s="97"/>
      <c r="BF32" s="2"/>
    </row>
    <row r="33" s="1" customFormat="1" ht="36" customHeight="1" spans="1:58">
      <c r="A33" s="15">
        <f t="shared" si="18"/>
        <v>30</v>
      </c>
      <c r="B33" s="16" t="s">
        <v>527</v>
      </c>
      <c r="C33" s="17" t="s">
        <v>528</v>
      </c>
      <c r="D33" s="17" t="s">
        <v>66</v>
      </c>
      <c r="E33" s="18" t="s">
        <v>404</v>
      </c>
      <c r="F33" s="19" t="s">
        <v>110</v>
      </c>
      <c r="G33" s="19" t="s">
        <v>79</v>
      </c>
      <c r="H33" s="20">
        <v>0.8</v>
      </c>
      <c r="I33" s="38">
        <f>VLOOKUP(B33,[1]Sheet1!$B:$BA,52,0)</f>
        <v>79687.68</v>
      </c>
      <c r="J33" s="38">
        <f>VLOOKUP(B33,[1]Sheet1!$B:$BB,53,0)</f>
        <v>79687.68</v>
      </c>
      <c r="K33" s="39">
        <f>VLOOKUP(B33,[2]Sheet1!$B$5:$BB$697,53,0)</f>
        <v>0</v>
      </c>
      <c r="L33" s="39">
        <f>VLOOKUP(B33,[2]Sheet1!$B:$BC,54,0)</f>
        <v>0</v>
      </c>
      <c r="M33" s="39">
        <f>VLOOKUP(B33,[2]Sheet1!$B:$BD,55,0)</f>
        <v>0</v>
      </c>
      <c r="N33" s="39">
        <f>VLOOKUP(B33,[2]Sheet1!$B:$BE,56,0)</f>
        <v>0</v>
      </c>
      <c r="O33" s="39">
        <f>VLOOKUP(B33,[2]Sheet1!$B:$BF,57,0)</f>
        <v>0</v>
      </c>
      <c r="P33" s="39">
        <f>VLOOKUP(B33,[3]Sheet1!$B:$BH,59,0)</f>
        <v>0</v>
      </c>
      <c r="Q33" s="39">
        <f>VLOOKUP(B33,[4]Sheet1!$B$5:$BJ$707,61,0)</f>
        <v>0</v>
      </c>
      <c r="R33" s="39">
        <f>VLOOKUP(B33,[5]Sheet1!$B$5:$BO$716,65,0)</f>
        <v>0</v>
      </c>
      <c r="S33" s="39">
        <f>VLOOKUP(B33,[1]Sheet1!$B:$BO,66,0)</f>
        <v>0</v>
      </c>
      <c r="T33" s="49">
        <f t="shared" si="19"/>
        <v>0</v>
      </c>
      <c r="U33" s="50">
        <f>VLOOKUP(B33,[6]Sheet2!$A:$V,21,0)</f>
        <v>0</v>
      </c>
      <c r="V33" s="50"/>
      <c r="W33" s="50"/>
      <c r="X33" s="50"/>
      <c r="Y33" s="50"/>
      <c r="Z33" s="50">
        <f>VLOOKUP(B33,'[8]7.4付款计划'!$C$4:$AI$185,33,0)</f>
        <v>0</v>
      </c>
      <c r="AA33" s="50">
        <f>VLOOKUP(B33,'[8]7.9付款计划'!$C$9:$AB$196,26,0)</f>
        <v>0</v>
      </c>
      <c r="AB33" s="50"/>
      <c r="AC33" s="50"/>
      <c r="AD33" s="50"/>
      <c r="AE33" s="50"/>
      <c r="AF33" s="50"/>
      <c r="AG33" s="50"/>
      <c r="AH33" s="50">
        <f t="shared" si="20"/>
        <v>0</v>
      </c>
      <c r="AI33" s="50">
        <f t="shared" si="21"/>
        <v>0</v>
      </c>
      <c r="AJ33" s="50">
        <f t="shared" si="22"/>
        <v>79687.68</v>
      </c>
      <c r="AK33" s="62">
        <f t="shared" ref="AK33" si="31">_xlfn.IFS(G33="原材料",AJ33,G33="涉诉",AJ33,G33="临采",AJ33,G33="零部件",AI33,G33="销售",AI33,G33="固定资产",AJ33,G33="特殊类",AJ33,G33="李尔项目",AJ33)</f>
        <v>0</v>
      </c>
      <c r="AL33" s="62">
        <f t="shared" si="23"/>
        <v>0</v>
      </c>
      <c r="AM33" s="63">
        <v>10000</v>
      </c>
      <c r="AN33" s="50">
        <f t="shared" si="14"/>
        <v>10000</v>
      </c>
      <c r="AO33" s="50"/>
      <c r="AP33" s="74" t="str">
        <f t="shared" si="24"/>
        <v>100%</v>
      </c>
      <c r="AQ33" s="75">
        <f t="shared" si="25"/>
        <v>0.00197628458498024</v>
      </c>
      <c r="AR33" s="76"/>
      <c r="AS33" s="76"/>
      <c r="AT33" s="76"/>
      <c r="AU33" s="76">
        <f t="shared" si="26"/>
        <v>0</v>
      </c>
      <c r="AV33" s="77">
        <v>0</v>
      </c>
      <c r="AW33" s="77">
        <f t="shared" si="29"/>
        <v>0</v>
      </c>
      <c r="AX33" s="90">
        <f t="shared" si="27"/>
        <v>10000</v>
      </c>
      <c r="AY33" s="91">
        <v>45575</v>
      </c>
      <c r="AZ33" s="93">
        <v>3</v>
      </c>
      <c r="BA33" s="91">
        <f t="shared" ref="BA33" si="32">AY33-AZ33</f>
        <v>45572</v>
      </c>
      <c r="BB33" s="92" t="s">
        <v>70</v>
      </c>
      <c r="BC33" s="50" t="str">
        <f>VLOOKUP(B33,[9]Sheet1!$A$1:$P$65536,16,0)</f>
        <v>应付79687.68元</v>
      </c>
      <c r="BD33" s="15" t="s">
        <v>95</v>
      </c>
      <c r="BE33" s="97"/>
      <c r="BF33" s="2"/>
    </row>
    <row r="34" s="1" customFormat="1" ht="36" customHeight="1" spans="1:58">
      <c r="A34" s="15">
        <f t="shared" ref="A34:A40" si="33">ROW()-3</f>
        <v>31</v>
      </c>
      <c r="B34" s="16" t="s">
        <v>77</v>
      </c>
      <c r="C34" s="25" t="s">
        <v>78</v>
      </c>
      <c r="D34" s="17" t="s">
        <v>66</v>
      </c>
      <c r="E34" s="18" t="s">
        <v>75</v>
      </c>
      <c r="F34" s="19" t="s">
        <v>68</v>
      </c>
      <c r="G34" s="19" t="s">
        <v>79</v>
      </c>
      <c r="H34" s="20">
        <v>0.8</v>
      </c>
      <c r="I34" s="38">
        <f>VLOOKUP(B34,[1]Sheet1!$B:$BA,52,0)</f>
        <v>1258787.48</v>
      </c>
      <c r="J34" s="38">
        <f>VLOOKUP(B34,[1]Sheet1!$B:$BB,53,0)</f>
        <v>1082788.24</v>
      </c>
      <c r="K34" s="39">
        <f>VLOOKUP(B34,[2]Sheet1!$B$5:$BB$697,53,0)</f>
        <v>0</v>
      </c>
      <c r="L34" s="39">
        <f>VLOOKUP(B34,[2]Sheet1!$B:$BC,54,0)</f>
        <v>117061.861666667</v>
      </c>
      <c r="M34" s="39">
        <f>VLOOKUP(B34,[2]Sheet1!$B:$BD,55,0)</f>
        <v>143859.336666667</v>
      </c>
      <c r="N34" s="39">
        <f>VLOOKUP(B34,[2]Sheet1!$B:$BE,56,0)</f>
        <v>152833.051666667</v>
      </c>
      <c r="O34" s="39">
        <f>VLOOKUP(B34,[2]Sheet1!$B:$BF,57,0)</f>
        <v>178167.183333333</v>
      </c>
      <c r="P34" s="39">
        <f>VLOOKUP(B34,[3]Sheet1!$B:$BH,59,0)</f>
        <v>194275.626666667</v>
      </c>
      <c r="Q34" s="39">
        <f>VLOOKUP(B34,[4]Sheet1!$B$5:$BJ$707,61,0)</f>
        <v>205464.706666667</v>
      </c>
      <c r="R34" s="39">
        <f>VLOOKUP(B34,[5]Sheet1!$B$5:$BO$716,65,0)</f>
        <v>105709.575</v>
      </c>
      <c r="S34" s="39">
        <f>VLOOKUP(B34,[1]Sheet1!$B:$BO,66,0)</f>
        <v>90938.5766666667</v>
      </c>
      <c r="T34" s="49">
        <f t="shared" ref="T34:T40" si="34">SUM(K34:S34)*H34</f>
        <v>950647.934666668</v>
      </c>
      <c r="U34" s="50">
        <f>VLOOKUP(B34,[6]Sheet2!$A:$V,21,0)</f>
        <v>100000</v>
      </c>
      <c r="V34" s="50"/>
      <c r="W34" s="50"/>
      <c r="X34" s="50">
        <f>VLOOKUP(B34,'[7]5.30 (2)'!$C$4:$V$115,20,0)</f>
        <v>120000</v>
      </c>
      <c r="Y34" s="50"/>
      <c r="Z34" s="50">
        <f>VLOOKUP(B34,'[8]7.4付款计划'!$C$4:$AI$185,33,0)</f>
        <v>100000</v>
      </c>
      <c r="AA34" s="50">
        <f>VLOOKUP(B34,'[8]7.9付款计划'!$C$9:$AB$196,26,0)</f>
        <v>0</v>
      </c>
      <c r="AB34" s="50">
        <v>50000</v>
      </c>
      <c r="AC34" s="50"/>
      <c r="AD34" s="50"/>
      <c r="AE34" s="50"/>
      <c r="AF34" s="50">
        <v>80000</v>
      </c>
      <c r="AG34" s="50"/>
      <c r="AH34" s="50">
        <f t="shared" ref="AH34:AH40" si="35">SUM(U34:AG34)</f>
        <v>450000</v>
      </c>
      <c r="AI34" s="50">
        <f t="shared" ref="AI34:AI40" si="36">T34-AH34</f>
        <v>500647.934666668</v>
      </c>
      <c r="AJ34" s="50">
        <f t="shared" ref="AJ34:AJ40" si="37">J34-AD34-AE34-AF34-AG34</f>
        <v>1002788.24</v>
      </c>
      <c r="AK34" s="62">
        <f t="shared" ref="AK34:AK40" si="38">_xlfn.IFS(G34="原材料",AJ34,G34="涉诉",AJ34,G34="临采",AJ34,G34="零部件",AI34,G34="销售",AI34,G34="固定资产",AJ34,G34="特殊类",AJ34,G34="李尔项目",AJ34)</f>
        <v>500647.934666668</v>
      </c>
      <c r="AL34" s="62">
        <f t="shared" ref="AL34:AL40" si="39">IF(AK34&gt;=0,AK34,0)</f>
        <v>500647.934666668</v>
      </c>
      <c r="AM34" s="63">
        <v>150000</v>
      </c>
      <c r="AN34" s="50">
        <f t="shared" si="14"/>
        <v>150000</v>
      </c>
      <c r="AO34" s="50"/>
      <c r="AP34" s="74">
        <f t="shared" ref="AP34:AP40" si="40">IF(AL34&lt;=0,"100%",AM34/AL34)</f>
        <v>0.299611742331206</v>
      </c>
      <c r="AQ34" s="75">
        <f t="shared" ref="AQ34:AQ40" si="41">AN34/$AN$1</f>
        <v>0.0296442687747036</v>
      </c>
      <c r="AR34" s="76"/>
      <c r="AS34" s="76"/>
      <c r="AT34" s="76"/>
      <c r="AU34" s="76">
        <f t="shared" ref="AU34:AU40" si="42">SUM(AR34:AT34)</f>
        <v>0</v>
      </c>
      <c r="AV34" s="77">
        <v>0.03</v>
      </c>
      <c r="AW34" s="77">
        <f t="shared" ref="AW34:AW45" si="43">IF(AN34=0,0,AU34/AN34+AV34)</f>
        <v>0.03</v>
      </c>
      <c r="AX34" s="90">
        <f t="shared" ref="AX34:AX45" si="44">AN34*(1-AW34)</f>
        <v>145500</v>
      </c>
      <c r="AY34" s="91">
        <v>45532</v>
      </c>
      <c r="AZ34" s="15">
        <v>4</v>
      </c>
      <c r="BA34" s="91">
        <v>45510</v>
      </c>
      <c r="BB34" s="94" t="s">
        <v>70</v>
      </c>
      <c r="BC34" s="50" t="str">
        <f>VLOOKUP(B34,[9]Sheet1!$A$1:$P$65536,16,0)</f>
        <v>应付1118624.51元</v>
      </c>
      <c r="BD34" s="19" t="s">
        <v>81</v>
      </c>
      <c r="BE34" s="97" t="s">
        <v>601</v>
      </c>
      <c r="BF34" s="2"/>
    </row>
    <row r="35" s="1" customFormat="1" ht="36" customHeight="1" spans="1:58">
      <c r="A35" s="15">
        <f t="shared" si="33"/>
        <v>32</v>
      </c>
      <c r="B35" s="16" t="s">
        <v>97</v>
      </c>
      <c r="C35" s="26" t="s">
        <v>98</v>
      </c>
      <c r="D35" s="17" t="s">
        <v>66</v>
      </c>
      <c r="E35" s="18" t="s">
        <v>75</v>
      </c>
      <c r="F35" s="19" t="s">
        <v>68</v>
      </c>
      <c r="G35" s="19" t="s">
        <v>85</v>
      </c>
      <c r="H35" s="20">
        <v>0.8</v>
      </c>
      <c r="I35" s="38">
        <f>VLOOKUP(B35,[1]Sheet1!$B:$BA,52,0)</f>
        <v>2265329.35</v>
      </c>
      <c r="J35" s="38">
        <f>VLOOKUP(B35,[1]Sheet1!$B:$BB,53,0)</f>
        <v>2265329.35</v>
      </c>
      <c r="K35" s="39">
        <f>VLOOKUP(B35,[2]Sheet1!$B$5:$BB$697,53,0)</f>
        <v>80357.6116666667</v>
      </c>
      <c r="L35" s="39">
        <f>VLOOKUP(B35,[2]Sheet1!$B:$BC,54,0)</f>
        <v>161275.135</v>
      </c>
      <c r="M35" s="39">
        <f>VLOOKUP(B35,[2]Sheet1!$B:$BD,55,0)</f>
        <v>311373.621666667</v>
      </c>
      <c r="N35" s="39">
        <f>VLOOKUP(B35,[2]Sheet1!$B:$BE,56,0)</f>
        <v>359926.311666667</v>
      </c>
      <c r="O35" s="39">
        <f>VLOOKUP(B35,[2]Sheet1!$B:$BF,57,0)</f>
        <v>474865.698333333</v>
      </c>
      <c r="P35" s="39">
        <f>VLOOKUP(B35,[3]Sheet1!$B:$BH,59,0)</f>
        <v>539040.8</v>
      </c>
      <c r="Q35" s="39">
        <f>VLOOKUP(B35,[4]Sheet1!$B$5:$BJ$707,61,0)</f>
        <v>538863.946666667</v>
      </c>
      <c r="R35" s="39">
        <f>VLOOKUP(B35,[5]Sheet1!$B$5:$BO$716,65,0)</f>
        <v>457946.423333333</v>
      </c>
      <c r="S35" s="39">
        <f>VLOOKUP(B35,[1]Sheet1!$B:$BO,66,0)</f>
        <v>307847.936666667</v>
      </c>
      <c r="T35" s="49">
        <f t="shared" si="34"/>
        <v>2585197.988</v>
      </c>
      <c r="U35" s="50">
        <f>VLOOKUP(B35,[6]Sheet2!$A:$V,21,0)</f>
        <v>440000</v>
      </c>
      <c r="V35" s="50"/>
      <c r="W35" s="50">
        <v>300000</v>
      </c>
      <c r="X35" s="50">
        <f>VLOOKUP(B35,'[7]5.30 (2)'!$C$4:$V$115,20,0)</f>
        <v>150000</v>
      </c>
      <c r="Y35" s="50">
        <v>400000</v>
      </c>
      <c r="Z35" s="50">
        <v>100000</v>
      </c>
      <c r="AA35" s="50">
        <f>VLOOKUP(B35,'[8]7.9付款计划'!$C$9:$AB$196,26,0)</f>
        <v>0</v>
      </c>
      <c r="AB35" s="50"/>
      <c r="AC35" s="50">
        <v>100000</v>
      </c>
      <c r="AD35" s="50"/>
      <c r="AE35" s="50"/>
      <c r="AF35" s="50"/>
      <c r="AG35" s="50"/>
      <c r="AH35" s="50">
        <f t="shared" si="35"/>
        <v>1490000</v>
      </c>
      <c r="AI35" s="50">
        <f t="shared" si="36"/>
        <v>1095197.988</v>
      </c>
      <c r="AJ35" s="50">
        <f t="shared" si="37"/>
        <v>2265329.35</v>
      </c>
      <c r="AK35" s="62">
        <f t="shared" si="38"/>
        <v>2265329.35</v>
      </c>
      <c r="AL35" s="62">
        <f t="shared" si="39"/>
        <v>2265329.35</v>
      </c>
      <c r="AM35" s="63">
        <v>100000</v>
      </c>
      <c r="AN35" s="50">
        <f t="shared" si="14"/>
        <v>100000</v>
      </c>
      <c r="AO35" s="50"/>
      <c r="AP35" s="74">
        <f t="shared" si="40"/>
        <v>0.0441436915122298</v>
      </c>
      <c r="AQ35" s="75">
        <f t="shared" si="41"/>
        <v>0.0197628458498024</v>
      </c>
      <c r="AR35" s="76"/>
      <c r="AS35" s="76"/>
      <c r="AT35" s="76"/>
      <c r="AU35" s="76">
        <f t="shared" si="42"/>
        <v>0</v>
      </c>
      <c r="AV35" s="77">
        <v>0</v>
      </c>
      <c r="AW35" s="77">
        <f t="shared" si="43"/>
        <v>0</v>
      </c>
      <c r="AX35" s="90">
        <f t="shared" si="44"/>
        <v>100000</v>
      </c>
      <c r="AY35" s="91">
        <v>45580</v>
      </c>
      <c r="AZ35" s="93">
        <v>2</v>
      </c>
      <c r="BA35" s="95">
        <f>AY35-AZ35</f>
        <v>45578</v>
      </c>
      <c r="BB35" s="92" t="s">
        <v>99</v>
      </c>
      <c r="BC35" s="50" t="str">
        <f>VLOOKUP(B35,[9]Sheet1!$A$1:$P$65536,16,0)</f>
        <v>应付2435034.63元</v>
      </c>
      <c r="BD35" s="15" t="s">
        <v>81</v>
      </c>
      <c r="BE35" s="97" t="s">
        <v>602</v>
      </c>
      <c r="BF35" s="70" t="s">
        <v>90</v>
      </c>
    </row>
    <row r="36" s="1" customFormat="1" ht="36" customHeight="1" spans="1:58">
      <c r="A36" s="15">
        <f t="shared" si="33"/>
        <v>33</v>
      </c>
      <c r="B36" s="16" t="s">
        <v>108</v>
      </c>
      <c r="C36" s="26" t="s">
        <v>109</v>
      </c>
      <c r="D36" s="17" t="s">
        <v>66</v>
      </c>
      <c r="E36" s="18" t="s">
        <v>67</v>
      </c>
      <c r="F36" s="19" t="s">
        <v>110</v>
      </c>
      <c r="G36" s="19" t="s">
        <v>85</v>
      </c>
      <c r="H36" s="20">
        <v>0.8</v>
      </c>
      <c r="I36" s="38">
        <f>VLOOKUP(B36,[1]Sheet1!$B:$BA,52,0)</f>
        <v>6265966.6</v>
      </c>
      <c r="J36" s="38">
        <f>VLOOKUP(B36,[1]Sheet1!$B:$BB,53,0)</f>
        <v>5491230.26</v>
      </c>
      <c r="K36" s="39">
        <f>VLOOKUP(B36,[2]Sheet1!$B$5:$BB$697,53,0)</f>
        <v>533556.818333333</v>
      </c>
      <c r="L36" s="39">
        <f>VLOOKUP(B36,[2]Sheet1!$B:$BC,54,0)</f>
        <v>533556.818333333</v>
      </c>
      <c r="M36" s="39">
        <f>VLOOKUP(B36,[2]Sheet1!$B:$BD,55,0)</f>
        <v>506558.998333333</v>
      </c>
      <c r="N36" s="39">
        <f>VLOOKUP(B36,[2]Sheet1!$B:$BE,56,0)</f>
        <v>830514.285</v>
      </c>
      <c r="O36" s="39">
        <f>VLOOKUP(B36,[2]Sheet1!$B:$BF,57,0)</f>
        <v>952490.505</v>
      </c>
      <c r="P36" s="39">
        <f>VLOOKUP(B36,[3]Sheet1!$B:$BH,59,0)</f>
        <v>643245.005</v>
      </c>
      <c r="Q36" s="39">
        <f>VLOOKUP(B36,[4]Sheet1!$B$5:$BJ$707,61,0)</f>
        <v>567170.92</v>
      </c>
      <c r="R36" s="39">
        <f>VLOOKUP(B36,[5]Sheet1!$B$5:$BO$716,65,0)</f>
        <v>615371.863333333</v>
      </c>
      <c r="S36" s="39">
        <f>VLOOKUP(B36,[1]Sheet1!$B:$BO,66,0)</f>
        <v>645770.948333333</v>
      </c>
      <c r="T36" s="49">
        <f t="shared" si="34"/>
        <v>4662588.92933333</v>
      </c>
      <c r="U36" s="50">
        <f>VLOOKUP(B36,[6]Sheet2!$A:$V,21,0)</f>
        <v>600000</v>
      </c>
      <c r="V36" s="50"/>
      <c r="W36" s="50"/>
      <c r="X36" s="50">
        <f>VLOOKUP(B36,'[7]5.30 (2)'!$C$4:$V$115,20,0)</f>
        <v>500000</v>
      </c>
      <c r="Y36" s="50"/>
      <c r="Z36" s="50">
        <f>VLOOKUP(B36,'[8]7.4付款计划'!$C$4:$AI$185,33,0)</f>
        <v>30000</v>
      </c>
      <c r="AA36" s="50">
        <f>VLOOKUP(B36,'[8]7.9付款计划'!$C$9:$AB$196,26,0)</f>
        <v>0</v>
      </c>
      <c r="AB36" s="50">
        <v>280000</v>
      </c>
      <c r="AC36" s="50"/>
      <c r="AD36" s="50"/>
      <c r="AE36" s="50"/>
      <c r="AF36" s="50">
        <v>70000</v>
      </c>
      <c r="AG36" s="50"/>
      <c r="AH36" s="50">
        <f t="shared" si="35"/>
        <v>1480000</v>
      </c>
      <c r="AI36" s="50">
        <f t="shared" si="36"/>
        <v>3182588.92933333</v>
      </c>
      <c r="AJ36" s="50">
        <f t="shared" si="37"/>
        <v>5421230.26</v>
      </c>
      <c r="AK36" s="62">
        <f t="shared" si="38"/>
        <v>5421230.26</v>
      </c>
      <c r="AL36" s="62">
        <f t="shared" si="39"/>
        <v>5421230.26</v>
      </c>
      <c r="AM36" s="63">
        <v>300000</v>
      </c>
      <c r="AN36" s="50">
        <f t="shared" si="14"/>
        <v>300000</v>
      </c>
      <c r="AO36" s="50"/>
      <c r="AP36" s="74">
        <f t="shared" si="40"/>
        <v>0.0553379925980122</v>
      </c>
      <c r="AQ36" s="75">
        <f t="shared" si="41"/>
        <v>0.0592885375494071</v>
      </c>
      <c r="AR36" s="76"/>
      <c r="AS36" s="76"/>
      <c r="AT36" s="76"/>
      <c r="AU36" s="76">
        <f t="shared" si="42"/>
        <v>0</v>
      </c>
      <c r="AV36" s="77">
        <v>0</v>
      </c>
      <c r="AW36" s="77">
        <f t="shared" si="43"/>
        <v>0</v>
      </c>
      <c r="AX36" s="90">
        <f t="shared" si="44"/>
        <v>300000</v>
      </c>
      <c r="AY36" s="91">
        <v>45580</v>
      </c>
      <c r="AZ36" s="15">
        <v>3</v>
      </c>
      <c r="BA36" s="91">
        <f>AY36-AZ36</f>
        <v>45577</v>
      </c>
      <c r="BB36" s="94" t="s">
        <v>99</v>
      </c>
      <c r="BC36" s="50" t="str">
        <f>VLOOKUP(B36,[9]Sheet1!$A$1:$P$65536,16,0)</f>
        <v>应付5994639.43元</v>
      </c>
      <c r="BD36" s="19" t="s">
        <v>88</v>
      </c>
      <c r="BE36" s="97" t="s">
        <v>604</v>
      </c>
      <c r="BF36" s="2"/>
    </row>
    <row r="37" ht="36" customHeight="1" spans="1:59">
      <c r="A37" s="15">
        <f t="shared" si="33"/>
        <v>34</v>
      </c>
      <c r="B37" s="16" t="s">
        <v>144</v>
      </c>
      <c r="C37" s="26" t="s">
        <v>145</v>
      </c>
      <c r="D37" s="17" t="s">
        <v>146</v>
      </c>
      <c r="E37" s="18" t="s">
        <v>75</v>
      </c>
      <c r="F37" s="18" t="s">
        <v>68</v>
      </c>
      <c r="G37" s="19" t="s">
        <v>69</v>
      </c>
      <c r="H37" s="20">
        <v>1</v>
      </c>
      <c r="I37" s="38">
        <f>VLOOKUP(B37,[1]Sheet1!$B:$BA,52,0)</f>
        <v>1077112.5</v>
      </c>
      <c r="J37" s="38">
        <f>VLOOKUP(B37,[1]Sheet1!$B:$BB,53,0)</f>
        <v>528312.5</v>
      </c>
      <c r="K37" s="39"/>
      <c r="L37" s="39"/>
      <c r="M37" s="39"/>
      <c r="N37" s="39"/>
      <c r="O37" s="39"/>
      <c r="P37" s="39"/>
      <c r="Q37" s="39">
        <f>VLOOKUP(B37,[4]Sheet1!$B$5:$BJ$707,61,0)</f>
        <v>88052.0833333333</v>
      </c>
      <c r="R37" s="39">
        <f>VLOOKUP(B37,[5]Sheet1!$B$5:$BO$716,65,0)</f>
        <v>179518.75</v>
      </c>
      <c r="S37" s="39">
        <f>VLOOKUP(B37,[1]Sheet1!$B:$BO,66,0)</f>
        <v>179518.75</v>
      </c>
      <c r="T37" s="49">
        <f t="shared" si="34"/>
        <v>447089.583333333</v>
      </c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>
        <f t="shared" si="35"/>
        <v>0</v>
      </c>
      <c r="AI37" s="50">
        <f t="shared" si="36"/>
        <v>447089.583333333</v>
      </c>
      <c r="AJ37" s="50">
        <f t="shared" si="37"/>
        <v>528312.5</v>
      </c>
      <c r="AK37" s="62">
        <f t="shared" si="38"/>
        <v>528312.5</v>
      </c>
      <c r="AL37" s="62">
        <f t="shared" si="39"/>
        <v>528312.5</v>
      </c>
      <c r="AM37" s="63">
        <v>300000</v>
      </c>
      <c r="AN37" s="50">
        <f t="shared" si="14"/>
        <v>300000</v>
      </c>
      <c r="AO37" s="50"/>
      <c r="AP37" s="74">
        <f t="shared" si="40"/>
        <v>0.567845735241926</v>
      </c>
      <c r="AQ37" s="75">
        <f t="shared" si="41"/>
        <v>0.0592885375494071</v>
      </c>
      <c r="AR37" s="76"/>
      <c r="AS37" s="22"/>
      <c r="AT37" s="22"/>
      <c r="AU37" s="76">
        <f t="shared" si="42"/>
        <v>0</v>
      </c>
      <c r="AV37" s="77">
        <v>0</v>
      </c>
      <c r="AW37" s="77">
        <f t="shared" si="43"/>
        <v>0</v>
      </c>
      <c r="AX37" s="90">
        <f t="shared" si="44"/>
        <v>300000</v>
      </c>
      <c r="AY37" s="91"/>
      <c r="AZ37" s="15">
        <v>7</v>
      </c>
      <c r="BA37" s="91"/>
      <c r="BB37" s="92" t="s">
        <v>99</v>
      </c>
      <c r="BC37" s="50" t="str">
        <f>VLOOKUP(B37,[9]Sheet1!$A$1:$P$65536,16,0)</f>
        <v>应付877112.5元</v>
      </c>
      <c r="BD37" s="15" t="s">
        <v>72</v>
      </c>
      <c r="BE37" s="97" t="s">
        <v>607</v>
      </c>
      <c r="BG37" s="1" t="s">
        <v>149</v>
      </c>
    </row>
    <row r="38" s="1" customFormat="1" ht="36" customHeight="1" spans="1:58">
      <c r="A38" s="15">
        <f t="shared" si="33"/>
        <v>35</v>
      </c>
      <c r="B38" s="16" t="s">
        <v>166</v>
      </c>
      <c r="C38" s="26" t="s">
        <v>167</v>
      </c>
      <c r="D38" s="17" t="s">
        <v>66</v>
      </c>
      <c r="E38" s="18" t="s">
        <v>168</v>
      </c>
      <c r="F38" s="19" t="s">
        <v>135</v>
      </c>
      <c r="G38" s="19" t="s">
        <v>79</v>
      </c>
      <c r="H38" s="20">
        <v>0.8</v>
      </c>
      <c r="I38" s="38">
        <f>VLOOKUP(B38,[1]Sheet1!$B:$BA,52,0)</f>
        <v>3365571.33</v>
      </c>
      <c r="J38" s="38">
        <f>VLOOKUP(B38,[1]Sheet1!$B:$BB,53,0)</f>
        <v>2974801.56</v>
      </c>
      <c r="K38" s="39">
        <f>VLOOKUP(B38,[2]Sheet1!$B$5:$BB$697,53,0)</f>
        <v>303036.335</v>
      </c>
      <c r="L38" s="39">
        <f>VLOOKUP(B38,[2]Sheet1!$B:$BC,54,0)</f>
        <v>354508.646666667</v>
      </c>
      <c r="M38" s="39">
        <f>VLOOKUP(B38,[2]Sheet1!$B:$BD,55,0)</f>
        <v>365058.698333333</v>
      </c>
      <c r="N38" s="39">
        <f>VLOOKUP(B38,[2]Sheet1!$B:$BE,56,0)</f>
        <v>343004.313333333</v>
      </c>
      <c r="O38" s="39">
        <f>VLOOKUP(B38,[2]Sheet1!$B:$BF,57,0)</f>
        <v>345202.093333333</v>
      </c>
      <c r="P38" s="39">
        <f>VLOOKUP(B38,[3]Sheet1!$B:$BH,59,0)</f>
        <v>311621.345</v>
      </c>
      <c r="Q38" s="39">
        <f>VLOOKUP(B38,[4]Sheet1!$B$5:$BJ$707,61,0)</f>
        <v>293804.958333333</v>
      </c>
      <c r="R38" s="39">
        <f>VLOOKUP(B38,[5]Sheet1!$B$5:$BO$716,65,0)</f>
        <v>276912.915</v>
      </c>
      <c r="S38" s="39">
        <f>VLOOKUP(B38,[1]Sheet1!$B:$BO,66,0)</f>
        <v>239741.936666667</v>
      </c>
      <c r="T38" s="49">
        <f t="shared" si="34"/>
        <v>2266312.99333333</v>
      </c>
      <c r="U38" s="50">
        <f>VLOOKUP(B38,[6]Sheet2!$A:$V,21,0)</f>
        <v>600000</v>
      </c>
      <c r="V38" s="50"/>
      <c r="W38" s="50"/>
      <c r="X38" s="50">
        <f>VLOOKUP(B38,'[7]5.30 (2)'!$C$4:$V$115,20,0)</f>
        <v>300000</v>
      </c>
      <c r="Y38" s="50">
        <v>50000</v>
      </c>
      <c r="Z38" s="50">
        <f>VLOOKUP(B38,'[8]7.4付款计划'!$C$4:$AI$185,33,0)</f>
        <v>80000</v>
      </c>
      <c r="AA38" s="50">
        <f>VLOOKUP(B38,'[8]7.9付款计划'!$C$9:$AB$196,26,0)</f>
        <v>0</v>
      </c>
      <c r="AB38" s="50">
        <v>200000</v>
      </c>
      <c r="AC38" s="50"/>
      <c r="AD38" s="50"/>
      <c r="AE38" s="50"/>
      <c r="AF38" s="50"/>
      <c r="AG38" s="50"/>
      <c r="AH38" s="50">
        <f t="shared" si="35"/>
        <v>1230000</v>
      </c>
      <c r="AI38" s="50">
        <f t="shared" si="36"/>
        <v>1036312.99333333</v>
      </c>
      <c r="AJ38" s="50">
        <f t="shared" si="37"/>
        <v>2974801.56</v>
      </c>
      <c r="AK38" s="62">
        <f t="shared" si="38"/>
        <v>1036312.99333333</v>
      </c>
      <c r="AL38" s="62">
        <f t="shared" si="39"/>
        <v>1036312.99333333</v>
      </c>
      <c r="AM38" s="63">
        <v>100000</v>
      </c>
      <c r="AN38" s="50">
        <f t="shared" si="14"/>
        <v>100000</v>
      </c>
      <c r="AO38" s="50"/>
      <c r="AP38" s="74">
        <f t="shared" si="40"/>
        <v>0.0964959434488483</v>
      </c>
      <c r="AQ38" s="75">
        <f t="shared" si="41"/>
        <v>0.0197628458498024</v>
      </c>
      <c r="AR38" s="76"/>
      <c r="AS38" s="76"/>
      <c r="AT38" s="76"/>
      <c r="AU38" s="76">
        <f t="shared" si="42"/>
        <v>0</v>
      </c>
      <c r="AV38" s="77">
        <v>0.03</v>
      </c>
      <c r="AW38" s="77">
        <f t="shared" si="43"/>
        <v>0.03</v>
      </c>
      <c r="AX38" s="90">
        <f t="shared" si="44"/>
        <v>97000</v>
      </c>
      <c r="AY38" s="91">
        <v>45575</v>
      </c>
      <c r="AZ38" s="15">
        <v>3</v>
      </c>
      <c r="BA38" s="91">
        <f t="shared" ref="BA38:BA40" si="45">AY38-AZ38</f>
        <v>45572</v>
      </c>
      <c r="BB38" s="94" t="s">
        <v>70</v>
      </c>
      <c r="BC38" s="50" t="str">
        <f>VLOOKUP(B38,[9]Sheet1!$A$1:$P$65536,16,0)</f>
        <v>应付3430082.99元</v>
      </c>
      <c r="BD38" s="19" t="s">
        <v>137</v>
      </c>
      <c r="BE38" s="97" t="s">
        <v>608</v>
      </c>
      <c r="BF38" s="70" t="s">
        <v>90</v>
      </c>
    </row>
    <row r="39" s="1" customFormat="1" ht="33" customHeight="1" spans="1:58">
      <c r="A39" s="15">
        <f t="shared" si="33"/>
        <v>36</v>
      </c>
      <c r="B39" s="16" t="s">
        <v>187</v>
      </c>
      <c r="C39" s="26" t="s">
        <v>188</v>
      </c>
      <c r="D39" s="17" t="s">
        <v>66</v>
      </c>
      <c r="E39" s="18" t="s">
        <v>67</v>
      </c>
      <c r="F39" s="19" t="s">
        <v>68</v>
      </c>
      <c r="G39" s="19" t="s">
        <v>79</v>
      </c>
      <c r="H39" s="20">
        <v>0.8</v>
      </c>
      <c r="I39" s="38">
        <f>VLOOKUP(B39,[1]Sheet1!$B:$BA,52,0)</f>
        <v>4021691.77</v>
      </c>
      <c r="J39" s="38">
        <f>VLOOKUP(B39,[1]Sheet1!$B:$BB,53,0)</f>
        <v>3267280.28</v>
      </c>
      <c r="K39" s="39">
        <f>VLOOKUP(B39,[2]Sheet1!$B$5:$BB$697,53,0)</f>
        <v>348465.831666667</v>
      </c>
      <c r="L39" s="39">
        <f>VLOOKUP(B39,[2]Sheet1!$B:$BC,54,0)</f>
        <v>348465.831666667</v>
      </c>
      <c r="M39" s="39">
        <f>VLOOKUP(B39,[2]Sheet1!$B:$BD,55,0)</f>
        <v>478813.155</v>
      </c>
      <c r="N39" s="39">
        <f>VLOOKUP(B39,[2]Sheet1!$B:$BE,56,0)</f>
        <v>474255.873333333</v>
      </c>
      <c r="O39" s="39">
        <f>VLOOKUP(B39,[2]Sheet1!$B:$BF,57,0)</f>
        <v>445457.973333333</v>
      </c>
      <c r="P39" s="39">
        <f>VLOOKUP(B39,[3]Sheet1!$B:$BH,59,0)</f>
        <v>434665.605</v>
      </c>
      <c r="Q39" s="39">
        <f>VLOOKUP(B39,[4]Sheet1!$B$5:$BJ$707,61,0)</f>
        <v>326080.881666667</v>
      </c>
      <c r="R39" s="39">
        <f>VLOOKUP(B39,[5]Sheet1!$B$5:$BO$716,65,0)</f>
        <v>326080.881666667</v>
      </c>
      <c r="S39" s="39">
        <f>VLOOKUP(B39,[1]Sheet1!$B:$BO,66,0)</f>
        <v>321468.806666667</v>
      </c>
      <c r="T39" s="49">
        <f t="shared" si="34"/>
        <v>2803003.872</v>
      </c>
      <c r="U39" s="50">
        <f>VLOOKUP(B39,[6]Sheet2!$A:$V,21,0)</f>
        <v>350000</v>
      </c>
      <c r="V39" s="50"/>
      <c r="W39" s="50"/>
      <c r="X39" s="50">
        <v>200000</v>
      </c>
      <c r="Y39" s="50"/>
      <c r="Z39" s="50">
        <f>VLOOKUP(B39,'[8]7.4付款计划'!$C$4:$AI$185,33,0)</f>
        <v>100000</v>
      </c>
      <c r="AA39" s="50">
        <f>VLOOKUP(B39,'[8]7.9付款计划'!$C$9:$AB$196,26,0)</f>
        <v>0</v>
      </c>
      <c r="AB39" s="50">
        <v>200000</v>
      </c>
      <c r="AC39" s="50"/>
      <c r="AD39" s="50"/>
      <c r="AE39" s="50"/>
      <c r="AF39" s="50"/>
      <c r="AG39" s="50"/>
      <c r="AH39" s="50">
        <f t="shared" si="35"/>
        <v>850000</v>
      </c>
      <c r="AI39" s="50">
        <f t="shared" si="36"/>
        <v>1953003.872</v>
      </c>
      <c r="AJ39" s="50">
        <f t="shared" si="37"/>
        <v>3267280.28</v>
      </c>
      <c r="AK39" s="62">
        <f t="shared" si="38"/>
        <v>1953003.872</v>
      </c>
      <c r="AL39" s="62">
        <f t="shared" si="39"/>
        <v>1953003.872</v>
      </c>
      <c r="AM39" s="63">
        <v>100000</v>
      </c>
      <c r="AN39" s="50">
        <f t="shared" si="14"/>
        <v>100000</v>
      </c>
      <c r="AO39" s="50"/>
      <c r="AP39" s="74">
        <f t="shared" si="40"/>
        <v>0.0512031754947795</v>
      </c>
      <c r="AQ39" s="75">
        <f t="shared" si="41"/>
        <v>0.0197628458498024</v>
      </c>
      <c r="AR39" s="76"/>
      <c r="AS39" s="76"/>
      <c r="AT39" s="76"/>
      <c r="AU39" s="76">
        <f t="shared" si="42"/>
        <v>0</v>
      </c>
      <c r="AV39" s="77">
        <v>0.02</v>
      </c>
      <c r="AW39" s="77">
        <f t="shared" si="43"/>
        <v>0.02</v>
      </c>
      <c r="AX39" s="90">
        <f t="shared" si="44"/>
        <v>98000</v>
      </c>
      <c r="AY39" s="91">
        <v>45580</v>
      </c>
      <c r="AZ39" s="15">
        <v>4</v>
      </c>
      <c r="BA39" s="95">
        <f t="shared" si="45"/>
        <v>45576</v>
      </c>
      <c r="BB39" s="94" t="s">
        <v>70</v>
      </c>
      <c r="BC39" s="50" t="str">
        <f>VLOOKUP(B39,[9]Sheet1!$A$1:$P$65536,16,0)</f>
        <v>应付4017472.37元</v>
      </c>
      <c r="BD39" s="15" t="s">
        <v>81</v>
      </c>
      <c r="BE39" s="97" t="s">
        <v>611</v>
      </c>
      <c r="BF39" s="70" t="s">
        <v>90</v>
      </c>
    </row>
    <row r="40" s="1" customFormat="1" ht="36" customHeight="1" spans="1:58">
      <c r="A40" s="15">
        <f t="shared" si="33"/>
        <v>37</v>
      </c>
      <c r="B40" s="16" t="s">
        <v>202</v>
      </c>
      <c r="C40" s="26" t="s">
        <v>203</v>
      </c>
      <c r="D40" s="17" t="s">
        <v>66</v>
      </c>
      <c r="E40" s="18" t="s">
        <v>67</v>
      </c>
      <c r="F40" s="19" t="s">
        <v>68</v>
      </c>
      <c r="G40" s="19" t="s">
        <v>79</v>
      </c>
      <c r="H40" s="20">
        <v>0.8</v>
      </c>
      <c r="I40" s="38">
        <f>VLOOKUP(B40,[1]Sheet1!$B:$BA,52,0)</f>
        <v>3134616.32</v>
      </c>
      <c r="J40" s="38">
        <f>VLOOKUP(B40,[1]Sheet1!$B:$BB,53,0)</f>
        <v>2904508.82</v>
      </c>
      <c r="K40" s="39">
        <f>VLOOKUP(B40,[2]Sheet1!$B$5:$BB$697,53,0)</f>
        <v>130492.666666667</v>
      </c>
      <c r="L40" s="39">
        <f>VLOOKUP(B40,[2]Sheet1!$B:$BC,54,0)</f>
        <v>114783.918333333</v>
      </c>
      <c r="M40" s="39">
        <f>VLOOKUP(B40,[2]Sheet1!$B:$BD,55,0)</f>
        <v>98134.5783333333</v>
      </c>
      <c r="N40" s="39">
        <f>VLOOKUP(B40,[2]Sheet1!$B:$BE,56,0)</f>
        <v>120155.006666667</v>
      </c>
      <c r="O40" s="39">
        <f>VLOOKUP(B40,[2]Sheet1!$B:$BF,57,0)</f>
        <v>151038.305</v>
      </c>
      <c r="P40" s="39">
        <f>VLOOKUP(B40,[3]Sheet1!$B:$BH,59,0)</f>
        <v>158115.975</v>
      </c>
      <c r="Q40" s="39">
        <f>VLOOKUP(B40,[4]Sheet1!$B$5:$BJ$707,61,0)</f>
        <v>154725.411666667</v>
      </c>
      <c r="R40" s="39">
        <f>VLOOKUP(B40,[5]Sheet1!$B$5:$BO$716,65,0)</f>
        <v>146697.09</v>
      </c>
      <c r="S40" s="39">
        <f>VLOOKUP(B40,[1]Sheet1!$B:$BO,66,0)</f>
        <v>157287.588333333</v>
      </c>
      <c r="T40" s="49">
        <f t="shared" si="34"/>
        <v>985144.432000001</v>
      </c>
      <c r="U40" s="50">
        <f>VLOOKUP(B40,[6]Sheet2!$A:$V,21,0)</f>
        <v>440000</v>
      </c>
      <c r="V40" s="50">
        <v>30000</v>
      </c>
      <c r="W40" s="50"/>
      <c r="X40" s="50">
        <f>VLOOKUP(B40,'[7]5.30 (2)'!$C$4:$V$115,20,0)</f>
        <v>70000</v>
      </c>
      <c r="Y40" s="50"/>
      <c r="Z40" s="50">
        <f>VLOOKUP(B40,'[8]7.4付款计划'!$C$4:$AI$185,33,0)</f>
        <v>50000</v>
      </c>
      <c r="AA40" s="50">
        <f>VLOOKUP(B40,'[8]7.9付款计划'!$C$9:$AB$196,26,0)</f>
        <v>0</v>
      </c>
      <c r="AB40" s="50"/>
      <c r="AC40" s="50"/>
      <c r="AD40" s="50"/>
      <c r="AE40" s="50">
        <v>20000</v>
      </c>
      <c r="AF40" s="50">
        <v>70000</v>
      </c>
      <c r="AG40" s="50"/>
      <c r="AH40" s="50">
        <f t="shared" si="35"/>
        <v>680000</v>
      </c>
      <c r="AI40" s="50">
        <f t="shared" si="36"/>
        <v>305144.432000001</v>
      </c>
      <c r="AJ40" s="50">
        <f t="shared" si="37"/>
        <v>2814508.82</v>
      </c>
      <c r="AK40" s="62">
        <f t="shared" si="38"/>
        <v>305144.432000001</v>
      </c>
      <c r="AL40" s="62">
        <f t="shared" si="39"/>
        <v>305144.432000001</v>
      </c>
      <c r="AM40" s="63">
        <v>20000</v>
      </c>
      <c r="AN40" s="50">
        <f t="shared" si="14"/>
        <v>20000</v>
      </c>
      <c r="AO40" s="50"/>
      <c r="AP40" s="74">
        <f t="shared" si="40"/>
        <v>0.0655427328918129</v>
      </c>
      <c r="AQ40" s="75">
        <f t="shared" si="41"/>
        <v>0.00395256916996047</v>
      </c>
      <c r="AR40" s="76"/>
      <c r="AS40" s="76"/>
      <c r="AT40" s="76"/>
      <c r="AU40" s="76">
        <f t="shared" si="42"/>
        <v>0</v>
      </c>
      <c r="AV40" s="77">
        <v>0.03</v>
      </c>
      <c r="AW40" s="77">
        <f t="shared" si="43"/>
        <v>0.03</v>
      </c>
      <c r="AX40" s="90">
        <f t="shared" si="44"/>
        <v>19400</v>
      </c>
      <c r="AY40" s="91">
        <v>45575</v>
      </c>
      <c r="AZ40" s="15">
        <v>3</v>
      </c>
      <c r="BA40" s="95">
        <f t="shared" si="45"/>
        <v>45572</v>
      </c>
      <c r="BB40" s="94" t="s">
        <v>70</v>
      </c>
      <c r="BC40" s="50" t="str">
        <f>VLOOKUP(B40,[9]Sheet1!$A$1:$P$65536,16,0)</f>
        <v>应付3024616.32元</v>
      </c>
      <c r="BD40" s="19" t="s">
        <v>137</v>
      </c>
      <c r="BE40" s="97" t="s">
        <v>613</v>
      </c>
      <c r="BF40" s="2"/>
    </row>
    <row r="41" s="1" customFormat="1" ht="36" customHeight="1" spans="1:57">
      <c r="A41" s="15">
        <f t="shared" ref="A41:A45" si="46">ROW()-3</f>
        <v>38</v>
      </c>
      <c r="B41" s="16" t="s">
        <v>191</v>
      </c>
      <c r="C41" s="27" t="s">
        <v>192</v>
      </c>
      <c r="D41" s="17" t="s">
        <v>66</v>
      </c>
      <c r="E41" s="18" t="s">
        <v>75</v>
      </c>
      <c r="F41" s="19" t="s">
        <v>68</v>
      </c>
      <c r="G41" s="19" t="s">
        <v>85</v>
      </c>
      <c r="H41" s="20">
        <v>0.8</v>
      </c>
      <c r="I41" s="38">
        <f>VLOOKUP(B41,[1]Sheet1!$B:$BA,52,0)</f>
        <v>8214944.83</v>
      </c>
      <c r="J41" s="38">
        <f>VLOOKUP(B41,[1]Sheet1!$B:$BB,53,0)</f>
        <v>7845048.11</v>
      </c>
      <c r="K41" s="39">
        <f>VLOOKUP(B41,[2]Sheet1!$B$5:$BB$697,53,0)</f>
        <v>384579.625</v>
      </c>
      <c r="L41" s="39">
        <f>VLOOKUP(B41,[2]Sheet1!$B:$BC,54,0)</f>
        <v>360190.951666667</v>
      </c>
      <c r="M41" s="39">
        <f>VLOOKUP(B41,[2]Sheet1!$B:$BD,55,0)</f>
        <v>418173.548333333</v>
      </c>
      <c r="N41" s="39">
        <f>VLOOKUP(B41,[2]Sheet1!$B:$BE,56,0)</f>
        <v>378651.136666667</v>
      </c>
      <c r="O41" s="39">
        <f>VLOOKUP(B41,[2]Sheet1!$B:$BF,57,0)</f>
        <v>327250.981666667</v>
      </c>
      <c r="P41" s="39">
        <f>VLOOKUP(B41,[3]Sheet1!$B:$BH,59,0)</f>
        <v>262187.073333333</v>
      </c>
      <c r="Q41" s="39">
        <f>VLOOKUP(B41,[4]Sheet1!$B$5:$BJ$707,61,0)</f>
        <v>297428.57</v>
      </c>
      <c r="R41" s="39">
        <f>VLOOKUP(B41,[5]Sheet1!$B$5:$BO$716,65,0)</f>
        <v>333475.926666667</v>
      </c>
      <c r="S41" s="39">
        <f>VLOOKUP(B41,[1]Sheet1!$B:$BO,66,0)</f>
        <v>247394.516666667</v>
      </c>
      <c r="T41" s="49">
        <f t="shared" ref="T41:T45" si="47">SUM(K41:S41)*H41</f>
        <v>2407465.864</v>
      </c>
      <c r="U41" s="50">
        <f>VLOOKUP(B41,[6]Sheet2!$A:$V,21,0)</f>
        <v>550000</v>
      </c>
      <c r="V41" s="50"/>
      <c r="W41" s="50">
        <v>200000</v>
      </c>
      <c r="X41" s="50">
        <f>VLOOKUP(B41,'[7]5.30 (2)'!$C$4:$V$115,20,0)</f>
        <v>300000</v>
      </c>
      <c r="Y41" s="50"/>
      <c r="Z41" s="50">
        <f>VLOOKUP(B41,'[8]7.4付款计划'!$C$4:$AI$185,33,0)</f>
        <v>0</v>
      </c>
      <c r="AA41" s="50">
        <f>VLOOKUP(B41,'[8]7.9付款计划'!$C$9:$AB$196,26,0)</f>
        <v>0</v>
      </c>
      <c r="AB41" s="50"/>
      <c r="AC41" s="50"/>
      <c r="AD41" s="50"/>
      <c r="AE41" s="50">
        <v>100000</v>
      </c>
      <c r="AF41" s="50">
        <v>80000</v>
      </c>
      <c r="AG41" s="50"/>
      <c r="AH41" s="50">
        <f t="shared" ref="AH41:AH45" si="48">SUM(U41:AG41)</f>
        <v>1230000</v>
      </c>
      <c r="AI41" s="50">
        <f t="shared" ref="AI41:AI45" si="49">T41-AH41</f>
        <v>1177465.864</v>
      </c>
      <c r="AJ41" s="50">
        <f t="shared" ref="AJ41:AJ45" si="50">J41-AD41-AE41-AF41-AG41</f>
        <v>7665048.11</v>
      </c>
      <c r="AK41" s="62">
        <f t="shared" ref="AK41:AK45" si="51">_xlfn.IFS(G41="原材料",AJ41,G41="涉诉",AJ41,G41="临采",AJ41,G41="零部件",AI41,G41="销售",AI41,G41="固定资产",AJ41,G41="特殊类",AJ41,G41="李尔项目",AJ41)</f>
        <v>7665048.11</v>
      </c>
      <c r="AL41" s="62">
        <f t="shared" ref="AL41:AL45" si="52">IF(AK41&gt;=0,AK41,0)</f>
        <v>7665048.11</v>
      </c>
      <c r="AM41" s="63">
        <v>150000</v>
      </c>
      <c r="AN41" s="50">
        <f t="shared" si="14"/>
        <v>150000</v>
      </c>
      <c r="AO41" s="74">
        <f t="shared" ref="AO41:AO45" si="53">IF(AL41&lt;=0,"100%",AM41/AL41)</f>
        <v>0.0195693487956464</v>
      </c>
      <c r="AP41" s="75">
        <f t="shared" ref="AP41:AP45" si="54">AN41/$AN$1</f>
        <v>0.0296442687747036</v>
      </c>
      <c r="AQ41" s="76"/>
      <c r="AR41" s="76"/>
      <c r="AS41" s="76"/>
      <c r="AT41" s="23"/>
      <c r="AU41" s="76">
        <f>SUM(AQ41:AS41)</f>
        <v>0</v>
      </c>
      <c r="AV41" s="77">
        <v>0.03</v>
      </c>
      <c r="AW41" s="77">
        <f t="shared" si="43"/>
        <v>0.03</v>
      </c>
      <c r="AX41" s="90">
        <f t="shared" si="44"/>
        <v>145500</v>
      </c>
      <c r="AY41" s="91">
        <v>45536</v>
      </c>
      <c r="AZ41" s="93">
        <v>3</v>
      </c>
      <c r="BA41" s="95">
        <f t="shared" ref="BA41" si="55">AY41-AZ41</f>
        <v>45533</v>
      </c>
      <c r="BB41" s="92" t="s">
        <v>70</v>
      </c>
      <c r="BC41" s="50" t="str">
        <f>VLOOKUP(B41,[9]Sheet1!$A$1:$P$65536,16,0)</f>
        <v>应付7934944.83元</v>
      </c>
      <c r="BD41" s="15" t="s">
        <v>174</v>
      </c>
      <c r="BE41" s="2"/>
    </row>
    <row r="42" ht="36" customHeight="1" spans="1:59">
      <c r="A42" s="15">
        <f t="shared" si="46"/>
        <v>39</v>
      </c>
      <c r="B42" s="16" t="s">
        <v>150</v>
      </c>
      <c r="C42" s="27" t="s">
        <v>151</v>
      </c>
      <c r="D42" s="17" t="s">
        <v>66</v>
      </c>
      <c r="E42" s="18" t="s">
        <v>149</v>
      </c>
      <c r="F42" s="18" t="s">
        <v>110</v>
      </c>
      <c r="G42" s="19" t="s">
        <v>149</v>
      </c>
      <c r="H42" s="28">
        <v>1</v>
      </c>
      <c r="I42" s="38">
        <f>VLOOKUP(B42,[1]Sheet1!$B:$BA,52,0)</f>
        <v>4538159.59</v>
      </c>
      <c r="J42" s="38">
        <f>VLOOKUP(B42,[1]Sheet1!$B:$BB,53,0)</f>
        <v>3927302.63</v>
      </c>
      <c r="K42" s="39">
        <f>VLOOKUP(B42,[2]Sheet1!$B$5:$BB$697,53,0)</f>
        <v>346046.15</v>
      </c>
      <c r="L42" s="39">
        <f>VLOOKUP(B42,[2]Sheet1!$B:$BC,54,0)</f>
        <v>400685.73</v>
      </c>
      <c r="M42" s="39">
        <f>VLOOKUP(B42,[2]Sheet1!$B:$BD,55,0)</f>
        <v>450511.113333333</v>
      </c>
      <c r="N42" s="39">
        <f>VLOOKUP(B42,[2]Sheet1!$B:$BE,56,0)</f>
        <v>425040.165</v>
      </c>
      <c r="O42" s="39">
        <f>VLOOKUP(B42,[2]Sheet1!$B:$BF,57,0)</f>
        <v>426970.151666667</v>
      </c>
      <c r="P42" s="39">
        <f>VLOOKUP(B42,[3]Sheet1!$B:$BH,59,0)</f>
        <v>393926.236666667</v>
      </c>
      <c r="Q42" s="39">
        <f>VLOOKUP(B42,[4]Sheet1!$B$5:$BJ$707,61,0)</f>
        <v>358193.071666667</v>
      </c>
      <c r="R42" s="39">
        <f>VLOOKUP(B42,[5]Sheet1!$B$5:$BO$716,65,0)</f>
        <v>308562.215</v>
      </c>
      <c r="S42" s="39">
        <f>VLOOKUP(B42,[1]Sheet1!$B:$BO,66,0)</f>
        <v>238213.59</v>
      </c>
      <c r="T42" s="49">
        <f t="shared" si="47"/>
        <v>3348148.42333333</v>
      </c>
      <c r="U42" s="50" t="e">
        <f>1600000-#REF!</f>
        <v>#REF!</v>
      </c>
      <c r="V42" s="50"/>
      <c r="W42" s="50">
        <v>200000</v>
      </c>
      <c r="X42" s="50">
        <f>VLOOKUP(B42,'[7]5.30 (2)'!$C$4:$V$115,20,0)</f>
        <v>100000</v>
      </c>
      <c r="Y42" s="50"/>
      <c r="Z42" s="50">
        <f>VLOOKUP(B42,'[8]7.4付款计划'!$C$4:$AI$185,33,0)</f>
        <v>50000</v>
      </c>
      <c r="AA42" s="50">
        <f>VLOOKUP(B42,'[8]7.9付款计划'!$C$9:$AB$196,26,0)</f>
        <v>0</v>
      </c>
      <c r="AB42" s="50"/>
      <c r="AC42" s="50"/>
      <c r="AD42" s="50"/>
      <c r="AE42" s="50"/>
      <c r="AF42" s="50"/>
      <c r="AG42" s="50">
        <v>100000</v>
      </c>
      <c r="AH42" s="50"/>
      <c r="AI42" s="50"/>
      <c r="AJ42" s="50">
        <f t="shared" si="50"/>
        <v>3827302.63</v>
      </c>
      <c r="AK42" s="62">
        <f t="shared" si="51"/>
        <v>0</v>
      </c>
      <c r="AL42" s="62">
        <f t="shared" si="52"/>
        <v>0</v>
      </c>
      <c r="AM42" s="63">
        <v>200000</v>
      </c>
      <c r="AN42" s="50">
        <f t="shared" si="14"/>
        <v>200000</v>
      </c>
      <c r="AO42" s="74" t="str">
        <f t="shared" si="53"/>
        <v>100%</v>
      </c>
      <c r="AP42" s="75">
        <f t="shared" si="54"/>
        <v>0.0395256916996047</v>
      </c>
      <c r="AQ42" s="76"/>
      <c r="AR42" s="76"/>
      <c r="AS42" s="22"/>
      <c r="AT42" s="80"/>
      <c r="AU42" s="76">
        <f>SUM(AQ42:AS42)</f>
        <v>0</v>
      </c>
      <c r="AV42" s="77">
        <v>0.02</v>
      </c>
      <c r="AW42" s="77">
        <f t="shared" si="43"/>
        <v>0.02</v>
      </c>
      <c r="AX42" s="90">
        <f t="shared" si="44"/>
        <v>196000</v>
      </c>
      <c r="AY42" s="91"/>
      <c r="AZ42" s="15"/>
      <c r="BA42" s="91"/>
      <c r="BB42" s="94" t="s">
        <v>70</v>
      </c>
      <c r="BC42" s="50" t="str">
        <f>VLOOKUP(B42,[9]Sheet1!$A$1:$P$65536,16,0)</f>
        <v>应付4515362.77元</v>
      </c>
      <c r="BD42" s="19" t="s">
        <v>153</v>
      </c>
      <c r="BF42" s="1"/>
      <c r="BG42" s="2"/>
    </row>
    <row r="43" s="1" customFormat="1" ht="36" customHeight="1" spans="1:57">
      <c r="A43" s="15">
        <f t="shared" si="46"/>
        <v>40</v>
      </c>
      <c r="B43" s="16" t="s">
        <v>121</v>
      </c>
      <c r="C43" s="27" t="s">
        <v>627</v>
      </c>
      <c r="D43" s="17" t="s">
        <v>66</v>
      </c>
      <c r="E43" s="18" t="s">
        <v>67</v>
      </c>
      <c r="F43" s="19" t="s">
        <v>68</v>
      </c>
      <c r="G43" s="19" t="s">
        <v>85</v>
      </c>
      <c r="H43" s="20">
        <v>0.8</v>
      </c>
      <c r="I43" s="38">
        <f>VLOOKUP(B43,[1]Sheet1!$B:$BA,52,0)</f>
        <v>2280526.36</v>
      </c>
      <c r="J43" s="38">
        <f>VLOOKUP(B43,[1]Sheet1!$B:$BB,53,0)</f>
        <v>2280526.36</v>
      </c>
      <c r="K43" s="39">
        <f>VLOOKUP(B43,[2]Sheet1!$B$5:$BB$697,53,0)</f>
        <v>56637.0383333333</v>
      </c>
      <c r="L43" s="39">
        <f>VLOOKUP(B43,[2]Sheet1!$B:$BC,54,0)</f>
        <v>56637.0383333333</v>
      </c>
      <c r="M43" s="39">
        <f>VLOOKUP(B43,[2]Sheet1!$B:$BD,55,0)</f>
        <v>56637.0383333333</v>
      </c>
      <c r="N43" s="39">
        <f>VLOOKUP(B43,[2]Sheet1!$B:$BE,56,0)</f>
        <v>203003.721666667</v>
      </c>
      <c r="O43" s="39">
        <f>VLOOKUP(B43,[2]Sheet1!$B:$BF,57,0)</f>
        <v>291213.055</v>
      </c>
      <c r="P43" s="39">
        <f>VLOOKUP(B43,[3]Sheet1!$B:$BH,59,0)</f>
        <v>403895.901666667</v>
      </c>
      <c r="Q43" s="39">
        <f>VLOOKUP(B43,[4]Sheet1!$B$5:$BJ$707,61,0)</f>
        <v>373450.688333333</v>
      </c>
      <c r="R43" s="39">
        <f>VLOOKUP(B43,[5]Sheet1!$B$5:$BO$716,65,0)</f>
        <v>373450.688333333</v>
      </c>
      <c r="S43" s="39">
        <f>VLOOKUP(B43,[1]Sheet1!$B:$BO,66,0)</f>
        <v>373450.688333333</v>
      </c>
      <c r="T43" s="49">
        <f t="shared" si="47"/>
        <v>1750700.68666667</v>
      </c>
      <c r="U43" s="50">
        <f>VLOOKUP(B43,[6]Sheet2!$A:$V,21,0)</f>
        <v>150000</v>
      </c>
      <c r="V43" s="50"/>
      <c r="W43" s="50"/>
      <c r="X43" s="50">
        <f>VLOOKUP(B43,'[7]5.30 (2)'!$C$4:$V$115,20,0)</f>
        <v>100000</v>
      </c>
      <c r="Y43" s="50"/>
      <c r="Z43" s="50">
        <f>VLOOKUP(B43,'[8]7.4付款计划'!$C$4:$AI$185,33,0)</f>
        <v>0</v>
      </c>
      <c r="AA43" s="50">
        <f>VLOOKUP(B43,'[8]7.9付款计划'!$C$9:$AB$196,26,0)</f>
        <v>0</v>
      </c>
      <c r="AB43" s="50">
        <v>200000</v>
      </c>
      <c r="AC43" s="50"/>
      <c r="AD43" s="50"/>
      <c r="AE43" s="50"/>
      <c r="AF43" s="50"/>
      <c r="AG43" s="50"/>
      <c r="AH43" s="50">
        <f t="shared" si="48"/>
        <v>450000</v>
      </c>
      <c r="AI43" s="50">
        <f t="shared" si="49"/>
        <v>1300700.68666667</v>
      </c>
      <c r="AJ43" s="50">
        <f t="shared" si="50"/>
        <v>2280526.36</v>
      </c>
      <c r="AK43" s="62">
        <f t="shared" si="51"/>
        <v>2280526.36</v>
      </c>
      <c r="AL43" s="62">
        <f t="shared" si="52"/>
        <v>2280526.36</v>
      </c>
      <c r="AM43" s="63">
        <v>300000</v>
      </c>
      <c r="AN43" s="50">
        <f t="shared" si="14"/>
        <v>300000</v>
      </c>
      <c r="AO43" s="74">
        <f t="shared" si="53"/>
        <v>0.131548578109836</v>
      </c>
      <c r="AP43" s="75">
        <f t="shared" si="54"/>
        <v>0.0592885375494071</v>
      </c>
      <c r="AQ43" s="76"/>
      <c r="AR43" s="76"/>
      <c r="AS43" s="76"/>
      <c r="AT43" s="23"/>
      <c r="AU43" s="76">
        <f>SUM(AQ43:AS43)</f>
        <v>0</v>
      </c>
      <c r="AV43" s="77">
        <v>0</v>
      </c>
      <c r="AW43" s="77">
        <f t="shared" si="43"/>
        <v>0</v>
      </c>
      <c r="AX43" s="90">
        <f t="shared" si="44"/>
        <v>300000</v>
      </c>
      <c r="AY43" s="91">
        <v>45532</v>
      </c>
      <c r="AZ43" s="15">
        <v>7</v>
      </c>
      <c r="BA43" s="91">
        <f t="shared" ref="BA43:BA45" si="56">AY43-AZ43</f>
        <v>45525</v>
      </c>
      <c r="BB43" s="92" t="s">
        <v>628</v>
      </c>
      <c r="BC43" s="50" t="str">
        <f>VLOOKUP(B43,[9]Sheet1!$A$1:$P$65536,16,0)</f>
        <v>应付2080526.36元</v>
      </c>
      <c r="BD43" s="15" t="s">
        <v>277</v>
      </c>
      <c r="BE43" s="2"/>
    </row>
    <row r="44" s="1" customFormat="1" ht="36" customHeight="1" spans="1:57">
      <c r="A44" s="15">
        <f t="shared" si="46"/>
        <v>41</v>
      </c>
      <c r="B44" s="16" t="s">
        <v>629</v>
      </c>
      <c r="C44" s="27" t="s">
        <v>630</v>
      </c>
      <c r="D44" s="17" t="s">
        <v>66</v>
      </c>
      <c r="E44" s="18" t="s">
        <v>67</v>
      </c>
      <c r="F44" s="19" t="s">
        <v>68</v>
      </c>
      <c r="G44" s="19" t="s">
        <v>85</v>
      </c>
      <c r="H44" s="28">
        <v>1</v>
      </c>
      <c r="I44" s="38">
        <v>59130</v>
      </c>
      <c r="J44" s="38">
        <v>59130</v>
      </c>
      <c r="K44" s="39"/>
      <c r="L44" s="39"/>
      <c r="M44" s="39"/>
      <c r="N44" s="39"/>
      <c r="O44" s="39"/>
      <c r="P44" s="39"/>
      <c r="Q44" s="39"/>
      <c r="R44" s="39"/>
      <c r="S44" s="39"/>
      <c r="T44" s="4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>
        <f t="shared" ref="AJ44" si="57">J44-AD44-AE44-AF44-AG44</f>
        <v>59130</v>
      </c>
      <c r="AK44" s="62">
        <f t="shared" ref="AK44" si="58">_xlfn.IFS(G44="原材料",AJ44,G44="涉诉",AJ44,G44="临采",AJ44,G44="零部件",AI44,G44="销售",AI44,G44="固定资产",AJ44,G44="特殊类",AJ44,G44="李尔项目",AJ44)</f>
        <v>59130</v>
      </c>
      <c r="AL44" s="62">
        <f t="shared" ref="AL44" si="59">IF(AK44&gt;=0,AK44,0)</f>
        <v>59130</v>
      </c>
      <c r="AM44" s="63">
        <v>20000</v>
      </c>
      <c r="AN44" s="50">
        <f t="shared" si="14"/>
        <v>20000</v>
      </c>
      <c r="AO44" s="74"/>
      <c r="AP44" s="75"/>
      <c r="AQ44" s="76"/>
      <c r="AR44" s="76"/>
      <c r="AS44" s="76"/>
      <c r="AT44" s="23"/>
      <c r="AU44" s="76">
        <f>SUM(AQ44:AS44)</f>
        <v>0</v>
      </c>
      <c r="AV44" s="77">
        <v>0</v>
      </c>
      <c r="AW44" s="77">
        <f t="shared" si="43"/>
        <v>0</v>
      </c>
      <c r="AX44" s="90">
        <f t="shared" si="44"/>
        <v>20000</v>
      </c>
      <c r="AY44" s="91">
        <v>45533</v>
      </c>
      <c r="AZ44" s="15">
        <v>8</v>
      </c>
      <c r="BA44" s="91">
        <f t="shared" ref="BA44" si="60">AY44-AZ44</f>
        <v>45525</v>
      </c>
      <c r="BB44" s="92" t="s">
        <v>70</v>
      </c>
      <c r="BC44" s="50" t="str">
        <f>VLOOKUP(B44,[9]Sheet1!$A$1:$P$65536,16,0)</f>
        <v>应付59130元</v>
      </c>
      <c r="BD44" s="15" t="s">
        <v>212</v>
      </c>
      <c r="BE44" s="2"/>
    </row>
    <row r="45" s="1" customFormat="1" ht="36" customHeight="1" spans="1:57">
      <c r="A45" s="15">
        <f t="shared" si="46"/>
        <v>42</v>
      </c>
      <c r="B45" s="16" t="s">
        <v>179</v>
      </c>
      <c r="C45" s="27" t="s">
        <v>180</v>
      </c>
      <c r="D45" s="17" t="s">
        <v>66</v>
      </c>
      <c r="E45" s="18" t="s">
        <v>67</v>
      </c>
      <c r="F45" s="23" t="s">
        <v>110</v>
      </c>
      <c r="G45" s="19" t="s">
        <v>79</v>
      </c>
      <c r="H45" s="20">
        <v>0.8</v>
      </c>
      <c r="I45" s="38">
        <f>VLOOKUP(B45,[1]Sheet1!$B:$BA,52,0)</f>
        <v>550799.57</v>
      </c>
      <c r="J45" s="38">
        <f>VLOOKUP(B45,[1]Sheet1!$B:$BB,53,0)</f>
        <v>550799.57</v>
      </c>
      <c r="K45" s="39">
        <f>VLOOKUP(B45,[2]Sheet1!$B$5:$BB$697,53,0)</f>
        <v>30356.2383333333</v>
      </c>
      <c r="L45" s="39">
        <f>VLOOKUP(B45,[2]Sheet1!$B:$BC,54,0)</f>
        <v>42244.4883333333</v>
      </c>
      <c r="M45" s="39">
        <f>VLOOKUP(B45,[2]Sheet1!$B:$BD,55,0)</f>
        <v>42244.4883333333</v>
      </c>
      <c r="N45" s="39">
        <f>VLOOKUP(B45,[2]Sheet1!$B:$BE,56,0)</f>
        <v>40828.7066666667</v>
      </c>
      <c r="O45" s="39">
        <f>VLOOKUP(B45,[2]Sheet1!$B:$BF,57,0)</f>
        <v>40562.04</v>
      </c>
      <c r="P45" s="39">
        <f>VLOOKUP(B45,[3]Sheet1!$B:$BH,59,0)</f>
        <v>82419.3</v>
      </c>
      <c r="Q45" s="39">
        <f>VLOOKUP(B45,[4]Sheet1!$B$5:$BJ$707,61,0)</f>
        <v>71443.69</v>
      </c>
      <c r="R45" s="39">
        <f>VLOOKUP(B45,[5]Sheet1!$B$5:$BO$716,65,0)</f>
        <v>59555.44</v>
      </c>
      <c r="S45" s="39">
        <f>VLOOKUP(B45,[1]Sheet1!$B:$BO,66,0)</f>
        <v>59555.44</v>
      </c>
      <c r="T45" s="49">
        <f t="shared" si="47"/>
        <v>375367.865333333</v>
      </c>
      <c r="U45" s="50">
        <f>VLOOKUP(B45,[6]Sheet2!$A:$V,21,0)</f>
        <v>90000</v>
      </c>
      <c r="V45" s="50"/>
      <c r="W45" s="50"/>
      <c r="X45" s="50">
        <f>VLOOKUP(B45,'[7]5.30 (2)'!$C$4:$V$115,20,0)</f>
        <v>30000</v>
      </c>
      <c r="Y45" s="50"/>
      <c r="Z45" s="50">
        <f>VLOOKUP(B45,'[8]7.4付款计划'!$C$4:$AI$185,33,0)</f>
        <v>30000</v>
      </c>
      <c r="AA45" s="50">
        <f>VLOOKUP(B45,'[8]7.9付款计划'!$C$9:$AB$196,26,0)</f>
        <v>0</v>
      </c>
      <c r="AB45" s="50"/>
      <c r="AC45" s="50"/>
      <c r="AD45" s="50"/>
      <c r="AE45" s="50">
        <v>20000</v>
      </c>
      <c r="AF45" s="50"/>
      <c r="AG45" s="50"/>
      <c r="AH45" s="50">
        <f t="shared" si="48"/>
        <v>170000</v>
      </c>
      <c r="AI45" s="50">
        <f t="shared" si="49"/>
        <v>205367.865333333</v>
      </c>
      <c r="AJ45" s="50">
        <f t="shared" si="50"/>
        <v>530799.57</v>
      </c>
      <c r="AK45" s="62">
        <f t="shared" si="51"/>
        <v>205367.865333333</v>
      </c>
      <c r="AL45" s="62">
        <f t="shared" si="52"/>
        <v>205367.865333333</v>
      </c>
      <c r="AM45" s="63">
        <v>50000</v>
      </c>
      <c r="AN45" s="50">
        <f t="shared" si="14"/>
        <v>50000</v>
      </c>
      <c r="AO45" s="74">
        <f t="shared" si="53"/>
        <v>0.243465548608809</v>
      </c>
      <c r="AP45" s="75">
        <f t="shared" si="54"/>
        <v>0.00988142292490119</v>
      </c>
      <c r="AQ45" s="76"/>
      <c r="AR45" s="76"/>
      <c r="AS45" s="76"/>
      <c r="AT45" s="23"/>
      <c r="AU45" s="76">
        <f>SUM(AQ45:AS45)</f>
        <v>0</v>
      </c>
      <c r="AV45" s="77">
        <v>0.03</v>
      </c>
      <c r="AW45" s="77">
        <f t="shared" si="43"/>
        <v>0.03</v>
      </c>
      <c r="AX45" s="90">
        <f t="shared" si="44"/>
        <v>48500</v>
      </c>
      <c r="AY45" s="91">
        <v>45533</v>
      </c>
      <c r="AZ45" s="93">
        <v>3</v>
      </c>
      <c r="BA45" s="95">
        <f t="shared" si="56"/>
        <v>45530</v>
      </c>
      <c r="BB45" s="94" t="s">
        <v>70</v>
      </c>
      <c r="BC45" s="50" t="str">
        <f>VLOOKUP(B45,[9]Sheet1!$A$1:$P$65536,16,0)</f>
        <v>应付685383.52元</v>
      </c>
      <c r="BD45" s="19" t="s">
        <v>95</v>
      </c>
      <c r="BE45" s="2"/>
    </row>
    <row r="46" s="1" customFormat="1" ht="37.95" customHeight="1" spans="1:58">
      <c r="A46" s="29" t="s">
        <v>264</v>
      </c>
      <c r="B46" s="29" t="s">
        <v>264</v>
      </c>
      <c r="C46" s="29" t="s">
        <v>264</v>
      </c>
      <c r="D46" s="29" t="s">
        <v>264</v>
      </c>
      <c r="E46" s="29" t="s">
        <v>264</v>
      </c>
      <c r="F46" s="29" t="s">
        <v>264</v>
      </c>
      <c r="G46" s="29" t="s">
        <v>264</v>
      </c>
      <c r="H46" s="29" t="s">
        <v>264</v>
      </c>
      <c r="I46" s="29" t="s">
        <v>264</v>
      </c>
      <c r="J46" s="29" t="s">
        <v>264</v>
      </c>
      <c r="K46" s="29" t="s">
        <v>264</v>
      </c>
      <c r="L46" s="29" t="s">
        <v>264</v>
      </c>
      <c r="M46" s="29" t="s">
        <v>264</v>
      </c>
      <c r="N46" s="29" t="s">
        <v>264</v>
      </c>
      <c r="O46" s="29" t="s">
        <v>264</v>
      </c>
      <c r="P46" s="29" t="s">
        <v>264</v>
      </c>
      <c r="Q46" s="29" t="s">
        <v>264</v>
      </c>
      <c r="R46" s="29" t="s">
        <v>264</v>
      </c>
      <c r="S46" s="29" t="s">
        <v>264</v>
      </c>
      <c r="T46" s="29" t="s">
        <v>264</v>
      </c>
      <c r="U46" s="29" t="s">
        <v>264</v>
      </c>
      <c r="V46" s="29" t="s">
        <v>264</v>
      </c>
      <c r="W46" s="29" t="s">
        <v>264</v>
      </c>
      <c r="X46" s="29" t="s">
        <v>264</v>
      </c>
      <c r="Y46" s="29" t="s">
        <v>264</v>
      </c>
      <c r="Z46" s="29" t="s">
        <v>264</v>
      </c>
      <c r="AA46" s="29" t="s">
        <v>264</v>
      </c>
      <c r="AB46" s="29" t="s">
        <v>264</v>
      </c>
      <c r="AC46" s="29" t="s">
        <v>264</v>
      </c>
      <c r="AD46" s="29" t="s">
        <v>264</v>
      </c>
      <c r="AE46" s="29" t="s">
        <v>264</v>
      </c>
      <c r="AF46" s="29" t="s">
        <v>264</v>
      </c>
      <c r="AG46" s="29" t="s">
        <v>264</v>
      </c>
      <c r="AH46" s="29" t="s">
        <v>264</v>
      </c>
      <c r="AI46" s="29" t="s">
        <v>264</v>
      </c>
      <c r="AJ46" s="29" t="s">
        <v>264</v>
      </c>
      <c r="AK46" s="29" t="s">
        <v>264</v>
      </c>
      <c r="AL46" s="29" t="s">
        <v>264</v>
      </c>
      <c r="AM46" s="29" t="s">
        <v>264</v>
      </c>
      <c r="AN46" s="29" t="s">
        <v>264</v>
      </c>
      <c r="AO46" s="29"/>
      <c r="AP46" s="29" t="s">
        <v>264</v>
      </c>
      <c r="AQ46" s="29" t="s">
        <v>264</v>
      </c>
      <c r="AR46" s="29" t="s">
        <v>264</v>
      </c>
      <c r="AS46" s="29" t="s">
        <v>264</v>
      </c>
      <c r="AT46" s="29" t="s">
        <v>264</v>
      </c>
      <c r="AU46" s="29" t="s">
        <v>264</v>
      </c>
      <c r="AV46" s="29" t="s">
        <v>264</v>
      </c>
      <c r="AW46" s="29" t="s">
        <v>264</v>
      </c>
      <c r="AX46" s="29" t="s">
        <v>264</v>
      </c>
      <c r="AY46" s="29" t="s">
        <v>264</v>
      </c>
      <c r="AZ46" s="29" t="s">
        <v>264</v>
      </c>
      <c r="BA46" s="29" t="s">
        <v>264</v>
      </c>
      <c r="BB46" s="29" t="s">
        <v>264</v>
      </c>
      <c r="BC46" s="29" t="s">
        <v>264</v>
      </c>
      <c r="BD46" s="29" t="s">
        <v>264</v>
      </c>
      <c r="BE46" s="29" t="s">
        <v>264</v>
      </c>
      <c r="BF46" s="29" t="s">
        <v>264</v>
      </c>
    </row>
    <row r="47" s="1" customFormat="1" ht="36" customHeight="1" spans="3:55">
      <c r="C47" s="30" t="s">
        <v>240</v>
      </c>
      <c r="D47" s="30"/>
      <c r="E47" s="31"/>
      <c r="F47" s="30"/>
      <c r="G47" s="31"/>
      <c r="H47" s="31"/>
      <c r="I47" s="40"/>
      <c r="J47" s="40"/>
      <c r="K47" s="41"/>
      <c r="L47" s="41"/>
      <c r="M47" s="41"/>
      <c r="N47" s="41"/>
      <c r="O47" s="41"/>
      <c r="P47" s="41"/>
      <c r="Q47" s="41"/>
      <c r="R47" s="41"/>
      <c r="S47" s="39" t="e">
        <f>VLOOKUP(B47,[1]Sheet1!$B:$BO,66,0)</f>
        <v>#N/A</v>
      </c>
      <c r="T47" s="41"/>
      <c r="U47" s="41"/>
      <c r="V47" s="41"/>
      <c r="AB47" s="52"/>
      <c r="AH47" s="64"/>
      <c r="AI47" s="65"/>
      <c r="AJ47" s="65"/>
      <c r="AL47" s="64"/>
      <c r="AM47" s="1" t="s">
        <v>241</v>
      </c>
      <c r="AN47" s="66"/>
      <c r="AO47" s="66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 t="s">
        <v>242</v>
      </c>
    </row>
    <row r="48" s="1" customFormat="1" ht="13.95" customHeight="1" spans="1:58">
      <c r="A48" s="2"/>
      <c r="B48" s="2"/>
      <c r="C48" s="2"/>
      <c r="D48" s="2"/>
      <c r="E48" s="2"/>
      <c r="F48" s="3"/>
      <c r="G48" s="2"/>
      <c r="H48" s="2"/>
      <c r="I48" s="2"/>
      <c r="J48" s="2"/>
      <c r="K48" s="2"/>
      <c r="L48" s="2"/>
      <c r="M48" s="2"/>
      <c r="N48" s="2"/>
      <c r="O48" s="2"/>
      <c r="P48" s="2"/>
      <c r="Q48" s="41"/>
      <c r="R48" s="41"/>
      <c r="S48" s="39" t="e">
        <f>VLOOKUP(B48,[1]Sheet1!$B:$BO,66,0)</f>
        <v>#N/A</v>
      </c>
      <c r="T48" s="2"/>
      <c r="U48" s="2"/>
      <c r="V48" s="2"/>
      <c r="W48" s="2"/>
      <c r="X48" s="2"/>
      <c r="Y48" s="2"/>
      <c r="Z48" s="2"/>
      <c r="AA48" s="2"/>
      <c r="AB48" s="53"/>
      <c r="AC48" s="2"/>
      <c r="AD48" s="2"/>
      <c r="AE48" s="2"/>
      <c r="AF48" s="2"/>
      <c r="AG48" s="2"/>
      <c r="AH48" s="2"/>
      <c r="AI48" s="4"/>
      <c r="AJ48" s="4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6"/>
      <c r="BC48" s="2"/>
      <c r="BD48" s="6"/>
      <c r="BE48" s="2"/>
      <c r="BF48" s="2"/>
    </row>
    <row r="49" s="1" customFormat="1" ht="27.75" customHeight="1" spans="1:58">
      <c r="A49" s="2"/>
      <c r="B49" s="2"/>
      <c r="C49" s="2"/>
      <c r="D49" s="2"/>
      <c r="E49" s="2"/>
      <c r="F49" s="29"/>
      <c r="G49" s="2"/>
      <c r="H49" s="2"/>
      <c r="I49" s="2"/>
      <c r="J49" s="2"/>
      <c r="K49" s="2"/>
      <c r="L49" s="2"/>
      <c r="M49" s="2"/>
      <c r="N49" s="2"/>
      <c r="O49" s="2"/>
      <c r="P49" s="2"/>
      <c r="Q49" s="41"/>
      <c r="R49" s="41"/>
      <c r="S49" s="39"/>
      <c r="T49" s="2"/>
      <c r="U49" s="2"/>
      <c r="V49" s="2"/>
      <c r="W49" s="2"/>
      <c r="X49" s="2"/>
      <c r="Y49" s="2"/>
      <c r="Z49" s="2"/>
      <c r="AA49" s="2"/>
      <c r="AB49" s="53"/>
      <c r="AC49" s="2"/>
      <c r="AD49" s="2"/>
      <c r="AE49" s="2"/>
      <c r="AF49" s="2"/>
      <c r="AG49" s="2"/>
      <c r="AH49" s="2"/>
      <c r="AI49" s="4"/>
      <c r="AJ49" s="4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9"/>
      <c r="AY49" s="2"/>
      <c r="AZ49" s="2"/>
      <c r="BA49" s="2"/>
      <c r="BB49" s="6"/>
      <c r="BC49" s="2"/>
      <c r="BD49" s="6"/>
      <c r="BE49" s="2"/>
      <c r="BF49" s="2"/>
    </row>
    <row r="50" s="1" customFormat="1" ht="31.8" customHeight="1" spans="1:58">
      <c r="A50" s="2"/>
      <c r="B50" s="2"/>
      <c r="C50" s="2"/>
      <c r="D50" s="2"/>
      <c r="E50" s="2"/>
      <c r="F50" s="3"/>
      <c r="G50" s="2"/>
      <c r="H50" s="2"/>
      <c r="I50" s="2"/>
      <c r="J50" s="42" t="s">
        <v>243</v>
      </c>
      <c r="K50" s="2"/>
      <c r="L50" s="2"/>
      <c r="M50" s="2"/>
      <c r="N50" s="2"/>
      <c r="O50" s="2"/>
      <c r="P50" s="2"/>
      <c r="Q50" s="41"/>
      <c r="R50" s="41"/>
      <c r="S50" s="39" t="e">
        <f>VLOOKUP(B50,[1]Sheet1!$B:$BO,66,0)</f>
        <v>#N/A</v>
      </c>
      <c r="T50" s="2"/>
      <c r="U50" s="2"/>
      <c r="V50" s="2"/>
      <c r="W50" s="2"/>
      <c r="X50" s="2"/>
      <c r="Y50" s="2"/>
      <c r="Z50" s="2"/>
      <c r="AA50" s="2"/>
      <c r="AB50" s="53"/>
      <c r="AC50" s="2"/>
      <c r="AD50" s="2"/>
      <c r="AE50" s="2"/>
      <c r="AF50" s="2"/>
      <c r="AG50" s="2"/>
      <c r="AH50" s="2"/>
      <c r="AI50" s="4"/>
      <c r="AJ50" s="67"/>
      <c r="AK50" s="5"/>
      <c r="AL50" s="42" t="s">
        <v>243</v>
      </c>
      <c r="AM50" s="68">
        <v>5140000</v>
      </c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81"/>
      <c r="AY50" s="2"/>
      <c r="AZ50" s="2"/>
      <c r="BA50" s="2"/>
      <c r="BB50" s="6"/>
      <c r="BC50" s="2"/>
      <c r="BD50" s="6"/>
      <c r="BE50" s="2"/>
      <c r="BF50" s="2"/>
    </row>
    <row r="51" s="1" customFormat="1" ht="16.5" spans="1:58">
      <c r="A51" s="2"/>
      <c r="B51" s="2"/>
      <c r="C51" s="2"/>
      <c r="D51" s="2"/>
      <c r="E51" s="2"/>
      <c r="F51" s="3"/>
      <c r="G51" s="2"/>
      <c r="H51" s="2"/>
      <c r="I51" s="2"/>
      <c r="J51" s="42" t="s">
        <v>244</v>
      </c>
      <c r="K51" s="2"/>
      <c r="L51" s="2"/>
      <c r="M51" s="2"/>
      <c r="N51" s="2"/>
      <c r="O51" s="2"/>
      <c r="P51" s="2"/>
      <c r="Q51" s="41"/>
      <c r="R51" s="41"/>
      <c r="S51" s="39" t="e">
        <f>VLOOKUP(B51,[1]Sheet1!$B:$BO,66,0)</f>
        <v>#N/A</v>
      </c>
      <c r="T51" s="2"/>
      <c r="U51" s="2"/>
      <c r="V51" s="2"/>
      <c r="W51" s="2"/>
      <c r="X51" s="2"/>
      <c r="Y51" s="2"/>
      <c r="Z51" s="2"/>
      <c r="AA51" s="2"/>
      <c r="AB51" s="53"/>
      <c r="AC51" s="2"/>
      <c r="AD51" s="2"/>
      <c r="AE51" s="2"/>
      <c r="AF51" s="2"/>
      <c r="AG51" s="2"/>
      <c r="AH51" s="2"/>
      <c r="AI51" s="4"/>
      <c r="AJ51" s="4"/>
      <c r="AK51" s="5"/>
      <c r="AL51" s="42" t="s">
        <v>244</v>
      </c>
      <c r="AM51" s="68">
        <f>AM50-AX1</f>
        <v>176546</v>
      </c>
      <c r="AN51" s="2"/>
      <c r="AO51" s="2"/>
      <c r="AP51" s="81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6"/>
      <c r="BC51" s="2"/>
      <c r="BD51" s="6"/>
      <c r="BE51" s="2"/>
      <c r="BF51" s="2"/>
    </row>
    <row r="52" s="1" customFormat="1" ht="16.5" spans="1:58">
      <c r="A52" s="2"/>
      <c r="B52" s="2"/>
      <c r="C52" s="2"/>
      <c r="D52" s="2"/>
      <c r="E52" s="2"/>
      <c r="F52" s="3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39" t="e">
        <f>VLOOKUP(B52,[1]Sheet1!$B:$BO,66,0)</f>
        <v>#N/A</v>
      </c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4"/>
      <c r="AJ52" s="4"/>
      <c r="AK52" s="5"/>
      <c r="AL52" s="69"/>
      <c r="AM52" s="69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81"/>
      <c r="AY52" s="2"/>
      <c r="AZ52" s="2"/>
      <c r="BA52" s="2"/>
      <c r="BB52" s="6"/>
      <c r="BC52" s="2"/>
      <c r="BD52" s="6"/>
      <c r="BE52" s="2"/>
      <c r="BF52" s="2"/>
    </row>
    <row r="53" s="1" customFormat="1" ht="16.5" spans="1:58">
      <c r="A53" s="2"/>
      <c r="B53" s="2"/>
      <c r="C53" s="2"/>
      <c r="D53" s="2"/>
      <c r="E53" s="2"/>
      <c r="F53" s="3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39" t="e">
        <f>VLOOKUP(B53,[1]Sheet1!$B:$BO,66,0)</f>
        <v>#N/A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4"/>
      <c r="AJ53" s="4"/>
      <c r="AK53" s="5"/>
      <c r="AL53" s="70"/>
      <c r="AM53" s="70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6"/>
      <c r="BC53" s="2"/>
      <c r="BD53" s="6"/>
      <c r="BE53" s="2"/>
      <c r="BF53" s="2"/>
    </row>
    <row r="54" s="1" customFormat="1" ht="27.6" customHeight="1" spans="1:58">
      <c r="A54" s="2"/>
      <c r="B54" s="2"/>
      <c r="C54" s="2"/>
      <c r="D54" s="2"/>
      <c r="E54" s="2"/>
      <c r="F54" s="3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39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4"/>
      <c r="AJ54" s="4"/>
      <c r="AK54" s="5"/>
      <c r="AL54" s="70"/>
      <c r="AM54" s="70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6"/>
      <c r="BC54" s="2"/>
      <c r="BD54" s="6"/>
      <c r="BE54" s="2"/>
      <c r="BF54" s="2"/>
    </row>
    <row r="55" s="1" customFormat="1" ht="16.5" spans="1:58">
      <c r="A55" s="2"/>
      <c r="B55" s="2"/>
      <c r="C55" s="2"/>
      <c r="D55" s="2"/>
      <c r="E55" s="2"/>
      <c r="F55" s="3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39" t="e">
        <f>VLOOKUP(B55,[1]Sheet1!$B:$BO,66,0)</f>
        <v>#N/A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4"/>
      <c r="AJ55" s="4"/>
      <c r="AK55" s="5"/>
      <c r="AL55" s="70"/>
      <c r="AM55" s="71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6"/>
      <c r="BC55" s="2"/>
      <c r="BD55" s="6"/>
      <c r="BE55" s="2"/>
      <c r="BF55" s="2"/>
    </row>
    <row r="56" s="1" customFormat="1" ht="16.5" spans="1:58">
      <c r="A56" s="2"/>
      <c r="B56" s="2"/>
      <c r="C56" s="2"/>
      <c r="D56" s="2"/>
      <c r="E56" s="2"/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39" t="e">
        <f>VLOOKUP(B56,[1]Sheet1!$B:$BO,66,0)</f>
        <v>#N/A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4"/>
      <c r="AJ56" s="4"/>
      <c r="AK56" s="5"/>
      <c r="AL56" s="70"/>
      <c r="AM56" s="70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6"/>
      <c r="BC56" s="2"/>
      <c r="BD56" s="6"/>
      <c r="BE56" s="2"/>
      <c r="BF56" s="2"/>
    </row>
    <row r="57" s="1" customFormat="1" ht="16.5" spans="1:58">
      <c r="A57" s="2"/>
      <c r="B57" s="2"/>
      <c r="C57" s="2"/>
      <c r="D57" s="2"/>
      <c r="E57" s="2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39" t="e">
        <f>VLOOKUP(B57,[1]Sheet1!$B:$BO,66,0)</f>
        <v>#N/A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4"/>
      <c r="AJ57" s="4"/>
      <c r="AK57" s="5"/>
      <c r="AL57" s="70"/>
      <c r="AM57" s="70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6"/>
      <c r="BC57" s="2"/>
      <c r="BD57" s="6"/>
      <c r="BE57" s="2"/>
      <c r="BF57" s="2"/>
    </row>
    <row r="58" s="1" customFormat="1" ht="16.5" spans="1:58">
      <c r="A58" s="2"/>
      <c r="B58" s="2"/>
      <c r="C58" s="2"/>
      <c r="D58" s="2"/>
      <c r="E58" s="2"/>
      <c r="F58" s="3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39" t="e">
        <f>VLOOKUP(B58,[1]Sheet1!$B:$BO,66,0)</f>
        <v>#N/A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4"/>
      <c r="AJ58" s="4"/>
      <c r="AK58" s="5"/>
      <c r="AL58" s="5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6"/>
      <c r="BC58" s="2"/>
      <c r="BD58" s="6"/>
      <c r="BE58" s="2"/>
      <c r="BF58" s="2"/>
    </row>
    <row r="59" s="1" customFormat="1" ht="16.5" spans="1:58">
      <c r="A59" s="2"/>
      <c r="B59" s="2"/>
      <c r="C59" s="2"/>
      <c r="D59" s="2"/>
      <c r="E59" s="2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39" t="e">
        <f>VLOOKUP(B59,[1]Sheet1!$B:$BO,66,0)</f>
        <v>#N/A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4"/>
      <c r="AJ59" s="4"/>
      <c r="AK59" s="5"/>
      <c r="AL59" s="5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>
        <v>4200000</v>
      </c>
      <c r="AY59" s="2"/>
      <c r="AZ59" s="2"/>
      <c r="BA59" s="2"/>
      <c r="BB59" s="6"/>
      <c r="BC59" s="2"/>
      <c r="BD59" s="6"/>
      <c r="BE59" s="2"/>
      <c r="BF59" s="2"/>
    </row>
    <row r="60" s="1" customFormat="1" ht="16.5" spans="1:58">
      <c r="A60" s="2"/>
      <c r="B60" s="2"/>
      <c r="C60" s="2"/>
      <c r="D60" s="2"/>
      <c r="E60" s="2"/>
      <c r="F60" s="3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39" t="e">
        <f>VLOOKUP(B60,[1]Sheet1!$B:$BO,66,0)</f>
        <v>#N/A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4"/>
      <c r="AJ60" s="4"/>
      <c r="AK60" s="5"/>
      <c r="AL60" s="5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81">
        <f>AX1-AX59</f>
        <v>763454</v>
      </c>
      <c r="AY60" s="2"/>
      <c r="AZ60" s="2"/>
      <c r="BA60" s="2"/>
      <c r="BB60" s="6"/>
      <c r="BC60" s="2"/>
      <c r="BD60" s="6"/>
      <c r="BE60" s="2"/>
      <c r="BF60" s="2"/>
    </row>
    <row r="65" spans="40:41">
      <c r="AN65" s="81"/>
      <c r="AO65" s="81"/>
    </row>
    <row r="66" spans="40:41">
      <c r="AN66" s="81"/>
      <c r="AO66" s="81"/>
    </row>
  </sheetData>
  <autoFilter ref="A3:BG60">
    <sortState ref="A3:BG60">
      <sortCondition ref="AL3:AL50" descending="1"/>
    </sortState>
    <extLst/>
  </autoFilter>
  <mergeCells count="36">
    <mergeCell ref="A1:G1"/>
    <mergeCell ref="K2:S2"/>
    <mergeCell ref="U2:V2"/>
    <mergeCell ref="W2:AA2"/>
    <mergeCell ref="AB2:AC2"/>
    <mergeCell ref="AD2:AE2"/>
    <mergeCell ref="AK2:AL2"/>
    <mergeCell ref="AR2:AU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T2:T3"/>
    <mergeCell ref="AH2:AH3"/>
    <mergeCell ref="AI2:AI3"/>
    <mergeCell ref="AJ2:AJ3"/>
    <mergeCell ref="AM2:AM3"/>
    <mergeCell ref="AN2:AN3"/>
    <mergeCell ref="AO2:AO3"/>
    <mergeCell ref="AP2:AP3"/>
    <mergeCell ref="AQ2:AQ3"/>
    <mergeCell ref="AV2:AV3"/>
    <mergeCell ref="AW2:AW3"/>
    <mergeCell ref="AX2:AX3"/>
    <mergeCell ref="AY2:AY3"/>
    <mergeCell ref="AZ2:AZ3"/>
    <mergeCell ref="BA2:BA3"/>
    <mergeCell ref="BB2:BB3"/>
    <mergeCell ref="BD2:BD3"/>
    <mergeCell ref="BE2:BE3"/>
  </mergeCells>
  <conditionalFormatting sqref="C4"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</conditionalFormatting>
  <conditionalFormatting sqref="C26">
    <cfRule type="duplicateValues" dxfId="0" priority="982"/>
    <cfRule type="duplicateValues" dxfId="0" priority="983"/>
  </conditionalFormatting>
  <conditionalFormatting sqref="C34">
    <cfRule type="duplicateValues" dxfId="0" priority="57"/>
  </conditionalFormatting>
  <conditionalFormatting sqref="C35">
    <cfRule type="duplicateValues" dxfId="0" priority="56"/>
  </conditionalFormatting>
  <conditionalFormatting sqref="C36">
    <cfRule type="duplicateValues" dxfId="0" priority="980"/>
  </conditionalFormatting>
  <conditionalFormatting sqref="C37"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</conditionalFormatting>
  <conditionalFormatting sqref="C38">
    <cfRule type="duplicateValues" dxfId="0" priority="44"/>
  </conditionalFormatting>
  <conditionalFormatting sqref="C39">
    <cfRule type="duplicateValues" dxfId="0" priority="41"/>
  </conditionalFormatting>
  <conditionalFormatting sqref="C40">
    <cfRule type="duplicateValues" dxfId="0" priority="39"/>
  </conditionalFormatting>
  <conditionalFormatting sqref="C41:D41">
    <cfRule type="duplicateValues" dxfId="0" priority="20"/>
    <cfRule type="duplicateValues" dxfId="0" priority="19"/>
  </conditionalFormatting>
  <conditionalFormatting sqref="C42:D42">
    <cfRule type="duplicateValues" dxfId="0" priority="18"/>
    <cfRule type="duplicateValues" dxfId="0" priority="17"/>
  </conditionalFormatting>
  <conditionalFormatting sqref="D42"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</conditionalFormatting>
  <conditionalFormatting sqref="C45:D45">
    <cfRule type="duplicateValues" dxfId="0" priority="2"/>
    <cfRule type="duplicateValues" dxfId="0" priority="1"/>
  </conditionalFormatting>
  <conditionalFormatting sqref="B1:B3">
    <cfRule type="duplicateValues" dxfId="0" priority="994"/>
  </conditionalFormatting>
  <conditionalFormatting sqref="C46:C1048576 C1:C3 C5:C40">
    <cfRule type="duplicateValues" dxfId="1" priority="36"/>
  </conditionalFormatting>
  <conditionalFormatting sqref="F1:F2 C1:C3">
    <cfRule type="duplicateValues" dxfId="0" priority="68"/>
    <cfRule type="duplicateValues" dxfId="0" priority="69"/>
    <cfRule type="duplicateValues" dxfId="0" priority="70"/>
  </conditionalFormatting>
  <conditionalFormatting sqref="F50:F1048576 C5 F1:F2 F47:F48 C1:C3 C47:C1048576">
    <cfRule type="duplicateValues" dxfId="0" priority="87"/>
    <cfRule type="duplicateValues" dxfId="0" priority="88"/>
    <cfRule type="duplicateValues" dxfId="0" priority="89"/>
  </conditionalFormatting>
  <conditionalFormatting sqref="F50:F1048576 F1:F2 F47:F48 C1:C3 C5 C47:C1048576">
    <cfRule type="duplicateValues" dxfId="0" priority="90"/>
  </conditionalFormatting>
  <conditionalFormatting sqref="F50:F1048576 F1:F2 F47:F48 C27:C33 C7:C25 C1:C3 C47:C1048576 C5">
    <cfRule type="duplicateValues" dxfId="0" priority="93"/>
  </conditionalFormatting>
  <conditionalFormatting sqref="F50:F1048576 F1:F2 F47:F48 C27:C33 C1:C3 C47:C1048576 C5:C25">
    <cfRule type="duplicateValues" dxfId="0" priority="94"/>
  </conditionalFormatting>
  <conditionalFormatting sqref="C5 F1:F2 C1:C3">
    <cfRule type="duplicateValues" dxfId="0" priority="985"/>
    <cfRule type="duplicateValues" dxfId="0" priority="989"/>
    <cfRule type="duplicateValues" dxfId="0" priority="990"/>
    <cfRule type="duplicateValues" dxfId="0" priority="991"/>
    <cfRule type="duplicateValues" dxfId="0" priority="992"/>
    <cfRule type="duplicateValues" dxfId="0" priority="993"/>
  </conditionalFormatting>
  <conditionalFormatting sqref="F1:F2 C5 C1:C3">
    <cfRule type="duplicateValues" dxfId="0" priority="995"/>
    <cfRule type="duplicateValues" dxfId="0" priority="996"/>
  </conditionalFormatting>
  <conditionalFormatting sqref="F2 C2:C3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C43:D44">
    <cfRule type="duplicateValues" dxfId="0" priority="4"/>
    <cfRule type="duplicateValues" dxfId="0" priority="3"/>
  </conditionalFormatting>
  <dataValidations count="3">
    <dataValidation type="list" allowBlank="1" showInputMessage="1" showErrorMessage="1" sqref="G26 G34:G40">
      <formula1>#REF!</formula1>
    </dataValidation>
    <dataValidation type="list" allowBlank="1" showInputMessage="1" showErrorMessage="1" sqref="G4:G25 G27:G33">
      <formula1>$BG$4:$BG$4</formula1>
    </dataValidation>
    <dataValidation type="list" allowBlank="1" showInputMessage="1" showErrorMessage="1" sqref="G41:G45">
      <formula1>$BF$4:$BF$4</formula1>
    </dataValidation>
  </dataValidations>
  <printOptions horizontalCentered="1"/>
  <pageMargins left="0.118110236220472" right="0.118110236220472" top="0.748031496062992" bottom="0.15748031496063" header="0.31496062992126" footer="0.31496062992126"/>
  <pageSetup paperSize="9" scale="15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"/>
  <sheetViews>
    <sheetView workbookViewId="0">
      <selection activeCell="C4" sqref="C4"/>
    </sheetView>
  </sheetViews>
  <sheetFormatPr defaultColWidth="9" defaultRowHeight="14.25" outlineLevelRow="1" outlineLevelCol="2"/>
  <sheetData>
    <row r="1" spans="1:3">
      <c r="A1" t="s">
        <v>631</v>
      </c>
      <c r="B1">
        <v>1200</v>
      </c>
      <c r="C1" t="s">
        <v>632</v>
      </c>
    </row>
    <row r="2" spans="1:2">
      <c r="A2" t="s">
        <v>633</v>
      </c>
      <c r="B2">
        <v>5000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9.29付款-节前</vt:lpstr>
      <vt:lpstr>9.30付款-节前</vt:lpstr>
      <vt:lpstr>10.10付款-节后</vt:lpstr>
      <vt:lpstr>10.8付款-节后 (2)</vt:lpstr>
      <vt:lpstr>10.10付款-节后 (2)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Conference_Room</cp:lastModifiedBy>
  <dcterms:created xsi:type="dcterms:W3CDTF">2015-06-05T18:19:00Z</dcterms:created>
  <cp:lastPrinted>2024-10-04T08:26:00Z</cp:lastPrinted>
  <dcterms:modified xsi:type="dcterms:W3CDTF">2024-10-11T08:30:59Z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2052-11.1.0.8976</vt:lpwstr>
  </property>
</Properties>
</file>