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F:\孙沛霖的文件\报价资料\"/>
    </mc:Choice>
  </mc:AlternateContent>
  <xr:revisionPtr revIDLastSave="0" documentId="13_ncr:1_{7F83FE1F-592A-4967-BBCA-F583A1D66141}" xr6:coauthVersionLast="47" xr6:coauthVersionMax="47" xr10:uidLastSave="{00000000-0000-0000-0000-000000000000}"/>
  <bookViews>
    <workbookView xWindow="-120" yWindow="-120" windowWidth="24240" windowHeight="13140" activeTab="6" xr2:uid="{00000000-000D-0000-FFFF-FFFF00000000}"/>
  </bookViews>
  <sheets>
    <sheet name="安路普产品报价" sheetId="1" r:id="rId1"/>
    <sheet name="2024.3.29" sheetId="2" r:id="rId2"/>
    <sheet name="2024.5.27" sheetId="3" r:id="rId3"/>
    <sheet name="2024.6.5" sheetId="4" r:id="rId4"/>
    <sheet name="2024.8.15" sheetId="5" r:id="rId5"/>
    <sheet name="2024.9.10" sheetId="6" r:id="rId6"/>
    <sheet name="2024.10.9" sheetId="7" r:id="rId7"/>
  </sheets>
  <definedNames>
    <definedName name="_xlnm._FilterDatabase" localSheetId="0" hidden="1">安路普产品报价!$A$2:$Z$154</definedName>
  </definedNames>
  <calcPr calcId="181029"/>
</workbook>
</file>

<file path=xl/calcChain.xml><?xml version="1.0" encoding="utf-8"?>
<calcChain xmlns="http://schemas.openxmlformats.org/spreadsheetml/2006/main">
  <c r="Q4" i="7" l="1"/>
  <c r="V4" i="7" s="1"/>
  <c r="I4" i="7"/>
  <c r="Q3" i="7"/>
  <c r="I3" i="7"/>
  <c r="V3" i="7" s="1"/>
  <c r="G3" i="7"/>
  <c r="S4" i="6"/>
  <c r="V4" i="6" s="1"/>
  <c r="Q4" i="6"/>
  <c r="I4" i="6"/>
  <c r="S3" i="6"/>
  <c r="V3" i="6" s="1"/>
  <c r="Q3" i="6"/>
  <c r="I3" i="6"/>
  <c r="Q8" i="5" l="1"/>
  <c r="V8" i="5" s="1"/>
  <c r="I8" i="5"/>
  <c r="Q7" i="5"/>
  <c r="I7" i="5"/>
  <c r="V7" i="5" s="1"/>
  <c r="S6" i="5"/>
  <c r="Q6" i="5"/>
  <c r="L6" i="5"/>
  <c r="I6" i="5"/>
  <c r="V6" i="5" s="1"/>
  <c r="S5" i="5"/>
  <c r="V5" i="5" s="1"/>
  <c r="Q5" i="5"/>
  <c r="I5" i="5"/>
  <c r="S4" i="5"/>
  <c r="V4" i="5" s="1"/>
  <c r="Q4" i="5"/>
  <c r="I4" i="5"/>
  <c r="Q3" i="5"/>
  <c r="V3" i="5" s="1"/>
  <c r="L3" i="5"/>
  <c r="I3" i="5"/>
  <c r="Q3" i="4"/>
  <c r="I3" i="4"/>
  <c r="V3" i="4" s="1"/>
  <c r="A4" i="3" l="1"/>
  <c r="A5" i="3"/>
  <c r="A6" i="3"/>
  <c r="A7" i="3"/>
  <c r="A8" i="3"/>
  <c r="A9" i="3"/>
  <c r="A10" i="3"/>
  <c r="A11" i="3"/>
  <c r="A12" i="3"/>
  <c r="A13" i="3"/>
  <c r="A3" i="3"/>
  <c r="Q13" i="3"/>
  <c r="K13" i="3"/>
  <c r="I13" i="3"/>
  <c r="V13" i="3" s="1"/>
  <c r="Q12" i="3"/>
  <c r="K12" i="3"/>
  <c r="I12" i="3"/>
  <c r="V12" i="3" s="1"/>
  <c r="Q11" i="3"/>
  <c r="K11" i="3"/>
  <c r="I11" i="3"/>
  <c r="V11" i="3" s="1"/>
  <c r="Q10" i="3"/>
  <c r="K10" i="3"/>
  <c r="I10" i="3"/>
  <c r="V10" i="3" s="1"/>
  <c r="Q9" i="3"/>
  <c r="K9" i="3"/>
  <c r="I9" i="3"/>
  <c r="V9" i="3" s="1"/>
  <c r="Q8" i="3"/>
  <c r="K8" i="3"/>
  <c r="I8" i="3"/>
  <c r="V8" i="3" s="1"/>
  <c r="Q7" i="3"/>
  <c r="K7" i="3"/>
  <c r="I7" i="3"/>
  <c r="V7" i="3" s="1"/>
  <c r="Q6" i="3"/>
  <c r="K6" i="3"/>
  <c r="I6" i="3"/>
  <c r="V6" i="3" s="1"/>
  <c r="Q5" i="3"/>
  <c r="K5" i="3"/>
  <c r="I5" i="3"/>
  <c r="V5" i="3" s="1"/>
  <c r="Q4" i="3"/>
  <c r="K4" i="3"/>
  <c r="I4" i="3"/>
  <c r="V4" i="3" s="1"/>
  <c r="T3" i="3"/>
  <c r="S3" i="3"/>
  <c r="Q3" i="3"/>
  <c r="L3" i="3"/>
  <c r="I3" i="3"/>
  <c r="V3" i="3" s="1"/>
  <c r="E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ADC710B9-57EB-497D-8C42-EDAF919F560F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C38C91ED-A166-4D90-90EA-1CD6D790492F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A9E01E78-753D-4E09-B2C7-CC1D67B669F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07CFC764-DAF0-4202-B735-EB68F59F66C3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0D26593E-0A5C-4E3E-AED1-E27BB2DD04EE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A8D45B5D-E739-4159-AA80-982ADF136A29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<sst xmlns="http://schemas.openxmlformats.org/spreadsheetml/2006/main" count="1056" uniqueCount="413">
  <si>
    <t>序号</t>
  </si>
  <si>
    <t>物料代码</t>
  </si>
  <si>
    <t>名称</t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</si>
  <si>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</si>
  <si>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</si>
  <si>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</si>
  <si>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</si>
  <si>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</si>
  <si>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</si>
  <si>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</si>
  <si>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</si>
  <si>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</si>
  <si>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</si>
  <si>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</si>
  <si>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</si>
  <si>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</si>
  <si>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</si>
  <si>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</si>
  <si>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</si>
  <si>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</t>
  </si>
  <si>
    <t>内部结算指导价（未税）</t>
  </si>
  <si>
    <t>供货地点</t>
  </si>
  <si>
    <t>瑞隆祥供货价格</t>
  </si>
  <si>
    <t>差异</t>
  </si>
  <si>
    <t>备注</t>
  </si>
  <si>
    <t>净重</t>
  </si>
  <si>
    <t>毛重</t>
  </si>
  <si>
    <t>BPC0010061</t>
  </si>
  <si>
    <t>阀体外壳</t>
  </si>
  <si>
    <t>POM</t>
  </si>
  <si>
    <t>HTF120/TJ</t>
  </si>
  <si>
    <t>供北京</t>
  </si>
  <si>
    <t>BPC0010062</t>
  </si>
  <si>
    <t>密封件支撑环</t>
  </si>
  <si>
    <t>HTF86/TJ</t>
  </si>
  <si>
    <t>BPC0010063</t>
  </si>
  <si>
    <t>阀杆</t>
  </si>
  <si>
    <t>BPC0010064</t>
  </si>
  <si>
    <t>压盖</t>
  </si>
  <si>
    <t>BPC0010066</t>
  </si>
  <si>
    <t>滑动件</t>
  </si>
  <si>
    <t>SA600/150</t>
  </si>
  <si>
    <t>BPC0010067</t>
  </si>
  <si>
    <t>旋转盘</t>
  </si>
  <si>
    <t>SHT0011969</t>
  </si>
  <si>
    <t>速降开关按钮</t>
  </si>
  <si>
    <t>ABS+PC</t>
  </si>
  <si>
    <t>SHT0011970</t>
  </si>
  <si>
    <t>速降开关底座</t>
  </si>
  <si>
    <t>BPC0010070</t>
  </si>
  <si>
    <t>后盖</t>
  </si>
  <si>
    <t>PA66</t>
  </si>
  <si>
    <t>MA1600IIS/570</t>
  </si>
  <si>
    <t>BPC0010068</t>
  </si>
  <si>
    <t>连接件</t>
  </si>
  <si>
    <t>BPC0010012</t>
  </si>
  <si>
    <t>4mm卡箍(PC)</t>
  </si>
  <si>
    <t>PC
(Sabic LS2-111H)</t>
  </si>
  <si>
    <t>BPC0010100</t>
  </si>
  <si>
    <t>6mm卡箍(PC)</t>
  </si>
  <si>
    <t>BPC0010011</t>
  </si>
  <si>
    <t>三通接头4-4-4</t>
  </si>
  <si>
    <t>BPC0010098</t>
  </si>
  <si>
    <t>4-6变径接头</t>
  </si>
  <si>
    <t>BPC0010099</t>
  </si>
  <si>
    <t>4-4直通接头</t>
  </si>
  <si>
    <t>BPC0010091</t>
  </si>
  <si>
    <t>4mm接头底座</t>
  </si>
  <si>
    <t>BPC0010093</t>
  </si>
  <si>
    <t>4mm接头插头</t>
  </si>
  <si>
    <t>BPC0010059</t>
  </si>
  <si>
    <t>升降气阀手柄（黑色）</t>
  </si>
  <si>
    <t>MA2000/7700</t>
  </si>
  <si>
    <t>SHT0012139</t>
  </si>
  <si>
    <t>升降气阀手柄（灰色）</t>
  </si>
  <si>
    <t>BPC0010058</t>
  </si>
  <si>
    <t>升降气阀安装座</t>
  </si>
  <si>
    <t>PA6+GF30</t>
  </si>
  <si>
    <t>MA3200/1700</t>
  </si>
  <si>
    <t>BPC0010078</t>
  </si>
  <si>
    <t>阀体外壳（二孔）</t>
  </si>
  <si>
    <t>BPC0010084</t>
  </si>
  <si>
    <t>行程补偿气缸缸体</t>
  </si>
  <si>
    <t>BPC0010024</t>
  </si>
  <si>
    <t>气管固定板</t>
  </si>
  <si>
    <t>BPC0010088</t>
  </si>
  <si>
    <t>导向杆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</si>
  <si>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</si>
  <si>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</si>
  <si>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</si>
  <si>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</si>
  <si>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</si>
  <si>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</si>
  <si>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BPC0010035</t>
  </si>
  <si>
    <t>气缸支架</t>
  </si>
  <si>
    <t>BPC0010041</t>
  </si>
  <si>
    <t>挡片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</si>
  <si>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</si>
  <si>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</si>
  <si>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</si>
  <si>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</si>
  <si>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</si>
  <si>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</si>
  <si>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</si>
  <si>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</si>
  <si>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</si>
  <si>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扇形齿轮</t>
  </si>
  <si>
    <t>BPC0010087</t>
  </si>
  <si>
    <t>气缸活塞</t>
  </si>
  <si>
    <t>SHT0010683</t>
  </si>
  <si>
    <t>腰托调节开关面板</t>
  </si>
  <si>
    <t>MA2000/700</t>
  </si>
  <si>
    <t>SHT0010684</t>
  </si>
  <si>
    <t>腰托调节开关前按钮1</t>
  </si>
  <si>
    <t>SHT0010685</t>
  </si>
  <si>
    <t>腰托调节开关中间按钮2</t>
  </si>
  <si>
    <t>SHT0010686</t>
  </si>
  <si>
    <t>腰托调节开关后按钮3</t>
  </si>
  <si>
    <t>SHT0011011</t>
  </si>
  <si>
    <t>通风加热孔盖板</t>
  </si>
  <si>
    <t>SHT0011464</t>
  </si>
  <si>
    <t>腰托开关按钮堵盖</t>
  </si>
  <si>
    <t>BEC0010017</t>
  </si>
  <si>
    <t>风扇保护壳</t>
  </si>
  <si>
    <t>BPC0010065</t>
  </si>
  <si>
    <t>按钮外壳</t>
  </si>
  <si>
    <t>SHT0011210</t>
  </si>
  <si>
    <t>气囊上盖</t>
  </si>
  <si>
    <t>SHT0011211</t>
  </si>
  <si>
    <t>气囊下盖</t>
  </si>
  <si>
    <t>SHT0011510</t>
  </si>
  <si>
    <t>副驾驶座椅高度调节手柄</t>
  </si>
  <si>
    <t>SHT0010349</t>
  </si>
  <si>
    <t>主驾驶座椅高度调节手柄</t>
  </si>
  <si>
    <t>SHT0010362</t>
  </si>
  <si>
    <t>升降可回位机构底座</t>
  </si>
  <si>
    <t>SHT0010363</t>
  </si>
  <si>
    <t>可回位机构卡轮</t>
  </si>
  <si>
    <t>PPS</t>
  </si>
  <si>
    <t>SHT0010665</t>
  </si>
  <si>
    <t>阻尼调节手柄</t>
  </si>
  <si>
    <t>SHT0010663</t>
  </si>
  <si>
    <t>阻尼调节底座</t>
  </si>
  <si>
    <t>SHT0011473</t>
  </si>
  <si>
    <t>水平减震调节底座</t>
  </si>
  <si>
    <t>SHT0010664</t>
  </si>
  <si>
    <t>阻尼调节旋转块</t>
  </si>
  <si>
    <t>SHT0012891</t>
  </si>
  <si>
    <t>升降调节手柄</t>
  </si>
  <si>
    <t>SHT0012897</t>
  </si>
  <si>
    <t>右升降调节手柄</t>
  </si>
  <si>
    <t>SHT0012892</t>
  </si>
  <si>
    <t>升降调节手柄底座</t>
  </si>
  <si>
    <t>SHT0012898</t>
  </si>
  <si>
    <t>右升降调节手柄底座</t>
  </si>
  <si>
    <t>SHT0012893</t>
  </si>
  <si>
    <t>左可回位机构卡轮</t>
  </si>
  <si>
    <t>SHT0012899</t>
  </si>
  <si>
    <t>右可回位机构卡轮</t>
  </si>
  <si>
    <t>SHT0012900</t>
  </si>
  <si>
    <t>SA3200/1700</t>
  </si>
  <si>
    <t>SHT0013187</t>
  </si>
  <si>
    <t>阻尼器调节手柄</t>
  </si>
  <si>
    <t>SHT0012901</t>
  </si>
  <si>
    <t>SHT0013001</t>
  </si>
  <si>
    <t>可回位机构弹簧座</t>
  </si>
  <si>
    <t>SHT0013002</t>
  </si>
  <si>
    <t>外部棘爪滚轮</t>
  </si>
  <si>
    <t>SHT0013003</t>
  </si>
  <si>
    <t>外部棘爪底座</t>
  </si>
  <si>
    <t>SHT0013004</t>
  </si>
  <si>
    <t>外部棘爪盖板</t>
  </si>
  <si>
    <t>SHT0011965</t>
  </si>
  <si>
    <t>升降气阀手柄</t>
  </si>
  <si>
    <t>SHT0011966</t>
  </si>
  <si>
    <t>阻尼调调节手柄</t>
  </si>
  <si>
    <t>SHT0012189</t>
  </si>
  <si>
    <t>阻尼调节底座（左舵）</t>
  </si>
  <si>
    <t>SHT0012190</t>
  </si>
  <si>
    <t>SHT0013746</t>
  </si>
  <si>
    <t>X5000阻尼调节手柄</t>
  </si>
  <si>
    <t>SHT0013747</t>
  </si>
  <si>
    <t>SHT0012026</t>
  </si>
  <si>
    <t>升级气阀固定板</t>
  </si>
  <si>
    <t>SHT0012027</t>
  </si>
  <si>
    <t>调节摆轮</t>
  </si>
  <si>
    <t>BPC0010139</t>
  </si>
  <si>
    <t>阀体旋拧端盖</t>
  </si>
  <si>
    <t>BPC0010140</t>
  </si>
  <si>
    <t>气缸旋拧端盖</t>
  </si>
  <si>
    <t>BPC0010141</t>
  </si>
  <si>
    <t>堵盖</t>
  </si>
  <si>
    <t>BEC0010029</t>
  </si>
  <si>
    <t>ECU上盖</t>
  </si>
  <si>
    <t>BEC0010030</t>
  </si>
  <si>
    <t>ECU下盖</t>
  </si>
  <si>
    <t>BEC0010121</t>
  </si>
  <si>
    <t>ECU下盖(无爪)</t>
  </si>
  <si>
    <t>SLT0010278</t>
  </si>
  <si>
    <t>轻卡气囊上盖</t>
  </si>
  <si>
    <t>SLT0010279</t>
  </si>
  <si>
    <t>轻卡气囊下座</t>
  </si>
  <si>
    <t>SHT0013068</t>
  </si>
  <si>
    <t>SA4700/2950</t>
  </si>
  <si>
    <t>SHT0002189</t>
  </si>
  <si>
    <t>H4气囊上盖</t>
  </si>
  <si>
    <t>SHT0002196</t>
  </si>
  <si>
    <t>座椅气囊上盖</t>
  </si>
  <si>
    <t>PL2500/900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</si>
  <si>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</si>
  <si>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</si>
  <si>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</si>
  <si>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</si>
  <si>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</si>
  <si>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</si>
  <si>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</si>
  <si>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</si>
  <si>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</si>
  <si>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</si>
  <si>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</si>
  <si>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</si>
  <si>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SHT0002213</t>
  </si>
  <si>
    <t>大剪刀底板</t>
  </si>
  <si>
    <t>SHT0002214</t>
  </si>
  <si>
    <t xml:space="preserve">大剪刀气缸固定板 </t>
  </si>
  <si>
    <t>SHT0002218</t>
  </si>
  <si>
    <t>气缸</t>
  </si>
  <si>
    <t>SHT0002216</t>
  </si>
  <si>
    <t>大剪刀摆轮</t>
  </si>
  <si>
    <t>SHT0002222</t>
  </si>
  <si>
    <t>气阀固定板（小）</t>
  </si>
  <si>
    <t>SHT0002215</t>
  </si>
  <si>
    <t>摆动杆</t>
  </si>
  <si>
    <t>SHT0011868</t>
  </si>
  <si>
    <t>气缸固定板</t>
  </si>
  <si>
    <t>SHT0002217</t>
  </si>
  <si>
    <t>蝴蝶压轮</t>
  </si>
  <si>
    <t>SHT0011866</t>
  </si>
  <si>
    <t>悬浮活塞</t>
  </si>
  <si>
    <t>SHT0002223</t>
  </si>
  <si>
    <t>小剪刀摆轮</t>
  </si>
  <si>
    <t>SHT0002219</t>
  </si>
  <si>
    <t>摆轮滚轮</t>
  </si>
  <si>
    <t>BPC0000022</t>
  </si>
  <si>
    <t>速升速降气阀配套塑料件</t>
  </si>
  <si>
    <t>SHT0002195</t>
  </si>
  <si>
    <t>M4气阀手柄</t>
  </si>
  <si>
    <t>PP-T15</t>
  </si>
  <si>
    <t>SHT0002193</t>
  </si>
  <si>
    <t>H3A气阀手柄</t>
  </si>
  <si>
    <t>SHT0000141</t>
  </si>
  <si>
    <t>H3A仰角气阀手柄</t>
  </si>
  <si>
    <t>TP-30</t>
  </si>
  <si>
    <t>SHT0000097</t>
  </si>
  <si>
    <t>M4仰角手柄</t>
  </si>
  <si>
    <t>SHT0010679</t>
  </si>
  <si>
    <t>H3A两孔升降气阀底座 新/H3两孔气阀固定座 新状态</t>
  </si>
  <si>
    <t>SHT0010537</t>
  </si>
  <si>
    <t>H4A平台四孔升降阀底座 新/H4四孔气阀固定座</t>
  </si>
  <si>
    <t>SHT0010942</t>
  </si>
  <si>
    <t>升降调节开关总成手柄(黑色H4)</t>
  </si>
  <si>
    <t>SHT0001740</t>
  </si>
  <si>
    <t>X3000升级气动升降手柄(灰)</t>
  </si>
  <si>
    <t>SHT0001741</t>
  </si>
  <si>
    <t>阻尼器调节机构固定座/底座</t>
  </si>
  <si>
    <t xml:space="preserve"> MA1200/370G</t>
  </si>
  <si>
    <t>SHT0001742</t>
  </si>
  <si>
    <t>阻尼器调节机构连接座/旋转块</t>
  </si>
  <si>
    <t>SHT0001743</t>
  </si>
  <si>
    <t>X3000阻尼器调节手柄（灰）</t>
  </si>
  <si>
    <t>SHT0011047</t>
  </si>
  <si>
    <t>阻尼器调节机构手柄(黑色H4)</t>
  </si>
  <si>
    <t>SHT0002234</t>
  </si>
  <si>
    <t>H4A平台升降阀手柄</t>
  </si>
  <si>
    <t>ABS757K</t>
  </si>
  <si>
    <t>SHT0002235</t>
  </si>
  <si>
    <t>H4A平台升降阀固定座</t>
  </si>
  <si>
    <t>SHT0002243</t>
  </si>
  <si>
    <t>手柄支撑垫圈</t>
  </si>
  <si>
    <t>SHT0002231</t>
  </si>
  <si>
    <t>SHT0002230</t>
  </si>
  <si>
    <t>垫圈（滚轮）
外部棘爪滚轮</t>
  </si>
  <si>
    <t>SHT0002233</t>
  </si>
  <si>
    <t>SHT0002228</t>
  </si>
  <si>
    <t>（自动回位机构拉线护盖）护盖/拉线限位盖板</t>
  </si>
  <si>
    <t>SHT0002224</t>
  </si>
  <si>
    <t>可回位机构手柄</t>
  </si>
  <si>
    <t>SHT0002225</t>
  </si>
  <si>
    <t>可回位机构手柄固定座</t>
  </si>
  <si>
    <t>SHT0002229</t>
  </si>
  <si>
    <t>卡接棘爪-卡件
（升降可回位机构卡件）</t>
  </si>
  <si>
    <t>SHT0002226</t>
  </si>
  <si>
    <t>弹簧固定座（工艺BOM）
可回位机构弹簧座</t>
  </si>
  <si>
    <t>SHT0010660</t>
  </si>
  <si>
    <t xml:space="preserve">驾驶员座椅高度调节手柄
</t>
  </si>
  <si>
    <t>BPC0010203</t>
  </si>
  <si>
    <t>4mm直角接头</t>
  </si>
  <si>
    <t>BPC0010216</t>
  </si>
  <si>
    <t>翘板速降阀外壳</t>
  </si>
  <si>
    <t>BPC0010218</t>
  </si>
  <si>
    <t>翘板速降阀固定座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</si>
  <si>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</si>
  <si>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</si>
  <si>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</si>
  <si>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</si>
  <si>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</si>
  <si>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</si>
  <si>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SLT0010566</t>
  </si>
  <si>
    <t>安装底座</t>
  </si>
  <si>
    <t>PC</t>
  </si>
  <si>
    <t>SLT0010604</t>
  </si>
  <si>
    <t>装饰盖</t>
  </si>
  <si>
    <t>SLT0011543</t>
  </si>
  <si>
    <t>按压帽E</t>
  </si>
  <si>
    <t>SLT0011544</t>
  </si>
  <si>
    <t>按压帽F</t>
  </si>
  <si>
    <t>SLT0011545</t>
  </si>
  <si>
    <t>按压帽H</t>
  </si>
  <si>
    <t>BPC0010204</t>
  </si>
  <si>
    <t>6mm直角接头</t>
  </si>
  <si>
    <t>BPC0010083</t>
  </si>
  <si>
    <t>暂时不定价</t>
  </si>
  <si>
    <t>BPC0010217</t>
  </si>
  <si>
    <t>翘板式速降阀芯</t>
  </si>
  <si>
    <t>SLT0010567</t>
  </si>
  <si>
    <t>按压帽A</t>
  </si>
  <si>
    <t>SLT0011540</t>
  </si>
  <si>
    <t>按压帽B</t>
  </si>
  <si>
    <t>SLT0011541</t>
  </si>
  <si>
    <t>按压帽C</t>
  </si>
  <si>
    <t>SLT0011542</t>
  </si>
  <si>
    <t>按压帽D</t>
  </si>
  <si>
    <t>SHT0011975</t>
  </si>
  <si>
    <t>加热通风底座</t>
  </si>
  <si>
    <t>SHT0011976</t>
  </si>
  <si>
    <t>SHT0011977</t>
  </si>
  <si>
    <t>SHT0016360</t>
  </si>
  <si>
    <r>
      <rPr>
        <sz val="11"/>
        <rFont val="等线"/>
        <family val="3"/>
        <charset val="134"/>
      </rPr>
      <t>按压帽</t>
    </r>
    <r>
      <rPr>
        <sz val="8"/>
        <rFont val="Microsoft Sans Serif"/>
        <family val="2"/>
      </rPr>
      <t xml:space="preserve">K / </t>
    </r>
    <r>
      <rPr>
        <sz val="8"/>
        <rFont val="宋体"/>
        <family val="3"/>
        <charset val="134"/>
      </rPr>
      <t>黑色丝印白色</t>
    </r>
  </si>
  <si>
    <t>SHT0016361</t>
  </si>
  <si>
    <r>
      <rPr>
        <sz val="11"/>
        <rFont val="等线"/>
        <family val="3"/>
        <charset val="134"/>
      </rPr>
      <t>按压帽</t>
    </r>
    <r>
      <rPr>
        <sz val="8"/>
        <rFont val="Microsoft Sans Serif"/>
        <family val="2"/>
      </rPr>
      <t xml:space="preserve">L / </t>
    </r>
    <r>
      <rPr>
        <sz val="8"/>
        <rFont val="宋体"/>
        <family val="3"/>
        <charset val="134"/>
      </rPr>
      <t>黑色丝印白色</t>
    </r>
  </si>
  <si>
    <t>BPC00010058</t>
  </si>
  <si>
    <r>
      <rPr>
        <sz val="11"/>
        <rFont val="等线"/>
        <family val="3"/>
        <charset val="134"/>
      </rPr>
      <t>升降气阀安装座</t>
    </r>
    <r>
      <rPr>
        <sz val="8"/>
        <rFont val="Microsoft Sans Serif"/>
        <family val="2"/>
      </rPr>
      <t xml:space="preserve"> /</t>
    </r>
  </si>
  <si>
    <t>φ6卡箍 /</t>
  </si>
  <si>
    <t>SHT0016263</t>
  </si>
  <si>
    <t>3.1c调高手柄 /</t>
  </si>
  <si>
    <t>SLT0012024</t>
  </si>
  <si>
    <t>欧马可腰托开关面板 / PC+ABS(345K)</t>
  </si>
  <si>
    <t>安路普</t>
    <phoneticPr fontId="11" type="noConversion"/>
  </si>
  <si>
    <t>PC+ASA</t>
  </si>
  <si>
    <t>PA6+GF30</t>
    <phoneticPr fontId="11" type="noConversion"/>
  </si>
  <si>
    <t>MA1600</t>
    <phoneticPr fontId="11" type="noConversion"/>
  </si>
  <si>
    <t>序</t>
  </si>
  <si>
    <t>合格率</t>
    <phoneticPr fontId="11" type="noConversion"/>
  </si>
  <si>
    <t>丝印/打孔</t>
    <phoneticPr fontId="11" type="noConversion"/>
  </si>
  <si>
    <t>号</t>
  </si>
  <si>
    <t>导向杆新</t>
  </si>
  <si>
    <t>POM</t>
    <phoneticPr fontId="11" type="noConversion"/>
  </si>
  <si>
    <t>SHT0016984</t>
  </si>
  <si>
    <t>3.1c调高手柄灰白色 /</t>
  </si>
  <si>
    <t>PA6-RN130本色</t>
  </si>
  <si>
    <t>SHT0015247</t>
  </si>
  <si>
    <t>G3阻尼调节手柄</t>
  </si>
  <si>
    <t>PA6-GF30（深冷灰色）</t>
  </si>
  <si>
    <t>SHT0016036</t>
  </si>
  <si>
    <t>G3主驾驶座椅高度调节手柄</t>
  </si>
  <si>
    <t>SHT0016037</t>
  </si>
  <si>
    <t>G3副驾驶座椅高度调节手柄</t>
  </si>
  <si>
    <t>SHT0016041</t>
  </si>
  <si>
    <t>G3腰托开关按钮堵盖</t>
  </si>
  <si>
    <t>PC+ABS（深冷灰色）</t>
  </si>
  <si>
    <t>BPC0010169</t>
  </si>
  <si>
    <t>阀体外壳（四孔）</t>
  </si>
  <si>
    <t>POM-M90-44</t>
  </si>
  <si>
    <t>SHT0016042</t>
  </si>
  <si>
    <t>SHT0016038</t>
  </si>
  <si>
    <t>腰托调节开关前按钮</t>
  </si>
  <si>
    <t>SHT0016039</t>
  </si>
  <si>
    <t>腰托调节开关中间按钮</t>
  </si>
  <si>
    <t>SHT0016040</t>
  </si>
  <si>
    <t>腰托调节开关后按钮</t>
  </si>
  <si>
    <t>内部结算报价（未税）</t>
    <phoneticPr fontId="11" type="noConversion"/>
  </si>
  <si>
    <t>BPC0010321</t>
    <phoneticPr fontId="11" type="noConversion"/>
  </si>
  <si>
    <t>BPC0010320</t>
    <phoneticPr fontId="11" type="noConversion"/>
  </si>
  <si>
    <t>行程补偿气缸缸体堵孔</t>
    <phoneticPr fontId="11" type="noConversion"/>
  </si>
  <si>
    <t>POM-M90-44</t>
    <phoneticPr fontId="11" type="noConversion"/>
  </si>
  <si>
    <t>MA2000/7700</t>
    <phoneticPr fontId="11" type="noConversion"/>
  </si>
  <si>
    <t>SHT0015245</t>
  </si>
  <si>
    <t>旋转调节底座</t>
  </si>
  <si>
    <t>SHT0015246</t>
  </si>
  <si>
    <t>旋转调节旋转块</t>
  </si>
  <si>
    <t>SHT0016095</t>
  </si>
  <si>
    <t>转盘调节手柄</t>
  </si>
  <si>
    <t>SHT0016964</t>
  </si>
  <si>
    <t>副驾驶高度调节手柄</t>
  </si>
  <si>
    <t>BPC0010322</t>
  </si>
  <si>
    <t>轻卡悬浮阀体</t>
  </si>
  <si>
    <t>BPC0010325</t>
  </si>
  <si>
    <t>VCD阀导向杆</t>
  </si>
  <si>
    <t>MA1600IIS/570</t>
    <phoneticPr fontId="11" type="noConversion"/>
  </si>
  <si>
    <t>POM-90-44</t>
  </si>
  <si>
    <t>MA2000/700</t>
    <phoneticPr fontId="11" type="noConversion"/>
  </si>
  <si>
    <t>MA2000/701</t>
    <phoneticPr fontId="11" type="noConversion"/>
  </si>
  <si>
    <t>BPC0010338</t>
  </si>
  <si>
    <t>侧翼调节按钮帽</t>
    <phoneticPr fontId="11" type="noConversion"/>
  </si>
  <si>
    <t>PC+ABS(345K)</t>
    <phoneticPr fontId="11" type="noConversion"/>
  </si>
  <si>
    <t>BPC0010339</t>
  </si>
  <si>
    <t>BPC0010318</t>
    <phoneticPr fontId="11" type="noConversion"/>
  </si>
  <si>
    <t>轻卡悬浮阀杆</t>
    <phoneticPr fontId="11" type="noConversion"/>
  </si>
  <si>
    <t xml:space="preserve"> 宝理SW-01</t>
  </si>
  <si>
    <t>HTF86/TJ</t>
    <phoneticPr fontId="11" type="noConversion"/>
  </si>
  <si>
    <t>BPC0010319</t>
    <phoneticPr fontId="11" type="noConversion"/>
  </si>
  <si>
    <t>轻卡气阀端盖</t>
    <phoneticPr fontId="11" type="noConversion"/>
  </si>
  <si>
    <t>HTF87/TJ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</si>
</sst>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00_);[Red]\(0.0000\)"/>
    <numFmt numFmtId="177" formatCode="#,##0.00_ "/>
    <numFmt numFmtId="178" formatCode="0.00_);[Red]\(0.00\)"/>
    <numFmt numFmtId="179" formatCode="0_ "/>
    <numFmt numFmtId="180" formatCode="0.00_ "/>
    <numFmt numFmtId="181" formatCode="0.000_);[Red]\(0.000\)"/>
  </numFmts>
  <fonts count="18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8"/>
      <name val="Microsoft Sans Serif"/>
      <family val="2"/>
    </font>
    <font>
      <sz val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</cellStyleXfs>
  <cellXfs count="1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176" fontId="1" fillId="0" borderId="2" xfId="0" applyNumberFormat="1" applyFont="1" applyBorder="1">
      <alignment vertical="center"/>
    </xf>
    <xf numFmtId="0" fontId="2" fillId="0" borderId="2" xfId="4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>
      <alignment horizontal="center" vertical="center"/>
    </xf>
    <xf numFmtId="178" fontId="1" fillId="0" borderId="2" xfId="0" applyNumberFormat="1" applyFont="1" applyBorder="1">
      <alignment vertical="center"/>
    </xf>
    <xf numFmtId="179" fontId="1" fillId="0" borderId="2" xfId="0" applyNumberFormat="1" applyFont="1" applyBorder="1">
      <alignment vertical="center"/>
    </xf>
    <xf numFmtId="177" fontId="1" fillId="0" borderId="2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13" fillId="0" borderId="0" xfId="0" applyFont="1">
      <alignment vertical="center"/>
    </xf>
    <xf numFmtId="176" fontId="12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9" fontId="13" fillId="0" borderId="2" xfId="0" applyNumberFormat="1" applyFont="1" applyBorder="1">
      <alignment vertical="center"/>
    </xf>
    <xf numFmtId="178" fontId="13" fillId="0" borderId="2" xfId="0" applyNumberFormat="1" applyFont="1" applyBorder="1">
      <alignment vertical="center"/>
    </xf>
    <xf numFmtId="178" fontId="12" fillId="0" borderId="2" xfId="0" applyNumberFormat="1" applyFont="1" applyBorder="1">
      <alignment vertical="center"/>
    </xf>
    <xf numFmtId="180" fontId="13" fillId="0" borderId="2" xfId="0" applyNumberFormat="1" applyFont="1" applyBorder="1" applyAlignment="1">
      <alignment horizontal="center" vertical="center"/>
    </xf>
    <xf numFmtId="181" fontId="13" fillId="5" borderId="2" xfId="0" applyNumberFormat="1" applyFont="1" applyFill="1" applyBorder="1">
      <alignment vertical="center"/>
    </xf>
    <xf numFmtId="0" fontId="13" fillId="0" borderId="2" xfId="0" applyFont="1" applyBorder="1" applyAlignment="1">
      <alignment vertical="center" shrinkToFit="1"/>
    </xf>
    <xf numFmtId="179" fontId="13" fillId="0" borderId="2" xfId="0" applyNumberFormat="1" applyFont="1" applyBorder="1">
      <alignment vertical="center"/>
    </xf>
    <xf numFmtId="178" fontId="13" fillId="0" borderId="2" xfId="1" applyNumberFormat="1" applyFont="1" applyBorder="1" applyAlignment="1">
      <alignment vertical="center"/>
    </xf>
    <xf numFmtId="178" fontId="14" fillId="0" borderId="2" xfId="1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178" fontId="13" fillId="0" borderId="0" xfId="0" applyNumberFormat="1" applyFont="1">
      <alignment vertical="center"/>
    </xf>
    <xf numFmtId="178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81" fontId="15" fillId="0" borderId="2" xfId="0" applyNumberFormat="1" applyFont="1" applyBorder="1" applyAlignment="1">
      <alignment horizontal="center" vertical="center"/>
    </xf>
    <xf numFmtId="0" fontId="15" fillId="5" borderId="2" xfId="0" applyFont="1" applyFill="1" applyBorder="1" applyAlignment="1">
      <alignment horizontal="center"/>
    </xf>
    <xf numFmtId="49" fontId="16" fillId="0" borderId="2" xfId="3" applyNumberFormat="1" applyFont="1" applyBorder="1" applyAlignment="1">
      <alignment horizontal="center" vertical="center" wrapText="1"/>
    </xf>
    <xf numFmtId="181" fontId="16" fillId="0" borderId="2" xfId="3" applyNumberFormat="1" applyFont="1" applyBorder="1" applyAlignment="1">
      <alignment horizontal="center" vertical="center" wrapText="1"/>
    </xf>
    <xf numFmtId="181" fontId="15" fillId="0" borderId="2" xfId="0" applyNumberFormat="1" applyFont="1" applyBorder="1">
      <alignment vertical="center"/>
    </xf>
    <xf numFmtId="178" fontId="15" fillId="0" borderId="2" xfId="0" applyNumberFormat="1" applyFont="1" applyBorder="1">
      <alignment vertical="center"/>
    </xf>
    <xf numFmtId="9" fontId="17" fillId="0" borderId="2" xfId="3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 shrinkToFit="1"/>
    </xf>
    <xf numFmtId="179" fontId="15" fillId="0" borderId="2" xfId="0" applyNumberFormat="1" applyFont="1" applyBorder="1">
      <alignment vertical="center"/>
    </xf>
    <xf numFmtId="0" fontId="16" fillId="0" borderId="2" xfId="3" applyFont="1" applyBorder="1" applyAlignment="1">
      <alignment horizontal="center" vertical="center" wrapText="1"/>
    </xf>
    <xf numFmtId="0" fontId="15" fillId="0" borderId="2" xfId="0" applyFont="1" applyBorder="1">
      <alignment vertical="center"/>
    </xf>
    <xf numFmtId="178" fontId="16" fillId="0" borderId="2" xfId="3" applyNumberFormat="1" applyFont="1" applyBorder="1" applyAlignment="1">
      <alignment vertical="center" wrapText="1"/>
    </xf>
    <xf numFmtId="178" fontId="16" fillId="0" borderId="2" xfId="1" applyNumberFormat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7" fillId="0" borderId="2" xfId="0" applyFont="1" applyBorder="1">
      <alignment vertical="center"/>
    </xf>
    <xf numFmtId="178" fontId="17" fillId="0" borderId="2" xfId="0" applyNumberFormat="1" applyFont="1" applyBorder="1">
      <alignment vertical="center"/>
    </xf>
    <xf numFmtId="179" fontId="17" fillId="0" borderId="2" xfId="0" applyNumberFormat="1" applyFont="1" applyBorder="1">
      <alignment vertical="center"/>
    </xf>
    <xf numFmtId="177" fontId="17" fillId="0" borderId="2" xfId="0" applyNumberFormat="1" applyFont="1" applyBorder="1">
      <alignment vertical="center"/>
    </xf>
    <xf numFmtId="0" fontId="17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78" fontId="0" fillId="0" borderId="0" xfId="0" applyNumberFormat="1">
      <alignment vertical="center"/>
    </xf>
    <xf numFmtId="180" fontId="15" fillId="0" borderId="2" xfId="0" applyNumberFormat="1" applyFont="1" applyBorder="1" applyAlignment="1">
      <alignment horizontal="center" vertical="center"/>
    </xf>
    <xf numFmtId="178" fontId="15" fillId="0" borderId="2" xfId="0" applyNumberFormat="1" applyFont="1" applyBorder="1" applyAlignment="1">
      <alignment vertical="center" shrinkToFit="1"/>
    </xf>
    <xf numFmtId="178" fontId="15" fillId="0" borderId="2" xfId="1" applyNumberFormat="1" applyFont="1" applyBorder="1" applyAlignment="1">
      <alignment vertical="center"/>
    </xf>
    <xf numFmtId="0" fontId="0" fillId="0" borderId="2" xfId="0" applyBorder="1">
      <alignment vertical="center"/>
    </xf>
    <xf numFmtId="0" fontId="17" fillId="0" borderId="5" xfId="0" applyFont="1" applyBorder="1" applyAlignment="1">
      <alignment horizontal="center" vertical="center"/>
    </xf>
    <xf numFmtId="10" fontId="15" fillId="0" borderId="2" xfId="0" applyNumberFormat="1" applyFont="1" applyBorder="1">
      <alignment vertical="center"/>
    </xf>
    <xf numFmtId="178" fontId="15" fillId="0" borderId="4" xfId="0" applyNumberFormat="1" applyFont="1" applyBorder="1">
      <alignment vertical="center"/>
    </xf>
    <xf numFmtId="10" fontId="17" fillId="0" borderId="2" xfId="3" applyNumberFormat="1" applyFont="1" applyBorder="1">
      <alignment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17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8" fontId="1" fillId="0" borderId="2" xfId="1" applyNumberFormat="1" applyFont="1" applyFill="1" applyBorder="1" applyAlignment="1">
      <alignment horizontal="center" vertical="center"/>
    </xf>
    <xf numFmtId="177" fontId="1" fillId="0" borderId="2" xfId="1" applyNumberFormat="1" applyFont="1" applyFill="1" applyBorder="1" applyAlignment="1">
      <alignment horizontal="center" vertical="center" wrapText="1"/>
    </xf>
    <xf numFmtId="177" fontId="1" fillId="0" borderId="2" xfId="1" applyNumberFormat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8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shrinkToFit="1"/>
    </xf>
    <xf numFmtId="179" fontId="12" fillId="0" borderId="2" xfId="0" applyNumberFormat="1" applyFont="1" applyBorder="1" applyAlignment="1">
      <alignment horizontal="center" vertical="center" wrapText="1"/>
    </xf>
    <xf numFmtId="178" fontId="12" fillId="0" borderId="2" xfId="1" applyNumberFormat="1" applyFont="1" applyFill="1" applyBorder="1" applyAlignment="1">
      <alignment horizontal="center" vertical="center" wrapText="1"/>
    </xf>
    <xf numFmtId="178" fontId="12" fillId="0" borderId="2" xfId="1" applyNumberFormat="1" applyFont="1" applyFill="1" applyBorder="1" applyAlignment="1">
      <alignment horizontal="center" vertical="center"/>
    </xf>
    <xf numFmtId="43" fontId="15" fillId="0" borderId="1" xfId="1" applyFont="1" applyBorder="1" applyAlignment="1">
      <alignment horizontal="center" vertical="center" wrapText="1"/>
    </xf>
    <xf numFmtId="43" fontId="15" fillId="0" borderId="3" xfId="1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78" fontId="15" fillId="0" borderId="2" xfId="0" applyNumberFormat="1" applyFont="1" applyBorder="1" applyAlignment="1">
      <alignment horizontal="center" vertical="center" wrapText="1"/>
    </xf>
    <xf numFmtId="178" fontId="15" fillId="0" borderId="2" xfId="1" applyNumberFormat="1" applyFont="1" applyBorder="1" applyAlignment="1">
      <alignment horizontal="center" vertical="center"/>
    </xf>
    <xf numFmtId="178" fontId="15" fillId="0" borderId="2" xfId="1" applyNumberFormat="1" applyFont="1" applyBorder="1" applyAlignment="1">
      <alignment horizontal="center" vertical="center" wrapText="1"/>
    </xf>
    <xf numFmtId="43" fontId="15" fillId="0" borderId="2" xfId="1" applyFont="1" applyBorder="1" applyAlignment="1">
      <alignment horizontal="center" vertical="center" wrapText="1"/>
    </xf>
    <xf numFmtId="43" fontId="15" fillId="0" borderId="2" xfId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81" fontId="15" fillId="5" borderId="2" xfId="0" applyNumberFormat="1" applyFont="1" applyFill="1" applyBorder="1" applyAlignment="1">
      <alignment horizontal="center" vertical="center"/>
    </xf>
    <xf numFmtId="181" fontId="15" fillId="0" borderId="2" xfId="0" applyNumberFormat="1" applyFont="1" applyBorder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 wrapText="1"/>
    </xf>
    <xf numFmtId="178" fontId="15" fillId="0" borderId="3" xfId="0" applyNumberFormat="1" applyFont="1" applyBorder="1" applyAlignment="1">
      <alignment horizontal="center" vertical="center" wrapText="1"/>
    </xf>
    <xf numFmtId="178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179" fontId="15" fillId="0" borderId="2" xfId="0" applyNumberFormat="1" applyFont="1" applyBorder="1" applyAlignment="1">
      <alignment horizontal="center" vertical="center" wrapText="1"/>
    </xf>
    <xf numFmtId="179" fontId="15" fillId="0" borderId="1" xfId="0" applyNumberFormat="1" applyFont="1" applyBorder="1" applyAlignment="1">
      <alignment horizontal="center" vertical="center" wrapText="1"/>
    </xf>
    <xf numFmtId="179" fontId="15" fillId="0" borderId="3" xfId="0" applyNumberFormat="1" applyFont="1" applyBorder="1" applyAlignment="1">
      <alignment horizontal="center" vertical="center" wrapText="1"/>
    </xf>
  </cellXfs>
  <cellStyles count="5">
    <cellStyle name="常规" xfId="0" builtinId="0"/>
    <cellStyle name="常规 2 27" xfId="2" xr:uid="{00000000-0005-0000-0000-000031000000}"/>
    <cellStyle name="常规 3 31" xfId="3" xr:uid="{00000000-0005-0000-0000-000032000000}"/>
    <cellStyle name="千位分隔" xfId="1" builtinId="3"/>
    <cellStyle name="样式 1" xfId="4" xr:uid="{00000000-0005-0000-0000-000033000000}"/>
  </cellStyles>
  <dxfs count="23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4"/>
  <sheetViews>
    <sheetView workbookViewId="0">
      <pane xSplit="4" ySplit="2" topLeftCell="K129" activePane="bottomRight" state="frozen"/>
      <selection pane="topRight"/>
      <selection pane="bottomLeft"/>
      <selection pane="bottomRight" activeCell="Y136" sqref="Y136"/>
    </sheetView>
  </sheetViews>
  <sheetFormatPr defaultColWidth="8.875" defaultRowHeight="13.5" x14ac:dyDescent="0.15"/>
  <cols>
    <col min="1" max="1" width="5.25" style="1" bestFit="1" customWidth="1"/>
    <col min="2" max="2" width="12.875" style="2" bestFit="1" customWidth="1"/>
    <col min="3" max="3" width="20.375" style="2" bestFit="1" customWidth="1"/>
    <col min="4" max="4" width="14.625" style="1" customWidth="1"/>
    <col min="5" max="5" width="9" style="3" bestFit="1" customWidth="1"/>
    <col min="6" max="6" width="8.5" style="3" customWidth="1"/>
    <col min="7" max="7" width="8.75" style="22" customWidth="1"/>
    <col min="8" max="8" width="7.125" style="1" bestFit="1" customWidth="1"/>
    <col min="9" max="9" width="8.125" style="4" bestFit="1" customWidth="1"/>
    <col min="10" max="10" width="15" style="1" bestFit="1" customWidth="1"/>
    <col min="11" max="11" width="9.125" style="22" bestFit="1" customWidth="1"/>
    <col min="12" max="12" width="5.625" style="1" customWidth="1"/>
    <col min="13" max="13" width="5.5" style="1" customWidth="1"/>
    <col min="14" max="14" width="7.5" style="1" customWidth="1"/>
    <col min="15" max="15" width="8.625" style="1" customWidth="1"/>
    <col min="16" max="16" width="6.5" style="1" customWidth="1"/>
    <col min="17" max="17" width="7.625" style="1" customWidth="1"/>
    <col min="18" max="18" width="7.125" style="22" bestFit="1" customWidth="1"/>
    <col min="19" max="20" width="8.125" style="4" bestFit="1" customWidth="1"/>
    <col min="21" max="21" width="6.25" style="1" bestFit="1" customWidth="1"/>
    <col min="22" max="25" width="8.875" style="1"/>
    <col min="26" max="26" width="10.75" style="1" customWidth="1"/>
    <col min="27" max="16384" width="8.875" style="1"/>
  </cols>
  <sheetData>
    <row r="1" spans="1:26" x14ac:dyDescent="0.15">
      <c r="A1" s="74" t="s">
        <v>0</v>
      </c>
      <c r="B1" s="76" t="s">
        <v>1</v>
      </c>
      <c r="C1" s="76" t="s">
        <v>2</v>
      </c>
      <c r="D1" s="76" t="s">
        <v>3</v>
      </c>
      <c r="E1" s="73" t="s">
        <v>4</v>
      </c>
      <c r="F1" s="73"/>
      <c r="G1" s="77" t="s">
        <v>5</v>
      </c>
      <c r="H1" s="77" t="s">
        <v>6</v>
      </c>
      <c r="I1" s="78" t="s">
        <v>7</v>
      </c>
      <c r="J1" s="79" t="s">
        <v>8</v>
      </c>
      <c r="K1" s="77" t="s">
        <v>9</v>
      </c>
      <c r="L1" s="80" t="s">
        <v>10</v>
      </c>
      <c r="M1" s="81" t="s">
        <v>11</v>
      </c>
      <c r="N1" s="76" t="s">
        <v>12</v>
      </c>
      <c r="O1" s="81" t="s">
        <v>13</v>
      </c>
      <c r="P1" s="81" t="s">
        <v>14</v>
      </c>
      <c r="Q1" s="77" t="s">
        <v>15</v>
      </c>
      <c r="R1" s="82" t="s">
        <v>16</v>
      </c>
      <c r="S1" s="83" t="s">
        <v>17</v>
      </c>
      <c r="T1" s="83" t="s">
        <v>18</v>
      </c>
      <c r="U1" s="85" t="s">
        <v>19</v>
      </c>
      <c r="V1" s="81" t="s">
        <v>20</v>
      </c>
      <c r="W1" s="76" t="s">
        <v>21</v>
      </c>
      <c r="X1" s="86" t="s">
        <v>22</v>
      </c>
      <c r="Y1" s="87" t="s">
        <v>23</v>
      </c>
      <c r="Z1" s="76" t="s">
        <v>24</v>
      </c>
    </row>
    <row r="2" spans="1:26" x14ac:dyDescent="0.15">
      <c r="A2" s="75"/>
      <c r="B2" s="76"/>
      <c r="C2" s="76"/>
      <c r="D2" s="76"/>
      <c r="E2" s="6" t="s">
        <v>25</v>
      </c>
      <c r="F2" s="6" t="s">
        <v>26</v>
      </c>
      <c r="G2" s="77"/>
      <c r="H2" s="77"/>
      <c r="I2" s="78"/>
      <c r="J2" s="79"/>
      <c r="K2" s="77"/>
      <c r="L2" s="80"/>
      <c r="M2" s="81"/>
      <c r="N2" s="76"/>
      <c r="O2" s="81"/>
      <c r="P2" s="81"/>
      <c r="Q2" s="77"/>
      <c r="R2" s="82"/>
      <c r="S2" s="84"/>
      <c r="T2" s="84"/>
      <c r="U2" s="85"/>
      <c r="V2" s="81"/>
      <c r="W2" s="76"/>
      <c r="X2" s="86"/>
      <c r="Y2" s="87"/>
      <c r="Z2" s="76"/>
    </row>
    <row r="3" spans="1:26" x14ac:dyDescent="0.15">
      <c r="A3" s="5">
        <v>1</v>
      </c>
      <c r="B3" s="7" t="s">
        <v>27</v>
      </c>
      <c r="C3" s="8" t="s">
        <v>28</v>
      </c>
      <c r="D3" s="9" t="s">
        <v>29</v>
      </c>
      <c r="E3" s="10">
        <v>5.0000000000000001E-3</v>
      </c>
      <c r="F3" s="10">
        <v>5.4999999999999997E-3</v>
      </c>
      <c r="G3" s="13">
        <v>15.309699999999999</v>
      </c>
      <c r="H3" s="9">
        <v>0.9</v>
      </c>
      <c r="I3" s="13">
        <v>9.3559277777777797E-2</v>
      </c>
      <c r="J3" s="9" t="s">
        <v>30</v>
      </c>
      <c r="K3" s="13">
        <v>55</v>
      </c>
      <c r="L3" s="14">
        <v>65.454545454545496</v>
      </c>
      <c r="M3" s="9">
        <v>1</v>
      </c>
      <c r="N3" s="9">
        <v>27.15</v>
      </c>
      <c r="O3" s="9">
        <v>0.76</v>
      </c>
      <c r="P3" s="9">
        <v>22.5</v>
      </c>
      <c r="Q3" s="13">
        <v>0.40909090909090901</v>
      </c>
      <c r="R3" s="13">
        <v>0</v>
      </c>
      <c r="S3" s="15">
        <v>2.8662E-2</v>
      </c>
      <c r="T3" s="15">
        <v>6.6666666666666693E-2</v>
      </c>
      <c r="U3" s="9">
        <v>0</v>
      </c>
      <c r="V3" s="13">
        <v>0.946614806228956</v>
      </c>
      <c r="W3" s="9" t="s">
        <v>31</v>
      </c>
      <c r="X3" s="9">
        <v>1.1000000000000001</v>
      </c>
      <c r="Y3" s="9"/>
      <c r="Z3" s="9"/>
    </row>
    <row r="4" spans="1:26" x14ac:dyDescent="0.15">
      <c r="A4" s="5">
        <v>2</v>
      </c>
      <c r="B4" s="7" t="s">
        <v>32</v>
      </c>
      <c r="C4" s="8" t="s">
        <v>33</v>
      </c>
      <c r="D4" s="9" t="s">
        <v>29</v>
      </c>
      <c r="E4" s="10">
        <v>1E-3</v>
      </c>
      <c r="F4" s="10">
        <v>1.08E-3</v>
      </c>
      <c r="G4" s="13">
        <v>15.309699999999999</v>
      </c>
      <c r="H4" s="9">
        <v>0.95</v>
      </c>
      <c r="I4" s="13">
        <v>1.74047115789474E-2</v>
      </c>
      <c r="J4" s="9" t="s">
        <v>34</v>
      </c>
      <c r="K4" s="13">
        <v>65</v>
      </c>
      <c r="L4" s="14">
        <v>55.384615384615401</v>
      </c>
      <c r="M4" s="9">
        <v>4</v>
      </c>
      <c r="N4" s="9">
        <v>20.2</v>
      </c>
      <c r="O4" s="9">
        <v>0.76</v>
      </c>
      <c r="P4" s="9">
        <v>22.5</v>
      </c>
      <c r="Q4" s="13">
        <v>8.6538461538461536E-2</v>
      </c>
      <c r="R4" s="13">
        <v>0</v>
      </c>
      <c r="S4" s="15">
        <v>7.15583333333333E-3</v>
      </c>
      <c r="T4" s="15">
        <v>1.6666666666666701E-2</v>
      </c>
      <c r="U4" s="9">
        <v>0</v>
      </c>
      <c r="V4" s="13">
        <v>0.17976727636309406</v>
      </c>
      <c r="W4" s="9" t="s">
        <v>31</v>
      </c>
      <c r="X4" s="9">
        <v>0.1</v>
      </c>
      <c r="Y4" s="9"/>
      <c r="Z4" s="9"/>
    </row>
    <row r="5" spans="1:26" x14ac:dyDescent="0.15">
      <c r="A5" s="5">
        <v>3</v>
      </c>
      <c r="B5" s="7" t="s">
        <v>35</v>
      </c>
      <c r="C5" s="8" t="s">
        <v>36</v>
      </c>
      <c r="D5" s="9" t="s">
        <v>29</v>
      </c>
      <c r="E5" s="10">
        <v>1.24E-3</v>
      </c>
      <c r="F5" s="10">
        <v>1.426E-3</v>
      </c>
      <c r="G5" s="13">
        <v>15.309699999999999</v>
      </c>
      <c r="H5" s="9">
        <v>0.85</v>
      </c>
      <c r="I5" s="13">
        <v>2.5684273176470599E-2</v>
      </c>
      <c r="J5" s="9" t="s">
        <v>30</v>
      </c>
      <c r="K5" s="13">
        <v>55</v>
      </c>
      <c r="L5" s="14">
        <v>65.454545454545496</v>
      </c>
      <c r="M5" s="9">
        <v>8</v>
      </c>
      <c r="N5" s="9">
        <v>27.15</v>
      </c>
      <c r="O5" s="9">
        <v>0.76</v>
      </c>
      <c r="P5" s="9">
        <v>22.5</v>
      </c>
      <c r="Q5" s="13">
        <v>5.113636363636364E-2</v>
      </c>
      <c r="R5" s="13">
        <v>0</v>
      </c>
      <c r="S5" s="15">
        <v>2.86233333333333E-3</v>
      </c>
      <c r="T5" s="15">
        <v>6.6666666666666697E-3</v>
      </c>
      <c r="U5" s="9">
        <v>0</v>
      </c>
      <c r="V5" s="13">
        <v>0.14046768721761566</v>
      </c>
      <c r="W5" s="9" t="s">
        <v>31</v>
      </c>
      <c r="X5" s="9">
        <v>0.3</v>
      </c>
      <c r="Y5" s="9"/>
      <c r="Z5" s="9"/>
    </row>
    <row r="6" spans="1:26" x14ac:dyDescent="0.15">
      <c r="A6" s="5">
        <v>4</v>
      </c>
      <c r="B6" s="7" t="s">
        <v>37</v>
      </c>
      <c r="C6" s="8" t="s">
        <v>38</v>
      </c>
      <c r="D6" s="9" t="s">
        <v>29</v>
      </c>
      <c r="E6" s="10">
        <v>1E-3</v>
      </c>
      <c r="F6" s="10">
        <v>1.08E-3</v>
      </c>
      <c r="G6" s="13">
        <v>15.309699999999999</v>
      </c>
      <c r="H6" s="9">
        <v>0.95</v>
      </c>
      <c r="I6" s="13">
        <v>1.74047115789474E-2</v>
      </c>
      <c r="J6" s="9" t="s">
        <v>34</v>
      </c>
      <c r="K6" s="13">
        <v>65</v>
      </c>
      <c r="L6" s="14">
        <v>55.384615384615401</v>
      </c>
      <c r="M6" s="9">
        <v>8</v>
      </c>
      <c r="N6" s="9">
        <v>20.2</v>
      </c>
      <c r="O6" s="9">
        <v>0.76</v>
      </c>
      <c r="P6" s="9">
        <v>22.5</v>
      </c>
      <c r="Q6" s="13">
        <v>4.3269230769230768E-2</v>
      </c>
      <c r="R6" s="13">
        <v>0</v>
      </c>
      <c r="S6" s="15">
        <v>2.86233333333333E-3</v>
      </c>
      <c r="T6" s="15">
        <v>6.6666666666666697E-3</v>
      </c>
      <c r="U6" s="9">
        <v>0</v>
      </c>
      <c r="V6" s="13">
        <v>9.7669403893458379E-2</v>
      </c>
      <c r="W6" s="9" t="s">
        <v>31</v>
      </c>
      <c r="X6" s="9">
        <v>0.16</v>
      </c>
      <c r="Y6" s="9"/>
      <c r="Z6" s="9"/>
    </row>
    <row r="7" spans="1:26" x14ac:dyDescent="0.15">
      <c r="A7" s="5">
        <v>5</v>
      </c>
      <c r="B7" s="7" t="s">
        <v>39</v>
      </c>
      <c r="C7" s="8" t="s">
        <v>40</v>
      </c>
      <c r="D7" s="9" t="s">
        <v>29</v>
      </c>
      <c r="E7" s="10">
        <v>2E-3</v>
      </c>
      <c r="F7" s="10">
        <v>2.16E-3</v>
      </c>
      <c r="G7" s="13">
        <v>15.309699999999999</v>
      </c>
      <c r="H7" s="9">
        <v>0.95</v>
      </c>
      <c r="I7" s="13">
        <v>3.4809423157894703E-2</v>
      </c>
      <c r="J7" s="9" t="s">
        <v>41</v>
      </c>
      <c r="K7" s="13">
        <v>65</v>
      </c>
      <c r="L7" s="14">
        <v>55.384615384615401</v>
      </c>
      <c r="M7" s="9">
        <v>2</v>
      </c>
      <c r="N7" s="9">
        <v>17.41</v>
      </c>
      <c r="O7" s="9">
        <v>0.76</v>
      </c>
      <c r="P7" s="9">
        <v>22.5</v>
      </c>
      <c r="Q7" s="13">
        <v>0.17307692307692307</v>
      </c>
      <c r="R7" s="13">
        <v>0</v>
      </c>
      <c r="S7" s="15">
        <v>2.86233333333333E-3</v>
      </c>
      <c r="T7" s="15">
        <v>6.6666666666666697E-3</v>
      </c>
      <c r="U7" s="9">
        <v>0</v>
      </c>
      <c r="V7" s="13">
        <v>0.31188962964926487</v>
      </c>
      <c r="W7" s="9" t="s">
        <v>31</v>
      </c>
      <c r="X7" s="9">
        <v>0.3</v>
      </c>
      <c r="Y7" s="9"/>
      <c r="Z7" s="9"/>
    </row>
    <row r="8" spans="1:26" x14ac:dyDescent="0.15">
      <c r="A8" s="5">
        <v>6</v>
      </c>
      <c r="B8" s="7" t="s">
        <v>42</v>
      </c>
      <c r="C8" s="8" t="s">
        <v>43</v>
      </c>
      <c r="D8" s="9" t="s">
        <v>29</v>
      </c>
      <c r="E8" s="10">
        <v>1E-3</v>
      </c>
      <c r="F8" s="10">
        <v>1.08E-3</v>
      </c>
      <c r="G8" s="13">
        <v>15.309699999999999</v>
      </c>
      <c r="H8" s="9">
        <v>0.95</v>
      </c>
      <c r="I8" s="13">
        <v>1.74047115789474E-2</v>
      </c>
      <c r="J8" s="9" t="s">
        <v>41</v>
      </c>
      <c r="K8" s="13">
        <v>65</v>
      </c>
      <c r="L8" s="14">
        <v>55.384615384615401</v>
      </c>
      <c r="M8" s="9">
        <v>2</v>
      </c>
      <c r="N8" s="9">
        <v>17.41</v>
      </c>
      <c r="O8" s="9">
        <v>0.76</v>
      </c>
      <c r="P8" s="9">
        <v>22.5</v>
      </c>
      <c r="Q8" s="13">
        <v>0.17307692307692307</v>
      </c>
      <c r="R8" s="13">
        <v>0</v>
      </c>
      <c r="S8" s="15">
        <v>2.86233333333333E-3</v>
      </c>
      <c r="T8" s="15">
        <v>6.6666666666666697E-3</v>
      </c>
      <c r="U8" s="9">
        <v>0</v>
      </c>
      <c r="V8" s="13">
        <v>0.29155359822544225</v>
      </c>
      <c r="W8" s="9" t="s">
        <v>31</v>
      </c>
      <c r="X8" s="9">
        <v>0.23</v>
      </c>
      <c r="Y8" s="9"/>
      <c r="Z8" s="9"/>
    </row>
    <row r="9" spans="1:26" x14ac:dyDescent="0.15">
      <c r="A9" s="5">
        <v>7</v>
      </c>
      <c r="B9" s="11" t="s">
        <v>44</v>
      </c>
      <c r="C9" s="11" t="s">
        <v>45</v>
      </c>
      <c r="D9" s="9" t="s">
        <v>46</v>
      </c>
      <c r="E9" s="10">
        <v>1.2E-2</v>
      </c>
      <c r="F9" s="10">
        <v>1.26E-2</v>
      </c>
      <c r="G9" s="13">
        <v>18.584099999999999</v>
      </c>
      <c r="H9" s="9">
        <v>0.96</v>
      </c>
      <c r="I9" s="13">
        <v>0.24391631250000001</v>
      </c>
      <c r="J9" s="9" t="s">
        <v>30</v>
      </c>
      <c r="K9" s="13">
        <v>51</v>
      </c>
      <c r="L9" s="14">
        <v>70.588235294117695</v>
      </c>
      <c r="M9" s="9">
        <v>2</v>
      </c>
      <c r="N9" s="9">
        <v>27.15</v>
      </c>
      <c r="O9" s="9">
        <v>0.76</v>
      </c>
      <c r="P9" s="9">
        <v>22.5</v>
      </c>
      <c r="Q9" s="13">
        <v>0.22058823529411764</v>
      </c>
      <c r="R9" s="13">
        <v>0</v>
      </c>
      <c r="S9" s="15">
        <v>1.43116666666667E-2</v>
      </c>
      <c r="T9" s="15">
        <v>3.3333333333333298E-2</v>
      </c>
      <c r="U9" s="9">
        <v>0.3</v>
      </c>
      <c r="V9" s="13">
        <v>1.0016796701516544</v>
      </c>
      <c r="W9" s="9" t="s">
        <v>31</v>
      </c>
      <c r="X9" s="9">
        <v>1.5</v>
      </c>
      <c r="Y9" s="9"/>
      <c r="Z9" s="9"/>
    </row>
    <row r="10" spans="1:26" x14ac:dyDescent="0.15">
      <c r="A10" s="5">
        <v>8</v>
      </c>
      <c r="B10" s="11" t="s">
        <v>47</v>
      </c>
      <c r="C10" s="11" t="s">
        <v>48</v>
      </c>
      <c r="D10" s="9" t="s">
        <v>46</v>
      </c>
      <c r="E10" s="10">
        <v>1.7000000000000001E-2</v>
      </c>
      <c r="F10" s="10">
        <v>1.7850000000000001E-2</v>
      </c>
      <c r="G10" s="13">
        <v>18.584099999999999</v>
      </c>
      <c r="H10" s="9">
        <v>0.96</v>
      </c>
      <c r="I10" s="13">
        <v>0.34554810937500002</v>
      </c>
      <c r="J10" s="9" t="s">
        <v>30</v>
      </c>
      <c r="K10" s="13">
        <v>51</v>
      </c>
      <c r="L10" s="14">
        <v>70.588235294117695</v>
      </c>
      <c r="M10" s="9">
        <v>2</v>
      </c>
      <c r="N10" s="9">
        <v>27.15</v>
      </c>
      <c r="O10" s="9">
        <v>0.76</v>
      </c>
      <c r="P10" s="9">
        <v>22.5</v>
      </c>
      <c r="Q10" s="13">
        <v>0.22058823529411764</v>
      </c>
      <c r="R10" s="13">
        <v>0</v>
      </c>
      <c r="S10" s="15">
        <v>2.8623333333333299E-2</v>
      </c>
      <c r="T10" s="15">
        <v>6.6666666666666693E-2</v>
      </c>
      <c r="U10" s="9">
        <v>0</v>
      </c>
      <c r="V10" s="13">
        <v>0.86683643528837317</v>
      </c>
      <c r="W10" s="9" t="s">
        <v>31</v>
      </c>
      <c r="X10" s="9">
        <v>1.37</v>
      </c>
      <c r="Y10" s="9"/>
      <c r="Z10" s="9"/>
    </row>
    <row r="11" spans="1:26" x14ac:dyDescent="0.15">
      <c r="A11" s="5">
        <v>9</v>
      </c>
      <c r="B11" s="7" t="s">
        <v>49</v>
      </c>
      <c r="C11" s="8" t="s">
        <v>50</v>
      </c>
      <c r="D11" s="9" t="s">
        <v>51</v>
      </c>
      <c r="E11" s="10">
        <v>0</v>
      </c>
      <c r="F11" s="10">
        <v>1.3625E-3</v>
      </c>
      <c r="G11" s="13">
        <v>21.238900000000001</v>
      </c>
      <c r="H11" s="9">
        <v>0.98</v>
      </c>
      <c r="I11" s="13">
        <v>2.9528572704081602E-2</v>
      </c>
      <c r="J11" s="9" t="s">
        <v>52</v>
      </c>
      <c r="K11" s="13">
        <v>51</v>
      </c>
      <c r="L11" s="14">
        <v>70.588235294117695</v>
      </c>
      <c r="M11" s="9">
        <v>2</v>
      </c>
      <c r="N11" s="9">
        <v>48.5</v>
      </c>
      <c r="O11" s="9">
        <v>0.76</v>
      </c>
      <c r="P11" s="9">
        <v>22.5</v>
      </c>
      <c r="Q11" s="13">
        <v>0.22058823529411764</v>
      </c>
      <c r="R11" s="13">
        <v>0</v>
      </c>
      <c r="S11" s="15">
        <v>4.2716999999999998E-3</v>
      </c>
      <c r="T11" s="15">
        <v>0.01</v>
      </c>
      <c r="U11" s="9">
        <v>0</v>
      </c>
      <c r="V11" s="13">
        <v>0.50222213018763617</v>
      </c>
      <c r="W11" s="9" t="s">
        <v>31</v>
      </c>
      <c r="X11" s="9">
        <v>0.18</v>
      </c>
      <c r="Y11" s="9"/>
      <c r="Z11" s="9"/>
    </row>
    <row r="12" spans="1:26" x14ac:dyDescent="0.15">
      <c r="A12" s="5">
        <v>10</v>
      </c>
      <c r="B12" s="12" t="s">
        <v>53</v>
      </c>
      <c r="C12" s="12" t="s">
        <v>54</v>
      </c>
      <c r="D12" s="9" t="s">
        <v>51</v>
      </c>
      <c r="E12" s="10">
        <v>0</v>
      </c>
      <c r="F12" s="10">
        <v>1.3625E-3</v>
      </c>
      <c r="G12" s="13">
        <v>21.238900000000001</v>
      </c>
      <c r="H12" s="9">
        <v>0.98</v>
      </c>
      <c r="I12" s="13">
        <v>2.9528572704081602E-2</v>
      </c>
      <c r="J12" s="9" t="s">
        <v>52</v>
      </c>
      <c r="K12" s="13">
        <v>51</v>
      </c>
      <c r="L12" s="14">
        <v>70.588235294117695</v>
      </c>
      <c r="M12" s="9">
        <v>2</v>
      </c>
      <c r="N12" s="9">
        <v>48.5</v>
      </c>
      <c r="O12" s="9">
        <v>0.76</v>
      </c>
      <c r="P12" s="9">
        <v>22.5</v>
      </c>
      <c r="Q12" s="13">
        <v>0.22058823529411764</v>
      </c>
      <c r="R12" s="13">
        <v>0</v>
      </c>
      <c r="S12" s="15">
        <v>4.2716999999999998E-3</v>
      </c>
      <c r="T12" s="15">
        <v>0.01</v>
      </c>
      <c r="U12" s="9">
        <v>0</v>
      </c>
      <c r="V12" s="13">
        <v>0.50222213018763617</v>
      </c>
      <c r="W12" s="9" t="s">
        <v>31</v>
      </c>
      <c r="X12" s="9">
        <v>0.18</v>
      </c>
      <c r="Y12" s="9"/>
      <c r="Z12" s="9"/>
    </row>
    <row r="13" spans="1:26" x14ac:dyDescent="0.15">
      <c r="A13" s="5">
        <v>11</v>
      </c>
      <c r="B13" s="12" t="s">
        <v>55</v>
      </c>
      <c r="C13" s="12" t="s">
        <v>56</v>
      </c>
      <c r="D13" s="9" t="s">
        <v>57</v>
      </c>
      <c r="E13" s="10">
        <v>1E-3</v>
      </c>
      <c r="F13" s="10">
        <v>1.1000000000000001E-3</v>
      </c>
      <c r="G13" s="13">
        <v>23.716814159291999</v>
      </c>
      <c r="H13" s="9">
        <v>0.97</v>
      </c>
      <c r="I13" s="13">
        <v>2.6895356263114598E-2</v>
      </c>
      <c r="J13" s="9" t="s">
        <v>34</v>
      </c>
      <c r="K13" s="13">
        <v>80</v>
      </c>
      <c r="L13" s="14">
        <v>45</v>
      </c>
      <c r="M13" s="9">
        <v>8</v>
      </c>
      <c r="N13" s="9">
        <v>20.2</v>
      </c>
      <c r="O13" s="9">
        <v>0.76</v>
      </c>
      <c r="P13" s="9">
        <v>22.5</v>
      </c>
      <c r="Q13" s="13">
        <v>3.515625E-2</v>
      </c>
      <c r="R13" s="13">
        <v>0</v>
      </c>
      <c r="S13" s="15">
        <v>2.8303333333333301E-3</v>
      </c>
      <c r="T13" s="15">
        <v>6.6666666666666697E-3</v>
      </c>
      <c r="U13" s="9">
        <v>0</v>
      </c>
      <c r="V13" s="13">
        <v>9.4229314899028041E-2</v>
      </c>
      <c r="W13" s="9" t="s">
        <v>31</v>
      </c>
      <c r="X13" s="9">
        <v>0.13500000000000001</v>
      </c>
      <c r="Y13" s="9"/>
      <c r="Z13" s="9"/>
    </row>
    <row r="14" spans="1:26" x14ac:dyDescent="0.15">
      <c r="A14" s="5">
        <v>12</v>
      </c>
      <c r="B14" s="12" t="s">
        <v>58</v>
      </c>
      <c r="C14" s="7" t="s">
        <v>59</v>
      </c>
      <c r="D14" s="9" t="s">
        <v>57</v>
      </c>
      <c r="E14" s="10">
        <v>1.2999999999999999E-3</v>
      </c>
      <c r="F14" s="10">
        <v>1.4300000000000001E-3</v>
      </c>
      <c r="G14" s="13">
        <v>23.716814159291999</v>
      </c>
      <c r="H14" s="9">
        <v>0.97</v>
      </c>
      <c r="I14" s="13">
        <v>3.4963963142048998E-2</v>
      </c>
      <c r="J14" s="9" t="s">
        <v>34</v>
      </c>
      <c r="K14" s="13">
        <v>80</v>
      </c>
      <c r="L14" s="14">
        <v>45</v>
      </c>
      <c r="M14" s="9">
        <v>2</v>
      </c>
      <c r="N14" s="9">
        <v>20.2</v>
      </c>
      <c r="O14" s="9">
        <v>0.76</v>
      </c>
      <c r="P14" s="9">
        <v>22.5</v>
      </c>
      <c r="Q14" s="13">
        <v>0.140625</v>
      </c>
      <c r="R14" s="13">
        <v>0</v>
      </c>
      <c r="S14" s="15">
        <v>2.8303333333333301E-3</v>
      </c>
      <c r="T14" s="15">
        <v>6.6666666666666697E-3</v>
      </c>
      <c r="U14" s="9">
        <v>0</v>
      </c>
      <c r="V14" s="13">
        <v>0.26532792689450968</v>
      </c>
      <c r="W14" s="9" t="s">
        <v>31</v>
      </c>
      <c r="X14" s="9">
        <v>0.215</v>
      </c>
      <c r="Y14" s="9"/>
      <c r="Z14" s="9"/>
    </row>
    <row r="15" spans="1:26" x14ac:dyDescent="0.15">
      <c r="A15" s="5">
        <v>13</v>
      </c>
      <c r="B15" s="12" t="s">
        <v>60</v>
      </c>
      <c r="C15" s="12" t="s">
        <v>61</v>
      </c>
      <c r="D15" s="9" t="s">
        <v>51</v>
      </c>
      <c r="E15" s="10">
        <v>1E-3</v>
      </c>
      <c r="F15" s="10">
        <v>1.1000000000000001E-3</v>
      </c>
      <c r="G15" s="13">
        <v>21.238900000000001</v>
      </c>
      <c r="H15" s="9">
        <v>0.97</v>
      </c>
      <c r="I15" s="13">
        <v>2.4085350515463899E-2</v>
      </c>
      <c r="J15" s="9" t="s">
        <v>34</v>
      </c>
      <c r="K15" s="13">
        <v>72</v>
      </c>
      <c r="L15" s="14">
        <v>50</v>
      </c>
      <c r="M15" s="9">
        <v>4</v>
      </c>
      <c r="N15" s="9">
        <v>20.2</v>
      </c>
      <c r="O15" s="9">
        <v>0.76</v>
      </c>
      <c r="P15" s="9">
        <v>22.5</v>
      </c>
      <c r="Q15" s="13">
        <v>7.8125E-2</v>
      </c>
      <c r="R15" s="13">
        <v>0</v>
      </c>
      <c r="S15" s="15">
        <v>2.8623333333333299E-2</v>
      </c>
      <c r="T15" s="15">
        <v>6.6666666666666693E-2</v>
      </c>
      <c r="U15" s="9">
        <v>0</v>
      </c>
      <c r="V15" s="13">
        <v>0.24275193031494668</v>
      </c>
      <c r="W15" s="9" t="s">
        <v>31</v>
      </c>
      <c r="X15" s="9">
        <v>0.18</v>
      </c>
      <c r="Y15" s="9"/>
      <c r="Z15" s="9"/>
    </row>
    <row r="16" spans="1:26" x14ac:dyDescent="0.15">
      <c r="A16" s="5">
        <v>14</v>
      </c>
      <c r="B16" s="12" t="s">
        <v>62</v>
      </c>
      <c r="C16" s="7" t="s">
        <v>63</v>
      </c>
      <c r="D16" s="9" t="s">
        <v>51</v>
      </c>
      <c r="E16" s="10">
        <v>1E-3</v>
      </c>
      <c r="F16" s="10">
        <v>1.1000000000000001E-3</v>
      </c>
      <c r="G16" s="13">
        <v>21.238900000000001</v>
      </c>
      <c r="H16" s="9">
        <v>0.97</v>
      </c>
      <c r="I16" s="13">
        <v>2.4085350515463899E-2</v>
      </c>
      <c r="J16" s="9" t="s">
        <v>34</v>
      </c>
      <c r="K16" s="13">
        <v>72</v>
      </c>
      <c r="L16" s="14">
        <v>50</v>
      </c>
      <c r="M16" s="9">
        <v>4</v>
      </c>
      <c r="N16" s="9">
        <v>20.2</v>
      </c>
      <c r="O16" s="9">
        <v>0.76</v>
      </c>
      <c r="P16" s="9">
        <v>22.5</v>
      </c>
      <c r="Q16" s="13">
        <v>7.8125E-2</v>
      </c>
      <c r="R16" s="13">
        <v>0</v>
      </c>
      <c r="S16" s="15">
        <v>1.43116666666667E-2</v>
      </c>
      <c r="T16" s="15">
        <v>3.3333333333333298E-2</v>
      </c>
      <c r="U16" s="9">
        <v>0</v>
      </c>
      <c r="V16" s="13">
        <v>0.19510693031494669</v>
      </c>
      <c r="W16" s="9" t="s">
        <v>31</v>
      </c>
      <c r="X16" s="9">
        <v>0.18</v>
      </c>
      <c r="Y16" s="9"/>
      <c r="Z16" s="9"/>
    </row>
    <row r="17" spans="1:26" x14ac:dyDescent="0.15">
      <c r="A17" s="5">
        <v>15</v>
      </c>
      <c r="B17" s="12" t="s">
        <v>64</v>
      </c>
      <c r="C17" s="12" t="s">
        <v>65</v>
      </c>
      <c r="D17" s="9" t="s">
        <v>51</v>
      </c>
      <c r="E17" s="10">
        <v>1E-3</v>
      </c>
      <c r="F17" s="10">
        <v>1.1000000000000001E-3</v>
      </c>
      <c r="G17" s="13">
        <v>21.238900000000001</v>
      </c>
      <c r="H17" s="9">
        <v>0.97</v>
      </c>
      <c r="I17" s="13">
        <v>2.4085350515463899E-2</v>
      </c>
      <c r="J17" s="9" t="s">
        <v>34</v>
      </c>
      <c r="K17" s="13">
        <v>72</v>
      </c>
      <c r="L17" s="14">
        <v>50</v>
      </c>
      <c r="M17" s="9">
        <v>4</v>
      </c>
      <c r="N17" s="9">
        <v>20.2</v>
      </c>
      <c r="O17" s="9">
        <v>0.76</v>
      </c>
      <c r="P17" s="9">
        <v>22.5</v>
      </c>
      <c r="Q17" s="13">
        <v>7.8125E-2</v>
      </c>
      <c r="R17" s="13">
        <v>0</v>
      </c>
      <c r="S17" s="15">
        <v>1.43116666666667E-2</v>
      </c>
      <c r="T17" s="15">
        <v>3.3333333333333298E-2</v>
      </c>
      <c r="U17" s="9">
        <v>0</v>
      </c>
      <c r="V17" s="13">
        <v>0.19510693031494669</v>
      </c>
      <c r="W17" s="9" t="s">
        <v>31</v>
      </c>
      <c r="X17" s="9">
        <v>0.18</v>
      </c>
      <c r="Y17" s="9"/>
      <c r="Z17" s="9"/>
    </row>
    <row r="18" spans="1:26" x14ac:dyDescent="0.15">
      <c r="A18" s="5">
        <v>16</v>
      </c>
      <c r="B18" s="12" t="s">
        <v>66</v>
      </c>
      <c r="C18" s="7" t="s">
        <v>67</v>
      </c>
      <c r="D18" s="9" t="s">
        <v>51</v>
      </c>
      <c r="E18" s="10">
        <v>1E-3</v>
      </c>
      <c r="F18" s="10">
        <v>1.15E-3</v>
      </c>
      <c r="G18" s="13">
        <v>21.238900000000001</v>
      </c>
      <c r="H18" s="9">
        <v>0.9</v>
      </c>
      <c r="I18" s="13">
        <v>2.71385944444444E-2</v>
      </c>
      <c r="J18" s="9" t="s">
        <v>34</v>
      </c>
      <c r="K18" s="13">
        <v>72</v>
      </c>
      <c r="L18" s="14">
        <v>50</v>
      </c>
      <c r="M18" s="9">
        <v>4</v>
      </c>
      <c r="N18" s="9">
        <v>20.2</v>
      </c>
      <c r="O18" s="9">
        <v>0.76</v>
      </c>
      <c r="P18" s="9">
        <v>22.5</v>
      </c>
      <c r="Q18" s="13">
        <v>7.8125E-2</v>
      </c>
      <c r="R18" s="13">
        <v>0</v>
      </c>
      <c r="S18" s="15">
        <v>1.43116666666667E-2</v>
      </c>
      <c r="T18" s="15">
        <v>3.3333333333333298E-2</v>
      </c>
      <c r="U18" s="9">
        <v>0</v>
      </c>
      <c r="V18" s="13">
        <v>0.21034185907407404</v>
      </c>
      <c r="W18" s="9" t="s">
        <v>31</v>
      </c>
      <c r="X18" s="9">
        <v>0.2</v>
      </c>
      <c r="Y18" s="9"/>
      <c r="Z18" s="9"/>
    </row>
    <row r="19" spans="1:26" x14ac:dyDescent="0.15">
      <c r="A19" s="5">
        <v>17</v>
      </c>
      <c r="B19" s="12" t="s">
        <v>68</v>
      </c>
      <c r="C19" s="7" t="s">
        <v>69</v>
      </c>
      <c r="D19" s="9" t="s">
        <v>51</v>
      </c>
      <c r="E19" s="10">
        <v>1E-3</v>
      </c>
      <c r="F19" s="10">
        <v>1.08E-3</v>
      </c>
      <c r="G19" s="13">
        <v>21.238900000000001</v>
      </c>
      <c r="H19" s="9">
        <v>0.98</v>
      </c>
      <c r="I19" s="13">
        <v>2.34061346938776E-2</v>
      </c>
      <c r="J19" s="9" t="s">
        <v>34</v>
      </c>
      <c r="K19" s="13">
        <v>72</v>
      </c>
      <c r="L19" s="14">
        <v>50</v>
      </c>
      <c r="M19" s="9">
        <v>8</v>
      </c>
      <c r="N19" s="9">
        <v>21.2</v>
      </c>
      <c r="O19" s="9">
        <v>0.76</v>
      </c>
      <c r="P19" s="9">
        <v>22.5</v>
      </c>
      <c r="Q19" s="13">
        <v>3.90625E-2</v>
      </c>
      <c r="R19" s="13">
        <v>0</v>
      </c>
      <c r="S19" s="15">
        <v>1.43116666666667E-2</v>
      </c>
      <c r="T19" s="15">
        <v>3.3333333333333298E-2</v>
      </c>
      <c r="U19" s="9">
        <v>0</v>
      </c>
      <c r="V19" s="13">
        <v>0.13424170188116069</v>
      </c>
      <c r="W19" s="9" t="s">
        <v>31</v>
      </c>
      <c r="X19" s="9">
        <v>0.15</v>
      </c>
      <c r="Y19" s="9"/>
      <c r="Z19" s="9"/>
    </row>
    <row r="20" spans="1:26" x14ac:dyDescent="0.15">
      <c r="A20" s="5">
        <v>18</v>
      </c>
      <c r="B20" s="12" t="s">
        <v>70</v>
      </c>
      <c r="C20" s="7" t="s">
        <v>71</v>
      </c>
      <c r="D20" s="9" t="s">
        <v>46</v>
      </c>
      <c r="E20" s="10">
        <v>3.5000000000000003E-2</v>
      </c>
      <c r="F20" s="10">
        <v>3.6749999999999998E-2</v>
      </c>
      <c r="G20" s="13">
        <v>18.584099999999999</v>
      </c>
      <c r="H20" s="9">
        <v>0.97</v>
      </c>
      <c r="I20" s="13">
        <v>0.70408832474226801</v>
      </c>
      <c r="J20" s="9" t="s">
        <v>72</v>
      </c>
      <c r="K20" s="13">
        <v>42</v>
      </c>
      <c r="L20" s="14">
        <v>85.714285714285694</v>
      </c>
      <c r="M20" s="9">
        <v>2</v>
      </c>
      <c r="N20" s="9">
        <v>39.75</v>
      </c>
      <c r="O20" s="9">
        <v>0.76</v>
      </c>
      <c r="P20" s="9">
        <v>22.5</v>
      </c>
      <c r="Q20" s="13">
        <v>0.26785714285714285</v>
      </c>
      <c r="R20" s="13">
        <v>0</v>
      </c>
      <c r="S20" s="15">
        <v>9.4781111111111094E-2</v>
      </c>
      <c r="T20" s="15">
        <v>0.22222222222222199</v>
      </c>
      <c r="U20" s="9">
        <v>0.3</v>
      </c>
      <c r="V20" s="13">
        <v>1.9350046268896544</v>
      </c>
      <c r="W20" s="9" t="s">
        <v>31</v>
      </c>
      <c r="X20" s="9">
        <v>3.1</v>
      </c>
      <c r="Y20" s="9"/>
      <c r="Z20" s="9"/>
    </row>
    <row r="21" spans="1:26" x14ac:dyDescent="0.15">
      <c r="A21" s="5">
        <v>19</v>
      </c>
      <c r="B21" s="12" t="s">
        <v>73</v>
      </c>
      <c r="C21" s="7" t="s">
        <v>74</v>
      </c>
      <c r="D21" s="9" t="s">
        <v>46</v>
      </c>
      <c r="E21" s="10">
        <v>3.5000000000000003E-2</v>
      </c>
      <c r="F21" s="10">
        <v>3.78E-2</v>
      </c>
      <c r="G21" s="13">
        <v>18.584099999999999</v>
      </c>
      <c r="H21" s="9">
        <v>0.97</v>
      </c>
      <c r="I21" s="13">
        <v>0.72420513402061903</v>
      </c>
      <c r="J21" s="9" t="s">
        <v>72</v>
      </c>
      <c r="K21" s="13">
        <v>42</v>
      </c>
      <c r="L21" s="14">
        <v>85.714285714285694</v>
      </c>
      <c r="M21" s="9">
        <v>2</v>
      </c>
      <c r="N21" s="9">
        <v>39.75</v>
      </c>
      <c r="O21" s="9">
        <v>0.76</v>
      </c>
      <c r="P21" s="9">
        <v>22.5</v>
      </c>
      <c r="Q21" s="13">
        <v>0.26785714285714285</v>
      </c>
      <c r="R21" s="13">
        <v>0</v>
      </c>
      <c r="S21" s="15">
        <v>9.4781111111111094E-2</v>
      </c>
      <c r="T21" s="15">
        <v>0.22222222222222199</v>
      </c>
      <c r="U21" s="9">
        <v>0.3</v>
      </c>
      <c r="V21" s="13">
        <v>1.9580248931772519</v>
      </c>
      <c r="W21" s="9" t="s">
        <v>31</v>
      </c>
      <c r="X21" s="9">
        <v>3.1</v>
      </c>
      <c r="Y21" s="9"/>
      <c r="Z21" s="9"/>
    </row>
    <row r="22" spans="1:26" x14ac:dyDescent="0.15">
      <c r="A22" s="5">
        <v>20</v>
      </c>
      <c r="B22" s="12" t="s">
        <v>75</v>
      </c>
      <c r="C22" s="12" t="s">
        <v>76</v>
      </c>
      <c r="D22" s="9" t="s">
        <v>77</v>
      </c>
      <c r="E22" s="10">
        <v>0</v>
      </c>
      <c r="F22" s="10">
        <v>4.48E-2</v>
      </c>
      <c r="G22" s="13">
        <v>13.716799999999999</v>
      </c>
      <c r="H22" s="9">
        <v>0.94</v>
      </c>
      <c r="I22" s="13">
        <v>0.65373685106382995</v>
      </c>
      <c r="J22" s="9" t="s">
        <v>78</v>
      </c>
      <c r="K22" s="13">
        <v>36</v>
      </c>
      <c r="L22" s="14">
        <v>100</v>
      </c>
      <c r="M22" s="9">
        <v>2</v>
      </c>
      <c r="N22" s="9">
        <v>68.900000000000006</v>
      </c>
      <c r="O22" s="9">
        <v>0.76</v>
      </c>
      <c r="P22" s="9">
        <v>22.5</v>
      </c>
      <c r="Q22" s="13">
        <v>0.3125</v>
      </c>
      <c r="R22" s="13">
        <v>0.9</v>
      </c>
      <c r="S22" s="15">
        <v>3.6575652173913002E-2</v>
      </c>
      <c r="T22" s="15">
        <v>8.6956521739130405E-2</v>
      </c>
      <c r="U22" s="9">
        <v>0</v>
      </c>
      <c r="V22" s="13">
        <v>2.6209173561976375</v>
      </c>
      <c r="W22" s="9" t="s">
        <v>31</v>
      </c>
      <c r="X22" s="9">
        <v>5.0999999999999996</v>
      </c>
      <c r="Y22" s="9"/>
      <c r="Z22" s="9"/>
    </row>
    <row r="23" spans="1:26" x14ac:dyDescent="0.15">
      <c r="A23" s="5">
        <v>21</v>
      </c>
      <c r="B23" s="12" t="s">
        <v>79</v>
      </c>
      <c r="C23" s="12" t="s">
        <v>80</v>
      </c>
      <c r="D23" s="9" t="s">
        <v>29</v>
      </c>
      <c r="E23" s="10">
        <v>0</v>
      </c>
      <c r="F23" s="10">
        <v>2.1575E-2</v>
      </c>
      <c r="G23" s="13">
        <v>15.309699999999999</v>
      </c>
      <c r="H23" s="9">
        <v>0.95</v>
      </c>
      <c r="I23" s="13">
        <v>0.34769134473684199</v>
      </c>
      <c r="J23" s="9" t="s">
        <v>72</v>
      </c>
      <c r="K23" s="13">
        <v>60</v>
      </c>
      <c r="L23" s="14">
        <v>60</v>
      </c>
      <c r="M23" s="9">
        <v>1</v>
      </c>
      <c r="N23" s="9">
        <v>39.75</v>
      </c>
      <c r="O23" s="9">
        <v>0.76</v>
      </c>
      <c r="P23" s="9">
        <v>22.5</v>
      </c>
      <c r="Q23" s="13">
        <v>0.375</v>
      </c>
      <c r="R23" s="13">
        <v>0</v>
      </c>
      <c r="S23" s="15">
        <v>2.8623333333333299E-2</v>
      </c>
      <c r="T23" s="15">
        <v>6.6666666666666693E-2</v>
      </c>
      <c r="U23" s="9">
        <v>0</v>
      </c>
      <c r="V23" s="13">
        <v>1.2338477817451523</v>
      </c>
      <c r="W23" s="9" t="s">
        <v>31</v>
      </c>
      <c r="X23" s="9">
        <v>2.2000000000000002</v>
      </c>
      <c r="Y23" s="9"/>
      <c r="Z23" s="9"/>
    </row>
    <row r="24" spans="1:26" x14ac:dyDescent="0.15">
      <c r="A24" s="5">
        <v>22</v>
      </c>
      <c r="B24" s="12" t="s">
        <v>81</v>
      </c>
      <c r="C24" s="12" t="s">
        <v>82</v>
      </c>
      <c r="D24" s="9" t="s">
        <v>29</v>
      </c>
      <c r="E24" s="10">
        <v>0</v>
      </c>
      <c r="F24" s="10">
        <v>1.6625000000000001E-2</v>
      </c>
      <c r="G24" s="13">
        <v>15.309699999999999</v>
      </c>
      <c r="H24" s="9">
        <v>0.95</v>
      </c>
      <c r="I24" s="13">
        <v>0.26791975000000001</v>
      </c>
      <c r="J24" s="9" t="s">
        <v>72</v>
      </c>
      <c r="K24" s="13">
        <v>60</v>
      </c>
      <c r="L24" s="14">
        <v>60</v>
      </c>
      <c r="M24" s="9">
        <v>1</v>
      </c>
      <c r="N24" s="9">
        <v>39.75</v>
      </c>
      <c r="O24" s="9">
        <v>0.76</v>
      </c>
      <c r="P24" s="9">
        <v>22.5</v>
      </c>
      <c r="Q24" s="13">
        <v>0.375</v>
      </c>
      <c r="R24" s="13">
        <v>0</v>
      </c>
      <c r="S24" s="15">
        <v>2.8623333333333299E-2</v>
      </c>
      <c r="T24" s="15">
        <v>6.6666666666666693E-2</v>
      </c>
      <c r="U24" s="9">
        <v>0</v>
      </c>
      <c r="V24" s="13">
        <v>1.1406409710526315</v>
      </c>
      <c r="W24" s="9" t="s">
        <v>31</v>
      </c>
      <c r="X24" s="9">
        <v>1.5</v>
      </c>
      <c r="Y24" s="9"/>
      <c r="Z24" s="9"/>
    </row>
    <row r="25" spans="1:26" x14ac:dyDescent="0.15">
      <c r="A25" s="5">
        <v>23</v>
      </c>
      <c r="B25" s="12" t="s">
        <v>83</v>
      </c>
      <c r="C25" s="12" t="s">
        <v>84</v>
      </c>
      <c r="D25" s="9" t="s">
        <v>29</v>
      </c>
      <c r="E25" s="10">
        <v>0</v>
      </c>
      <c r="F25" s="10">
        <v>6.7000000000000002E-3</v>
      </c>
      <c r="G25" s="13">
        <v>15.309699999999999</v>
      </c>
      <c r="H25" s="9">
        <v>0.98</v>
      </c>
      <c r="I25" s="13">
        <v>0.10466835714285699</v>
      </c>
      <c r="J25" s="9" t="s">
        <v>30</v>
      </c>
      <c r="K25" s="13">
        <v>102</v>
      </c>
      <c r="L25" s="14">
        <v>35.294117647058798</v>
      </c>
      <c r="M25" s="9">
        <v>4</v>
      </c>
      <c r="N25" s="9">
        <v>27.15</v>
      </c>
      <c r="O25" s="9">
        <v>0.76</v>
      </c>
      <c r="P25" s="9">
        <v>22.5</v>
      </c>
      <c r="Q25" s="13">
        <v>5.514705882352941E-2</v>
      </c>
      <c r="R25" s="13">
        <v>0</v>
      </c>
      <c r="S25" s="15">
        <v>2.8623333333333299E-2</v>
      </c>
      <c r="T25" s="15">
        <v>6.6666666666666693E-2</v>
      </c>
      <c r="U25" s="9">
        <v>0</v>
      </c>
      <c r="V25" s="13">
        <v>0.30494655157777378</v>
      </c>
      <c r="W25" s="9" t="s">
        <v>31</v>
      </c>
      <c r="X25" s="9">
        <v>0.45</v>
      </c>
      <c r="Y25" s="9"/>
      <c r="Z25" s="9"/>
    </row>
    <row r="26" spans="1:26" x14ac:dyDescent="0.15">
      <c r="A26" s="5">
        <v>24</v>
      </c>
      <c r="B26" s="12" t="s">
        <v>85</v>
      </c>
      <c r="C26" s="12" t="s">
        <v>86</v>
      </c>
      <c r="D26" s="9" t="s">
        <v>29</v>
      </c>
      <c r="E26" s="10">
        <v>2.1000000000000001E-2</v>
      </c>
      <c r="F26" s="10">
        <v>2.247E-2</v>
      </c>
      <c r="G26" s="13">
        <v>15.309699999999999</v>
      </c>
      <c r="H26" s="9">
        <v>0.95</v>
      </c>
      <c r="I26" s="13">
        <v>0.36211469368421101</v>
      </c>
      <c r="J26" s="9" t="s">
        <v>52</v>
      </c>
      <c r="K26" s="13">
        <v>48</v>
      </c>
      <c r="L26" s="14">
        <v>75</v>
      </c>
      <c r="M26" s="9">
        <v>2</v>
      </c>
      <c r="N26" s="9">
        <v>48.5</v>
      </c>
      <c r="O26" s="9">
        <v>0.76</v>
      </c>
      <c r="P26" s="9">
        <v>22.5</v>
      </c>
      <c r="Q26" s="13">
        <v>0.234375</v>
      </c>
      <c r="R26" s="13">
        <v>0</v>
      </c>
      <c r="S26" s="15">
        <v>8.4415000000000004E-2</v>
      </c>
      <c r="T26" s="15">
        <v>0.2</v>
      </c>
      <c r="U26" s="9">
        <v>0</v>
      </c>
      <c r="V26" s="13">
        <v>1.2056786157783939</v>
      </c>
      <c r="W26" s="9" t="s">
        <v>31</v>
      </c>
      <c r="X26" s="9">
        <v>1.4</v>
      </c>
      <c r="Y26" s="9"/>
      <c r="Z26" s="9"/>
    </row>
    <row r="27" spans="1:26" x14ac:dyDescent="0.15">
      <c r="A27" s="5">
        <v>25</v>
      </c>
      <c r="B27" s="12" t="s">
        <v>87</v>
      </c>
      <c r="C27" s="12" t="s">
        <v>88</v>
      </c>
      <c r="D27" s="9" t="s">
        <v>29</v>
      </c>
      <c r="E27" s="10">
        <v>0</v>
      </c>
      <c r="F27" s="10">
        <v>2.0999999999999999E-3</v>
      </c>
      <c r="G27" s="13">
        <v>15.309699999999999</v>
      </c>
      <c r="H27" s="9">
        <v>0.96</v>
      </c>
      <c r="I27" s="13">
        <v>3.3489968750000002E-2</v>
      </c>
      <c r="J27" s="9" t="s">
        <v>72</v>
      </c>
      <c r="K27" s="13">
        <v>65</v>
      </c>
      <c r="L27" s="14">
        <v>55.384615384615401</v>
      </c>
      <c r="M27" s="9">
        <v>1</v>
      </c>
      <c r="N27" s="9">
        <v>39.75</v>
      </c>
      <c r="O27" s="9">
        <v>0.76</v>
      </c>
      <c r="P27" s="9">
        <v>22.5</v>
      </c>
      <c r="Q27" s="13">
        <v>0.34615384615384615</v>
      </c>
      <c r="R27" s="13">
        <v>0</v>
      </c>
      <c r="S27" s="15">
        <v>7.15583333333333E-3</v>
      </c>
      <c r="T27" s="15">
        <v>1.6666666666666701E-2</v>
      </c>
      <c r="U27" s="9">
        <v>0</v>
      </c>
      <c r="V27" s="13">
        <v>0.73148037252103382</v>
      </c>
      <c r="W27" s="9" t="s">
        <v>31</v>
      </c>
      <c r="X27" s="9">
        <v>0.28999999999999998</v>
      </c>
      <c r="Y27" s="9"/>
      <c r="Z27" s="9"/>
    </row>
    <row r="28" spans="1:26" x14ac:dyDescent="0.15">
      <c r="A28" s="5">
        <v>26</v>
      </c>
      <c r="B28" s="12" t="s">
        <v>89</v>
      </c>
      <c r="C28" s="12" t="s">
        <v>90</v>
      </c>
      <c r="D28" s="9" t="s">
        <v>29</v>
      </c>
      <c r="E28" s="10">
        <v>0</v>
      </c>
      <c r="F28" s="10">
        <v>1.5499999999999999E-3</v>
      </c>
      <c r="G28" s="13">
        <v>15.309699999999999</v>
      </c>
      <c r="H28" s="9">
        <v>0.96</v>
      </c>
      <c r="I28" s="13">
        <v>2.4718786458333301E-2</v>
      </c>
      <c r="J28" s="9" t="s">
        <v>72</v>
      </c>
      <c r="K28" s="13">
        <v>65</v>
      </c>
      <c r="L28" s="14">
        <v>55.384615384615401</v>
      </c>
      <c r="M28" s="9">
        <v>1</v>
      </c>
      <c r="N28" s="9">
        <v>39.75</v>
      </c>
      <c r="O28" s="9">
        <v>0.76</v>
      </c>
      <c r="P28" s="9">
        <v>22.5</v>
      </c>
      <c r="Q28" s="13">
        <v>0.34615384615384615</v>
      </c>
      <c r="R28" s="13">
        <v>0</v>
      </c>
      <c r="S28" s="15">
        <v>7.15583333333333E-3</v>
      </c>
      <c r="T28" s="15">
        <v>1.6666666666666701E-2</v>
      </c>
      <c r="U28" s="9">
        <v>0</v>
      </c>
      <c r="V28" s="13">
        <v>0.72133869299629427</v>
      </c>
      <c r="W28" s="9" t="s">
        <v>31</v>
      </c>
      <c r="X28" s="9">
        <v>0.25</v>
      </c>
      <c r="Y28" s="9"/>
      <c r="Z28" s="9"/>
    </row>
    <row r="29" spans="1:26" x14ac:dyDescent="0.15">
      <c r="A29" s="5">
        <v>27</v>
      </c>
      <c r="B29" s="12" t="s">
        <v>91</v>
      </c>
      <c r="C29" s="12" t="s">
        <v>92</v>
      </c>
      <c r="D29" s="9" t="s">
        <v>29</v>
      </c>
      <c r="E29" s="10">
        <v>0</v>
      </c>
      <c r="F29" s="10">
        <v>2.3500000000000001E-3</v>
      </c>
      <c r="G29" s="13">
        <v>15.309699999999999</v>
      </c>
      <c r="H29" s="9">
        <v>0.96</v>
      </c>
      <c r="I29" s="13">
        <v>3.74768697916667E-2</v>
      </c>
      <c r="J29" s="9" t="s">
        <v>72</v>
      </c>
      <c r="K29" s="13">
        <v>65</v>
      </c>
      <c r="L29" s="14">
        <v>55.384615384615401</v>
      </c>
      <c r="M29" s="9">
        <v>1</v>
      </c>
      <c r="N29" s="9">
        <v>39.75</v>
      </c>
      <c r="O29" s="9">
        <v>0.76</v>
      </c>
      <c r="P29" s="9">
        <v>22.5</v>
      </c>
      <c r="Q29" s="13">
        <v>0.34615384615384615</v>
      </c>
      <c r="R29" s="13">
        <v>0</v>
      </c>
      <c r="S29" s="15">
        <v>7.15583333333333E-3</v>
      </c>
      <c r="T29" s="15">
        <v>1.6666666666666701E-2</v>
      </c>
      <c r="U29" s="9">
        <v>0</v>
      </c>
      <c r="V29" s="13">
        <v>0.73609022685046088</v>
      </c>
      <c r="W29" s="9" t="s">
        <v>31</v>
      </c>
      <c r="X29" s="9">
        <v>0.28999999999999998</v>
      </c>
      <c r="Y29" s="9"/>
      <c r="Z29" s="9"/>
    </row>
    <row r="30" spans="1:26" x14ac:dyDescent="0.15">
      <c r="A30" s="5">
        <v>28</v>
      </c>
      <c r="B30" s="12" t="s">
        <v>93</v>
      </c>
      <c r="C30" s="7" t="s">
        <v>94</v>
      </c>
      <c r="D30" s="9" t="s">
        <v>77</v>
      </c>
      <c r="E30" s="10">
        <v>2.5999999999999999E-2</v>
      </c>
      <c r="F30" s="10">
        <v>2.7300000000000001E-2</v>
      </c>
      <c r="G30" s="13">
        <v>13.716799999999999</v>
      </c>
      <c r="H30" s="9">
        <v>0.98</v>
      </c>
      <c r="I30" s="13">
        <v>0.38211085714285697</v>
      </c>
      <c r="J30" s="9" t="s">
        <v>30</v>
      </c>
      <c r="K30" s="13">
        <v>60</v>
      </c>
      <c r="L30" s="14">
        <v>60</v>
      </c>
      <c r="M30" s="9">
        <v>2</v>
      </c>
      <c r="N30" s="9">
        <v>27.15</v>
      </c>
      <c r="O30" s="9">
        <v>0.76</v>
      </c>
      <c r="P30" s="9">
        <v>22.5</v>
      </c>
      <c r="Q30" s="13">
        <v>0.1875</v>
      </c>
      <c r="R30" s="13">
        <v>0</v>
      </c>
      <c r="S30" s="15">
        <v>2.9348333333333299E-2</v>
      </c>
      <c r="T30" s="15">
        <v>6.6666666666666693E-2</v>
      </c>
      <c r="U30" s="9">
        <v>0</v>
      </c>
      <c r="V30" s="13">
        <v>0.83856632798833808</v>
      </c>
      <c r="W30" s="9" t="s">
        <v>31</v>
      </c>
      <c r="X30" s="9"/>
      <c r="Y30" s="9"/>
      <c r="Z30" s="9"/>
    </row>
    <row r="31" spans="1:26" x14ac:dyDescent="0.15">
      <c r="A31" s="5">
        <v>29</v>
      </c>
      <c r="B31" s="12" t="s">
        <v>95</v>
      </c>
      <c r="C31" s="7" t="s">
        <v>96</v>
      </c>
      <c r="D31" s="9" t="s">
        <v>77</v>
      </c>
      <c r="E31" s="10">
        <v>1E-3</v>
      </c>
      <c r="F31" s="10">
        <v>1.0499999999999999E-3</v>
      </c>
      <c r="G31" s="13">
        <v>13.716799999999999</v>
      </c>
      <c r="H31" s="9">
        <v>0.98</v>
      </c>
      <c r="I31" s="13">
        <v>1.4696571428571399E-2</v>
      </c>
      <c r="J31" s="9" t="s">
        <v>30</v>
      </c>
      <c r="K31" s="13">
        <v>60</v>
      </c>
      <c r="L31" s="14">
        <v>60</v>
      </c>
      <c r="M31" s="9">
        <v>2</v>
      </c>
      <c r="N31" s="9">
        <v>27.15</v>
      </c>
      <c r="O31" s="9">
        <v>0.76</v>
      </c>
      <c r="P31" s="9">
        <v>22.5</v>
      </c>
      <c r="Q31" s="13">
        <v>0.1875</v>
      </c>
      <c r="R31" s="13">
        <v>0</v>
      </c>
      <c r="S31" s="15">
        <v>4.77055555555556E-3</v>
      </c>
      <c r="T31" s="15">
        <v>1.1111111111111099E-2</v>
      </c>
      <c r="U31" s="9">
        <v>0</v>
      </c>
      <c r="V31" s="13">
        <v>0.34228007920310988</v>
      </c>
      <c r="W31" s="9" t="s">
        <v>31</v>
      </c>
      <c r="X31" s="9"/>
      <c r="Y31" s="9"/>
      <c r="Z31" s="9"/>
    </row>
    <row r="32" spans="1:26" x14ac:dyDescent="0.15">
      <c r="A32" s="5">
        <v>30</v>
      </c>
      <c r="B32" s="12" t="s">
        <v>97</v>
      </c>
      <c r="C32" s="7" t="s">
        <v>98</v>
      </c>
      <c r="D32" s="9" t="s">
        <v>29</v>
      </c>
      <c r="E32" s="10">
        <v>8.9999999999999993E-3</v>
      </c>
      <c r="F32" s="10">
        <v>9.7199999999999995E-3</v>
      </c>
      <c r="G32" s="13">
        <v>15.309699999999999</v>
      </c>
      <c r="H32" s="9">
        <v>0.9</v>
      </c>
      <c r="I32" s="13">
        <v>0.16534476000000001</v>
      </c>
      <c r="J32" s="9" t="s">
        <v>34</v>
      </c>
      <c r="K32" s="13">
        <v>60</v>
      </c>
      <c r="L32" s="14">
        <v>60</v>
      </c>
      <c r="M32" s="9">
        <v>2</v>
      </c>
      <c r="N32" s="9">
        <v>21.2</v>
      </c>
      <c r="O32" s="9">
        <v>0.76</v>
      </c>
      <c r="P32" s="9">
        <v>22.5</v>
      </c>
      <c r="Q32" s="13">
        <v>0.1875</v>
      </c>
      <c r="R32" s="13">
        <v>0</v>
      </c>
      <c r="S32" s="15">
        <v>7.02483333333333E-3</v>
      </c>
      <c r="T32" s="15">
        <v>1.6666666666666701E-2</v>
      </c>
      <c r="U32" s="9">
        <v>0</v>
      </c>
      <c r="V32" s="13">
        <v>0.54166448177777782</v>
      </c>
      <c r="W32" s="9" t="s">
        <v>31</v>
      </c>
      <c r="X32" s="9"/>
      <c r="Y32" s="9"/>
      <c r="Z32" s="9"/>
    </row>
    <row r="33" spans="1:26" x14ac:dyDescent="0.15">
      <c r="A33" s="5">
        <v>31</v>
      </c>
      <c r="B33" s="12" t="s">
        <v>99</v>
      </c>
      <c r="C33" s="7" t="s">
        <v>100</v>
      </c>
      <c r="D33" s="9" t="s">
        <v>29</v>
      </c>
      <c r="E33" s="10">
        <v>2E-3</v>
      </c>
      <c r="F33" s="10">
        <v>2.14E-3</v>
      </c>
      <c r="G33" s="13">
        <v>15.309699999999999</v>
      </c>
      <c r="H33" s="9">
        <v>0.98</v>
      </c>
      <c r="I33" s="13">
        <v>3.3431385714285701E-2</v>
      </c>
      <c r="J33" s="9" t="s">
        <v>30</v>
      </c>
      <c r="K33" s="13">
        <v>65.454545454545496</v>
      </c>
      <c r="L33" s="14">
        <v>55</v>
      </c>
      <c r="M33" s="9">
        <v>4</v>
      </c>
      <c r="N33" s="9">
        <v>27.15</v>
      </c>
      <c r="O33" s="9">
        <v>0.76</v>
      </c>
      <c r="P33" s="9">
        <v>22.5</v>
      </c>
      <c r="Q33" s="13">
        <v>8.5937499999999944E-2</v>
      </c>
      <c r="R33" s="13">
        <v>0</v>
      </c>
      <c r="S33" s="15">
        <v>7.02483333333333E-3</v>
      </c>
      <c r="T33" s="15">
        <v>1.6666666666666701E-2</v>
      </c>
      <c r="U33" s="9">
        <v>0</v>
      </c>
      <c r="V33" s="13">
        <v>0.20352746366618069</v>
      </c>
      <c r="W33" s="9" t="s">
        <v>31</v>
      </c>
      <c r="X33" s="9"/>
      <c r="Y33" s="9"/>
      <c r="Z33" s="9"/>
    </row>
    <row r="34" spans="1:26" x14ac:dyDescent="0.15">
      <c r="A34" s="5">
        <v>32</v>
      </c>
      <c r="B34" s="12" t="s">
        <v>101</v>
      </c>
      <c r="C34" s="7" t="s">
        <v>102</v>
      </c>
      <c r="D34" s="9" t="s">
        <v>29</v>
      </c>
      <c r="E34" s="10">
        <v>3.0000000000000001E-3</v>
      </c>
      <c r="F34" s="10">
        <v>3.2100000000000002E-3</v>
      </c>
      <c r="G34" s="13">
        <v>15.309699999999999</v>
      </c>
      <c r="H34" s="9">
        <v>0.98</v>
      </c>
      <c r="I34" s="13">
        <v>5.0147078571428597E-2</v>
      </c>
      <c r="J34" s="9" t="s">
        <v>30</v>
      </c>
      <c r="K34" s="13">
        <v>65.454545454545496</v>
      </c>
      <c r="L34" s="14">
        <v>55</v>
      </c>
      <c r="M34" s="9">
        <v>4</v>
      </c>
      <c r="N34" s="9">
        <v>27.15</v>
      </c>
      <c r="O34" s="9">
        <v>0.76</v>
      </c>
      <c r="P34" s="9">
        <v>22.5</v>
      </c>
      <c r="Q34" s="13">
        <v>8.5937499999999944E-2</v>
      </c>
      <c r="R34" s="13">
        <v>0</v>
      </c>
      <c r="S34" s="15">
        <v>7.02483333333333E-3</v>
      </c>
      <c r="T34" s="15">
        <v>1.6666666666666701E-2</v>
      </c>
      <c r="U34" s="9">
        <v>0</v>
      </c>
      <c r="V34" s="13">
        <v>0.22246054435131193</v>
      </c>
      <c r="W34" s="9" t="s">
        <v>31</v>
      </c>
      <c r="X34" s="9"/>
      <c r="Y34" s="9"/>
      <c r="Z34" s="9"/>
    </row>
    <row r="35" spans="1:26" x14ac:dyDescent="0.15">
      <c r="A35" s="5">
        <v>33</v>
      </c>
      <c r="B35" s="12" t="s">
        <v>103</v>
      </c>
      <c r="C35" s="7" t="s">
        <v>104</v>
      </c>
      <c r="D35" s="9" t="s">
        <v>29</v>
      </c>
      <c r="E35" s="10">
        <v>2E-3</v>
      </c>
      <c r="F35" s="10">
        <v>2.14E-3</v>
      </c>
      <c r="G35" s="13">
        <v>15.309699999999999</v>
      </c>
      <c r="H35" s="9">
        <v>0.98</v>
      </c>
      <c r="I35" s="13">
        <v>3.3431385714285701E-2</v>
      </c>
      <c r="J35" s="9" t="s">
        <v>30</v>
      </c>
      <c r="K35" s="13">
        <v>65.454545454545496</v>
      </c>
      <c r="L35" s="14">
        <v>55</v>
      </c>
      <c r="M35" s="9">
        <v>4</v>
      </c>
      <c r="N35" s="9">
        <v>27.15</v>
      </c>
      <c r="O35" s="9">
        <v>0.76</v>
      </c>
      <c r="P35" s="9">
        <v>22.5</v>
      </c>
      <c r="Q35" s="13">
        <v>8.5937499999999944E-2</v>
      </c>
      <c r="R35" s="13">
        <v>0</v>
      </c>
      <c r="S35" s="15">
        <v>7.02483333333333E-3</v>
      </c>
      <c r="T35" s="15">
        <v>1.6666666666666701E-2</v>
      </c>
      <c r="U35" s="9">
        <v>0</v>
      </c>
      <c r="V35" s="13">
        <v>0.20352746366618069</v>
      </c>
      <c r="W35" s="9" t="s">
        <v>31</v>
      </c>
      <c r="X35" s="9"/>
      <c r="Y35" s="9"/>
      <c r="Z35" s="9"/>
    </row>
    <row r="36" spans="1:26" x14ac:dyDescent="0.15">
      <c r="A36" s="5">
        <v>34</v>
      </c>
      <c r="B36" s="12" t="s">
        <v>105</v>
      </c>
      <c r="C36" s="7" t="s">
        <v>106</v>
      </c>
      <c r="D36" s="9" t="s">
        <v>29</v>
      </c>
      <c r="E36" s="10">
        <v>1E-3</v>
      </c>
      <c r="F36" s="10">
        <v>1.07E-3</v>
      </c>
      <c r="G36" s="13">
        <v>15.309699999999999</v>
      </c>
      <c r="H36" s="9">
        <v>0.98</v>
      </c>
      <c r="I36" s="13">
        <v>1.6715692857142899E-2</v>
      </c>
      <c r="J36" s="9" t="s">
        <v>30</v>
      </c>
      <c r="K36" s="13">
        <v>65.454545454545496</v>
      </c>
      <c r="L36" s="14">
        <v>55</v>
      </c>
      <c r="M36" s="9">
        <v>4</v>
      </c>
      <c r="N36" s="9">
        <v>27.15</v>
      </c>
      <c r="O36" s="9">
        <v>0.76</v>
      </c>
      <c r="P36" s="9">
        <v>22.5</v>
      </c>
      <c r="Q36" s="13">
        <v>8.5937499999999944E-2</v>
      </c>
      <c r="R36" s="13">
        <v>0</v>
      </c>
      <c r="S36" s="15">
        <v>7.02483333333333E-3</v>
      </c>
      <c r="T36" s="15">
        <v>1.6666666666666701E-2</v>
      </c>
      <c r="U36" s="9">
        <v>0</v>
      </c>
      <c r="V36" s="13">
        <v>0.18459438298104958</v>
      </c>
      <c r="W36" s="9" t="s">
        <v>31</v>
      </c>
      <c r="X36" s="9"/>
      <c r="Y36" s="9"/>
      <c r="Z36" s="9"/>
    </row>
    <row r="37" spans="1:26" x14ac:dyDescent="0.15">
      <c r="A37" s="5">
        <v>35</v>
      </c>
      <c r="B37" s="12" t="s">
        <v>107</v>
      </c>
      <c r="C37" s="12" t="s">
        <v>108</v>
      </c>
      <c r="D37" s="9" t="s">
        <v>29</v>
      </c>
      <c r="E37" s="10">
        <v>2E-3</v>
      </c>
      <c r="F37" s="10">
        <v>2.14E-3</v>
      </c>
      <c r="G37" s="13">
        <v>15.309699999999999</v>
      </c>
      <c r="H37" s="9">
        <v>0.98</v>
      </c>
      <c r="I37" s="13">
        <v>3.3431385714285701E-2</v>
      </c>
      <c r="J37" s="9" t="s">
        <v>34</v>
      </c>
      <c r="K37" s="13">
        <v>65.454545454545496</v>
      </c>
      <c r="L37" s="14">
        <v>55</v>
      </c>
      <c r="M37" s="9">
        <v>2</v>
      </c>
      <c r="N37" s="9">
        <v>21.2</v>
      </c>
      <c r="O37" s="9">
        <v>0.76</v>
      </c>
      <c r="P37" s="9">
        <v>22.5</v>
      </c>
      <c r="Q37" s="13">
        <v>0.17187499999999989</v>
      </c>
      <c r="R37" s="13">
        <v>0</v>
      </c>
      <c r="S37" s="15">
        <v>2.8067533333333301E-3</v>
      </c>
      <c r="T37" s="15">
        <v>6.6666666666666697E-3</v>
      </c>
      <c r="U37" s="9">
        <v>0</v>
      </c>
      <c r="V37" s="13">
        <v>0.31171653715257519</v>
      </c>
      <c r="W37" s="9" t="s">
        <v>31</v>
      </c>
      <c r="X37" s="9">
        <v>0.3</v>
      </c>
      <c r="Y37" s="9"/>
      <c r="Z37" s="9"/>
    </row>
    <row r="38" spans="1:26" x14ac:dyDescent="0.15">
      <c r="A38" s="5">
        <v>36</v>
      </c>
      <c r="B38" s="12" t="s">
        <v>109</v>
      </c>
      <c r="C38" s="7" t="s">
        <v>110</v>
      </c>
      <c r="D38" s="9" t="s">
        <v>46</v>
      </c>
      <c r="E38" s="10">
        <v>0</v>
      </c>
      <c r="F38" s="10">
        <v>1.52125E-2</v>
      </c>
      <c r="G38" s="13">
        <v>18.584099999999999</v>
      </c>
      <c r="H38" s="9">
        <v>0.96</v>
      </c>
      <c r="I38" s="13">
        <v>0.29449023046875</v>
      </c>
      <c r="J38" s="9" t="s">
        <v>111</v>
      </c>
      <c r="K38" s="13">
        <v>60</v>
      </c>
      <c r="L38" s="14">
        <v>60</v>
      </c>
      <c r="M38" s="9">
        <v>4</v>
      </c>
      <c r="N38" s="9">
        <v>39.75</v>
      </c>
      <c r="O38" s="9">
        <v>0.76</v>
      </c>
      <c r="P38" s="9">
        <v>22.5</v>
      </c>
      <c r="Q38" s="13">
        <v>9.375E-2</v>
      </c>
      <c r="R38" s="13">
        <v>0</v>
      </c>
      <c r="S38" s="15">
        <v>2.1031000000000001E-2</v>
      </c>
      <c r="T38" s="15">
        <v>0.05</v>
      </c>
      <c r="U38" s="9">
        <v>0</v>
      </c>
      <c r="V38" s="13">
        <v>0.59270525085449233</v>
      </c>
      <c r="W38" s="9" t="s">
        <v>31</v>
      </c>
      <c r="X38" s="9">
        <v>0.83</v>
      </c>
      <c r="Y38" s="9"/>
      <c r="Z38" s="9"/>
    </row>
    <row r="39" spans="1:26" x14ac:dyDescent="0.15">
      <c r="A39" s="5">
        <v>37</v>
      </c>
      <c r="B39" s="12" t="s">
        <v>112</v>
      </c>
      <c r="C39" s="7" t="s">
        <v>113</v>
      </c>
      <c r="D39" s="9" t="s">
        <v>46</v>
      </c>
      <c r="E39" s="10">
        <v>3.0000000000000001E-3</v>
      </c>
      <c r="F39" s="10">
        <v>3.0333000000000001E-3</v>
      </c>
      <c r="G39" s="13">
        <v>18.584099999999999</v>
      </c>
      <c r="H39" s="9">
        <v>0.98</v>
      </c>
      <c r="I39" s="13">
        <v>5.75215821734694E-2</v>
      </c>
      <c r="J39" s="9" t="s">
        <v>111</v>
      </c>
      <c r="K39" s="13">
        <v>65.454545454545496</v>
      </c>
      <c r="L39" s="14">
        <v>55</v>
      </c>
      <c r="M39" s="9">
        <v>3</v>
      </c>
      <c r="N39" s="9">
        <v>39.75</v>
      </c>
      <c r="O39" s="9">
        <v>0.76</v>
      </c>
      <c r="P39" s="9">
        <v>22.5</v>
      </c>
      <c r="Q39" s="13">
        <v>0.11458333333333326</v>
      </c>
      <c r="R39" s="13">
        <v>0</v>
      </c>
      <c r="S39" s="15">
        <v>4.6832222222222197E-3</v>
      </c>
      <c r="T39" s="15">
        <v>1.1111111111111099E-2</v>
      </c>
      <c r="U39" s="9">
        <v>0.2</v>
      </c>
      <c r="V39" s="13">
        <v>0.49785725633933769</v>
      </c>
      <c r="W39" s="9" t="s">
        <v>31</v>
      </c>
      <c r="X39" s="9">
        <v>0.23</v>
      </c>
      <c r="Y39" s="9"/>
      <c r="Z39" s="9"/>
    </row>
    <row r="40" spans="1:26" x14ac:dyDescent="0.15">
      <c r="A40" s="5">
        <v>38</v>
      </c>
      <c r="B40" s="12" t="s">
        <v>114</v>
      </c>
      <c r="C40" s="7" t="s">
        <v>115</v>
      </c>
      <c r="D40" s="9" t="s">
        <v>46</v>
      </c>
      <c r="E40" s="10">
        <v>3.0000000000000001E-3</v>
      </c>
      <c r="F40" s="10">
        <v>3.0333000000000001E-3</v>
      </c>
      <c r="G40" s="13">
        <v>18.584099999999999</v>
      </c>
      <c r="H40" s="9">
        <v>0.98</v>
      </c>
      <c r="I40" s="13">
        <v>5.75215821734694E-2</v>
      </c>
      <c r="J40" s="9" t="s">
        <v>111</v>
      </c>
      <c r="K40" s="13">
        <v>65.454545454545496</v>
      </c>
      <c r="L40" s="14">
        <v>55</v>
      </c>
      <c r="M40" s="9">
        <v>3</v>
      </c>
      <c r="N40" s="9">
        <v>39.75</v>
      </c>
      <c r="O40" s="9">
        <v>0.76</v>
      </c>
      <c r="P40" s="9">
        <v>22.5</v>
      </c>
      <c r="Q40" s="13">
        <v>0.11458333333333326</v>
      </c>
      <c r="R40" s="13">
        <v>0</v>
      </c>
      <c r="S40" s="15">
        <v>4.6832222222222197E-3</v>
      </c>
      <c r="T40" s="15">
        <v>1.1111111111111099E-2</v>
      </c>
      <c r="U40" s="9">
        <v>0.2</v>
      </c>
      <c r="V40" s="13">
        <v>0.49785725633933769</v>
      </c>
      <c r="W40" s="9" t="s">
        <v>31</v>
      </c>
      <c r="X40" s="9">
        <v>0.23</v>
      </c>
      <c r="Y40" s="9"/>
      <c r="Z40" s="9"/>
    </row>
    <row r="41" spans="1:26" x14ac:dyDescent="0.15">
      <c r="A41" s="5">
        <v>39</v>
      </c>
      <c r="B41" s="12" t="s">
        <v>116</v>
      </c>
      <c r="C41" s="7" t="s">
        <v>117</v>
      </c>
      <c r="D41" s="9" t="s">
        <v>46</v>
      </c>
      <c r="E41" s="10">
        <v>3.0000000000000001E-3</v>
      </c>
      <c r="F41" s="10">
        <v>3.0333000000000001E-3</v>
      </c>
      <c r="G41" s="13">
        <v>18.584099999999999</v>
      </c>
      <c r="H41" s="9">
        <v>0.98</v>
      </c>
      <c r="I41" s="13">
        <v>5.75215821734694E-2</v>
      </c>
      <c r="J41" s="9" t="s">
        <v>111</v>
      </c>
      <c r="K41" s="13">
        <v>65.454545454545496</v>
      </c>
      <c r="L41" s="14">
        <v>55</v>
      </c>
      <c r="M41" s="9">
        <v>3</v>
      </c>
      <c r="N41" s="9">
        <v>39.75</v>
      </c>
      <c r="O41" s="9">
        <v>0.76</v>
      </c>
      <c r="P41" s="9">
        <v>22.5</v>
      </c>
      <c r="Q41" s="13">
        <v>0.11458333333333326</v>
      </c>
      <c r="R41" s="13">
        <v>0</v>
      </c>
      <c r="S41" s="15">
        <v>4.6832222222222197E-3</v>
      </c>
      <c r="T41" s="15">
        <v>1.1111111111111099E-2</v>
      </c>
      <c r="U41" s="9">
        <v>0.2</v>
      </c>
      <c r="V41" s="13">
        <v>0.49785725633933769</v>
      </c>
      <c r="W41" s="9" t="s">
        <v>31</v>
      </c>
      <c r="X41" s="9">
        <v>0.23</v>
      </c>
      <c r="Y41" s="9"/>
      <c r="Z41" s="9"/>
    </row>
    <row r="42" spans="1:26" x14ac:dyDescent="0.15">
      <c r="A42" s="5">
        <v>40</v>
      </c>
      <c r="B42" s="12" t="s">
        <v>118</v>
      </c>
      <c r="C42" s="7" t="s">
        <v>119</v>
      </c>
      <c r="D42" s="9" t="s">
        <v>77</v>
      </c>
      <c r="E42" s="10">
        <v>2E-3</v>
      </c>
      <c r="F42" s="10">
        <v>2.0999999999999999E-3</v>
      </c>
      <c r="G42" s="13">
        <v>13.716799999999999</v>
      </c>
      <c r="H42" s="9">
        <v>0.98</v>
      </c>
      <c r="I42" s="13">
        <v>2.9393142857142899E-2</v>
      </c>
      <c r="J42" s="9" t="s">
        <v>34</v>
      </c>
      <c r="K42" s="13">
        <v>55.384615384615401</v>
      </c>
      <c r="L42" s="14">
        <v>65</v>
      </c>
      <c r="M42" s="9">
        <v>8</v>
      </c>
      <c r="N42" s="9">
        <v>21.2</v>
      </c>
      <c r="O42" s="9">
        <v>0.76</v>
      </c>
      <c r="P42" s="9">
        <v>22.5</v>
      </c>
      <c r="Q42" s="13">
        <v>5.0781249999999986E-2</v>
      </c>
      <c r="R42" s="13">
        <v>0</v>
      </c>
      <c r="S42" s="15">
        <v>4.6832222222222197E-3</v>
      </c>
      <c r="T42" s="15">
        <v>1.1111111111111099E-2</v>
      </c>
      <c r="U42" s="9">
        <v>0</v>
      </c>
      <c r="V42" s="13">
        <v>0.12719793986880468</v>
      </c>
      <c r="W42" s="9" t="s">
        <v>31</v>
      </c>
      <c r="X42" s="9">
        <v>0.22</v>
      </c>
      <c r="Y42" s="9"/>
      <c r="Z42" s="9"/>
    </row>
    <row r="43" spans="1:26" x14ac:dyDescent="0.15">
      <c r="A43" s="5">
        <v>41</v>
      </c>
      <c r="B43" s="12" t="s">
        <v>120</v>
      </c>
      <c r="C43" s="7" t="s">
        <v>121</v>
      </c>
      <c r="D43" s="9" t="s">
        <v>77</v>
      </c>
      <c r="E43" s="10">
        <v>6.0000000000000001E-3</v>
      </c>
      <c r="F43" s="10">
        <v>6.3E-3</v>
      </c>
      <c r="G43" s="13">
        <v>13.716799999999999</v>
      </c>
      <c r="H43" s="9">
        <v>0.98</v>
      </c>
      <c r="I43" s="13">
        <v>8.8179428571428603E-2</v>
      </c>
      <c r="J43" s="9" t="s">
        <v>34</v>
      </c>
      <c r="K43" s="13">
        <v>55.384615384615401</v>
      </c>
      <c r="L43" s="14">
        <v>65</v>
      </c>
      <c r="M43" s="9">
        <v>8</v>
      </c>
      <c r="N43" s="9">
        <v>21.2</v>
      </c>
      <c r="O43" s="9">
        <v>0.76</v>
      </c>
      <c r="P43" s="9">
        <v>22.5</v>
      </c>
      <c r="Q43" s="13">
        <v>5.0781249999999986E-2</v>
      </c>
      <c r="R43" s="13">
        <v>0</v>
      </c>
      <c r="S43" s="15">
        <v>4.6832222222222197E-3</v>
      </c>
      <c r="T43" s="15">
        <v>1.1111111111111099E-2</v>
      </c>
      <c r="U43" s="9">
        <v>0</v>
      </c>
      <c r="V43" s="13">
        <v>0.19378240634110788</v>
      </c>
      <c r="W43" s="9" t="s">
        <v>31</v>
      </c>
      <c r="X43" s="9">
        <v>0.31</v>
      </c>
      <c r="Y43" s="9"/>
      <c r="Z43" s="9"/>
    </row>
    <row r="44" spans="1:26" x14ac:dyDescent="0.15">
      <c r="A44" s="5">
        <v>42</v>
      </c>
      <c r="B44" s="12" t="s">
        <v>122</v>
      </c>
      <c r="C44" s="7" t="s">
        <v>123</v>
      </c>
      <c r="D44" s="9" t="s">
        <v>77</v>
      </c>
      <c r="E44" s="10">
        <v>0</v>
      </c>
      <c r="F44" s="10">
        <v>1.5800000000000002E-2</v>
      </c>
      <c r="G44" s="13">
        <v>13.716799999999999</v>
      </c>
      <c r="H44" s="9">
        <v>0.95</v>
      </c>
      <c r="I44" s="13">
        <v>0.228132042105263</v>
      </c>
      <c r="J44" s="9" t="s">
        <v>111</v>
      </c>
      <c r="K44" s="13">
        <v>51.428571428571502</v>
      </c>
      <c r="L44" s="14">
        <v>69.999999999999901</v>
      </c>
      <c r="M44" s="9">
        <v>2</v>
      </c>
      <c r="N44" s="9">
        <v>39.75</v>
      </c>
      <c r="O44" s="9">
        <v>0.76</v>
      </c>
      <c r="P44" s="9">
        <v>22.5</v>
      </c>
      <c r="Q44" s="13">
        <v>0.21874999999999969</v>
      </c>
      <c r="R44" s="13">
        <v>0</v>
      </c>
      <c r="S44" s="15">
        <v>1.5327666666666699E-2</v>
      </c>
      <c r="T44" s="15">
        <v>3.3333333333333298E-2</v>
      </c>
      <c r="U44" s="9">
        <v>0</v>
      </c>
      <c r="V44" s="13">
        <v>0.74239488603878057</v>
      </c>
      <c r="W44" s="9" t="s">
        <v>31</v>
      </c>
      <c r="X44" s="9">
        <v>1.55</v>
      </c>
      <c r="Y44" s="9"/>
      <c r="Z44" s="9"/>
    </row>
    <row r="45" spans="1:26" x14ac:dyDescent="0.15">
      <c r="A45" s="5">
        <v>43</v>
      </c>
      <c r="B45" s="12" t="s">
        <v>124</v>
      </c>
      <c r="C45" s="12" t="s">
        <v>125</v>
      </c>
      <c r="D45" s="9" t="s">
        <v>29</v>
      </c>
      <c r="E45" s="10">
        <v>1.2E-2</v>
      </c>
      <c r="F45" s="10">
        <v>1.2959999999999999E-2</v>
      </c>
      <c r="G45" s="13">
        <v>15.309699999999999</v>
      </c>
      <c r="H45" s="9">
        <v>0.94</v>
      </c>
      <c r="I45" s="13">
        <v>0.211078417021277</v>
      </c>
      <c r="J45" s="9" t="s">
        <v>30</v>
      </c>
      <c r="K45" s="13">
        <v>51.428571428571502</v>
      </c>
      <c r="L45" s="14">
        <v>69.999999999999901</v>
      </c>
      <c r="M45" s="9">
        <v>2</v>
      </c>
      <c r="N45" s="9">
        <v>27.15</v>
      </c>
      <c r="O45" s="9">
        <v>0.76</v>
      </c>
      <c r="P45" s="9">
        <v>22.5</v>
      </c>
      <c r="Q45" s="13">
        <v>0.21874999999999969</v>
      </c>
      <c r="R45" s="13">
        <v>0</v>
      </c>
      <c r="S45" s="15">
        <v>2.2338E-2</v>
      </c>
      <c r="T45" s="15">
        <v>0.05</v>
      </c>
      <c r="U45" s="9">
        <v>0</v>
      </c>
      <c r="V45" s="13">
        <v>0.69834562541874168</v>
      </c>
      <c r="W45" s="9" t="s">
        <v>31</v>
      </c>
      <c r="X45" s="9">
        <v>1.48</v>
      </c>
      <c r="Y45" s="9"/>
      <c r="Z45" s="9"/>
    </row>
    <row r="46" spans="1:26" x14ac:dyDescent="0.15">
      <c r="A46" s="5">
        <v>44</v>
      </c>
      <c r="B46" s="12" t="s">
        <v>126</v>
      </c>
      <c r="C46" s="12" t="s">
        <v>127</v>
      </c>
      <c r="D46" s="9" t="s">
        <v>77</v>
      </c>
      <c r="E46" s="10">
        <v>0</v>
      </c>
      <c r="F46" s="10">
        <v>8.48E-2</v>
      </c>
      <c r="G46" s="13">
        <v>13.716799999999999</v>
      </c>
      <c r="H46" s="9">
        <v>0.95</v>
      </c>
      <c r="I46" s="13">
        <v>1.22440488421053</v>
      </c>
      <c r="J46" s="9" t="s">
        <v>78</v>
      </c>
      <c r="K46" s="13">
        <v>34.285714285714299</v>
      </c>
      <c r="L46" s="14">
        <v>105</v>
      </c>
      <c r="M46" s="9">
        <v>2</v>
      </c>
      <c r="N46" s="9">
        <v>75.900000000000006</v>
      </c>
      <c r="O46" s="9">
        <v>0.76</v>
      </c>
      <c r="P46" s="9">
        <v>22.5</v>
      </c>
      <c r="Q46" s="13">
        <v>0.32812499999999989</v>
      </c>
      <c r="R46" s="13">
        <v>0</v>
      </c>
      <c r="S46" s="15">
        <v>5.6082666666666697E-2</v>
      </c>
      <c r="T46" s="15">
        <v>0.133333333333333</v>
      </c>
      <c r="U46" s="9">
        <v>0</v>
      </c>
      <c r="V46" s="13">
        <v>2.4948771015512503</v>
      </c>
      <c r="W46" s="9" t="s">
        <v>31</v>
      </c>
      <c r="X46" s="9">
        <v>4.0599999999999996</v>
      </c>
      <c r="Y46" s="9"/>
      <c r="Z46" s="9"/>
    </row>
    <row r="47" spans="1:26" x14ac:dyDescent="0.15">
      <c r="A47" s="5">
        <v>45</v>
      </c>
      <c r="B47" s="12" t="s">
        <v>128</v>
      </c>
      <c r="C47" s="12" t="s">
        <v>129</v>
      </c>
      <c r="D47" s="9" t="s">
        <v>77</v>
      </c>
      <c r="E47" s="10">
        <v>0</v>
      </c>
      <c r="F47" s="10">
        <v>0.23956</v>
      </c>
      <c r="G47" s="13">
        <v>13.716799999999999</v>
      </c>
      <c r="H47" s="9">
        <v>0.95</v>
      </c>
      <c r="I47" s="13">
        <v>3.4589437978947402</v>
      </c>
      <c r="J47" s="9" t="s">
        <v>78</v>
      </c>
      <c r="K47" s="13">
        <v>34.285714285714299</v>
      </c>
      <c r="L47" s="14">
        <v>105</v>
      </c>
      <c r="M47" s="9">
        <v>2</v>
      </c>
      <c r="N47" s="9">
        <v>75.900000000000006</v>
      </c>
      <c r="O47" s="9">
        <v>0.76</v>
      </c>
      <c r="P47" s="9">
        <v>22.5</v>
      </c>
      <c r="Q47" s="13">
        <v>0.32812499999999989</v>
      </c>
      <c r="R47" s="13">
        <v>0</v>
      </c>
      <c r="S47" s="15">
        <v>8.4124000000000004E-2</v>
      </c>
      <c r="T47" s="15">
        <v>0.2</v>
      </c>
      <c r="U47" s="9">
        <v>0</v>
      </c>
      <c r="V47" s="13">
        <v>5.2004674112243814</v>
      </c>
      <c r="W47" s="9" t="s">
        <v>31</v>
      </c>
      <c r="X47" s="9">
        <v>9.86</v>
      </c>
      <c r="Y47" s="9"/>
      <c r="Z47" s="9"/>
    </row>
    <row r="48" spans="1:26" ht="27" x14ac:dyDescent="0.15">
      <c r="A48" s="5">
        <v>46</v>
      </c>
      <c r="B48" s="12" t="s">
        <v>130</v>
      </c>
      <c r="C48" s="7" t="s">
        <v>131</v>
      </c>
      <c r="D48" s="9" t="s">
        <v>77</v>
      </c>
      <c r="E48" s="10">
        <v>8.5000000000000006E-2</v>
      </c>
      <c r="F48" s="10">
        <v>8.9249999999999996E-2</v>
      </c>
      <c r="G48" s="13">
        <v>13.716799999999999</v>
      </c>
      <c r="H48" s="9">
        <v>0.95</v>
      </c>
      <c r="I48" s="13">
        <v>1.2886572631578901</v>
      </c>
      <c r="J48" s="9" t="s">
        <v>78</v>
      </c>
      <c r="K48" s="13">
        <v>48</v>
      </c>
      <c r="L48" s="14">
        <v>75</v>
      </c>
      <c r="M48" s="9">
        <v>2</v>
      </c>
      <c r="N48" s="9">
        <v>75.900000000000006</v>
      </c>
      <c r="O48" s="9">
        <v>0.76</v>
      </c>
      <c r="P48" s="9">
        <v>22.5</v>
      </c>
      <c r="Q48" s="13">
        <v>0.234375</v>
      </c>
      <c r="R48" s="13">
        <v>0</v>
      </c>
      <c r="S48" s="15">
        <v>9.4781111111111094E-2</v>
      </c>
      <c r="T48" s="15">
        <v>0.22222222222222199</v>
      </c>
      <c r="U48" s="9">
        <v>0.3</v>
      </c>
      <c r="V48" s="13">
        <v>2.747583793444131</v>
      </c>
      <c r="W48" s="9" t="s">
        <v>31</v>
      </c>
      <c r="X48" s="9"/>
      <c r="Y48" s="9"/>
      <c r="Z48" s="9"/>
    </row>
    <row r="49" spans="1:26" ht="27" x14ac:dyDescent="0.15">
      <c r="A49" s="5">
        <v>47</v>
      </c>
      <c r="B49" s="12" t="s">
        <v>132</v>
      </c>
      <c r="C49" s="7" t="s">
        <v>133</v>
      </c>
      <c r="D49" s="9" t="s">
        <v>77</v>
      </c>
      <c r="E49" s="10">
        <v>8.5000000000000006E-2</v>
      </c>
      <c r="F49" s="10">
        <v>8.9249999999999996E-2</v>
      </c>
      <c r="G49" s="13">
        <v>13.716799999999999</v>
      </c>
      <c r="H49" s="9">
        <v>0.95</v>
      </c>
      <c r="I49" s="13">
        <v>1.2886572631578901</v>
      </c>
      <c r="J49" s="9" t="s">
        <v>78</v>
      </c>
      <c r="K49" s="13">
        <v>48</v>
      </c>
      <c r="L49" s="14">
        <v>75</v>
      </c>
      <c r="M49" s="9">
        <v>2</v>
      </c>
      <c r="N49" s="9">
        <v>75.900000000000006</v>
      </c>
      <c r="O49" s="9">
        <v>0.76</v>
      </c>
      <c r="P49" s="9">
        <v>22.5</v>
      </c>
      <c r="Q49" s="13">
        <v>0.234375</v>
      </c>
      <c r="R49" s="13">
        <v>0</v>
      </c>
      <c r="S49" s="15">
        <v>9.4781111111111094E-2</v>
      </c>
      <c r="T49" s="15">
        <v>0.22222222222222199</v>
      </c>
      <c r="U49" s="9">
        <v>0</v>
      </c>
      <c r="V49" s="13">
        <v>2.4475837934441311</v>
      </c>
      <c r="W49" s="9" t="s">
        <v>31</v>
      </c>
      <c r="X49" s="9">
        <v>3.83</v>
      </c>
      <c r="Y49" s="9"/>
      <c r="Z49" s="9"/>
    </row>
    <row r="50" spans="1:26" ht="15" customHeight="1" x14ac:dyDescent="0.15">
      <c r="A50" s="5">
        <v>48</v>
      </c>
      <c r="B50" s="12" t="s">
        <v>134</v>
      </c>
      <c r="C50" s="7" t="s">
        <v>135</v>
      </c>
      <c r="D50" s="9" t="s">
        <v>77</v>
      </c>
      <c r="E50" s="10">
        <v>3.5000000000000003E-2</v>
      </c>
      <c r="F50" s="10">
        <v>3.6749999999999998E-2</v>
      </c>
      <c r="G50" s="13">
        <v>13.716799999999999</v>
      </c>
      <c r="H50" s="9">
        <v>0.93</v>
      </c>
      <c r="I50" s="13">
        <v>0.54203483870967695</v>
      </c>
      <c r="J50" s="9" t="s">
        <v>111</v>
      </c>
      <c r="K50" s="13">
        <v>51.428571428571502</v>
      </c>
      <c r="L50" s="14">
        <v>69.999999999999901</v>
      </c>
      <c r="M50" s="9">
        <v>2</v>
      </c>
      <c r="N50" s="9">
        <v>39.75</v>
      </c>
      <c r="O50" s="9">
        <v>0.76</v>
      </c>
      <c r="P50" s="9">
        <v>22.5</v>
      </c>
      <c r="Q50" s="13">
        <v>0.21874999999999969</v>
      </c>
      <c r="R50" s="13">
        <v>0</v>
      </c>
      <c r="S50" s="15">
        <v>1.40496666666667E-2</v>
      </c>
      <c r="T50" s="15">
        <v>3.3333333333333298E-2</v>
      </c>
      <c r="U50" s="9">
        <v>0</v>
      </c>
      <c r="V50" s="13">
        <v>1.1306940709330546</v>
      </c>
      <c r="W50" s="9" t="s">
        <v>31</v>
      </c>
      <c r="X50" s="9">
        <v>1.73</v>
      </c>
      <c r="Y50" s="9"/>
      <c r="Z50" s="9"/>
    </row>
    <row r="51" spans="1:26" x14ac:dyDescent="0.15">
      <c r="A51" s="5">
        <v>49</v>
      </c>
      <c r="B51" s="12" t="s">
        <v>136</v>
      </c>
      <c r="C51" s="7" t="s">
        <v>137</v>
      </c>
      <c r="D51" s="9" t="s">
        <v>138</v>
      </c>
      <c r="E51" s="10">
        <v>0</v>
      </c>
      <c r="F51" s="10">
        <v>1.7600000000000001E-2</v>
      </c>
      <c r="G51" s="13">
        <v>60.177</v>
      </c>
      <c r="H51" s="9">
        <v>0.65</v>
      </c>
      <c r="I51" s="13">
        <v>1.629408</v>
      </c>
      <c r="J51" s="9" t="s">
        <v>52</v>
      </c>
      <c r="K51" s="13">
        <v>65</v>
      </c>
      <c r="L51" s="14">
        <v>55.384615384615401</v>
      </c>
      <c r="M51" s="9">
        <v>4</v>
      </c>
      <c r="N51" s="9">
        <v>48.5</v>
      </c>
      <c r="O51" s="9">
        <v>0.76</v>
      </c>
      <c r="P51" s="9">
        <v>22.5</v>
      </c>
      <c r="Q51" s="13">
        <v>8.6538461538461536E-2</v>
      </c>
      <c r="R51" s="13">
        <v>0</v>
      </c>
      <c r="S51" s="15">
        <v>2.2338E-2</v>
      </c>
      <c r="T51" s="15">
        <v>0.05</v>
      </c>
      <c r="U51" s="9">
        <v>0</v>
      </c>
      <c r="V51" s="13">
        <v>3.1236956852071005</v>
      </c>
      <c r="W51" s="9" t="s">
        <v>31</v>
      </c>
      <c r="X51" s="9">
        <v>3.19</v>
      </c>
      <c r="Y51" s="9"/>
      <c r="Z51" s="9"/>
    </row>
    <row r="52" spans="1:26" x14ac:dyDescent="0.15">
      <c r="A52" s="5">
        <v>50</v>
      </c>
      <c r="B52" s="12" t="s">
        <v>139</v>
      </c>
      <c r="C52" s="7" t="s">
        <v>140</v>
      </c>
      <c r="D52" s="9" t="s">
        <v>77</v>
      </c>
      <c r="E52" s="10">
        <v>1.4999999999999999E-2</v>
      </c>
      <c r="F52" s="10">
        <v>1.575E-2</v>
      </c>
      <c r="G52" s="13">
        <v>13.716799999999999</v>
      </c>
      <c r="H52" s="9">
        <v>0.98</v>
      </c>
      <c r="I52" s="13">
        <v>0.22044857142857099</v>
      </c>
      <c r="J52" s="9" t="s">
        <v>52</v>
      </c>
      <c r="K52" s="13">
        <v>48</v>
      </c>
      <c r="L52" s="14">
        <v>75</v>
      </c>
      <c r="M52" s="9">
        <v>2</v>
      </c>
      <c r="N52" s="9">
        <v>48.5</v>
      </c>
      <c r="O52" s="9">
        <v>0.76</v>
      </c>
      <c r="P52" s="9">
        <v>22.5</v>
      </c>
      <c r="Q52" s="13">
        <v>0.234375</v>
      </c>
      <c r="R52" s="13">
        <v>0</v>
      </c>
      <c r="S52" s="15">
        <v>2.9348333333333299E-2</v>
      </c>
      <c r="T52" s="15">
        <v>6.6666666666666693E-2</v>
      </c>
      <c r="U52" s="9">
        <v>0</v>
      </c>
      <c r="V52" s="13">
        <v>0.82861810131195301</v>
      </c>
      <c r="W52" s="9" t="s">
        <v>31</v>
      </c>
      <c r="X52" s="9">
        <v>1.21</v>
      </c>
      <c r="Y52" s="9"/>
      <c r="Z52" s="9"/>
    </row>
    <row r="53" spans="1:26" x14ac:dyDescent="0.15">
      <c r="A53" s="5">
        <v>51</v>
      </c>
      <c r="B53" s="12" t="s">
        <v>141</v>
      </c>
      <c r="C53" s="7" t="s">
        <v>142</v>
      </c>
      <c r="D53" s="9" t="s">
        <v>29</v>
      </c>
      <c r="E53" s="10">
        <v>0</v>
      </c>
      <c r="F53" s="10">
        <v>1.6250000000000001E-2</v>
      </c>
      <c r="G53" s="13">
        <v>15.309699999999999</v>
      </c>
      <c r="H53" s="9">
        <v>0.95</v>
      </c>
      <c r="I53" s="13">
        <v>0.26187644736842097</v>
      </c>
      <c r="J53" s="9" t="s">
        <v>30</v>
      </c>
      <c r="K53" s="13">
        <v>65</v>
      </c>
      <c r="L53" s="14">
        <v>55.384615384615401</v>
      </c>
      <c r="M53" s="9">
        <v>2</v>
      </c>
      <c r="N53" s="9">
        <v>27.15</v>
      </c>
      <c r="O53" s="9">
        <v>0.76</v>
      </c>
      <c r="P53" s="9">
        <v>22.5</v>
      </c>
      <c r="Q53" s="13">
        <v>0.17307692307692307</v>
      </c>
      <c r="R53" s="13">
        <v>0</v>
      </c>
      <c r="S53" s="15">
        <v>2.2338E-2</v>
      </c>
      <c r="T53" s="15">
        <v>0.05</v>
      </c>
      <c r="U53" s="9">
        <v>0</v>
      </c>
      <c r="V53" s="13">
        <v>0.67327436724909429</v>
      </c>
      <c r="W53" s="9" t="s">
        <v>31</v>
      </c>
      <c r="X53" s="9">
        <v>0.84</v>
      </c>
      <c r="Y53" s="9"/>
      <c r="Z53" s="9"/>
    </row>
    <row r="54" spans="1:26" x14ac:dyDescent="0.15">
      <c r="A54" s="5">
        <v>52</v>
      </c>
      <c r="B54" s="12" t="s">
        <v>143</v>
      </c>
      <c r="C54" s="7" t="s">
        <v>144</v>
      </c>
      <c r="D54" s="9" t="s">
        <v>29</v>
      </c>
      <c r="E54" s="10">
        <v>1.4E-2</v>
      </c>
      <c r="F54" s="10">
        <v>1.47E-2</v>
      </c>
      <c r="G54" s="13">
        <v>15.309699999999999</v>
      </c>
      <c r="H54" s="9">
        <v>0.95</v>
      </c>
      <c r="I54" s="13">
        <v>0.23689746315789501</v>
      </c>
      <c r="J54" s="9" t="s">
        <v>30</v>
      </c>
      <c r="K54" s="13">
        <v>55.384615384615401</v>
      </c>
      <c r="L54" s="14">
        <v>65</v>
      </c>
      <c r="M54" s="9">
        <v>2</v>
      </c>
      <c r="N54" s="9">
        <v>27.15</v>
      </c>
      <c r="O54" s="9">
        <v>0.76</v>
      </c>
      <c r="P54" s="9">
        <v>22.5</v>
      </c>
      <c r="Q54" s="13">
        <v>0.20312499999999994</v>
      </c>
      <c r="R54" s="13">
        <v>0</v>
      </c>
      <c r="S54" s="15">
        <v>3.7573599999999999E-2</v>
      </c>
      <c r="T54" s="15">
        <v>0.08</v>
      </c>
      <c r="U54" s="9">
        <v>0</v>
      </c>
      <c r="V54" s="13">
        <v>0.74053135958448779</v>
      </c>
      <c r="W54" s="9" t="s">
        <v>31</v>
      </c>
      <c r="X54" s="9">
        <v>0.84</v>
      </c>
      <c r="Y54" s="9"/>
      <c r="Z54" s="9"/>
    </row>
    <row r="55" spans="1:26" x14ac:dyDescent="0.15">
      <c r="A55" s="5">
        <v>53</v>
      </c>
      <c r="B55" s="12" t="s">
        <v>145</v>
      </c>
      <c r="C55" s="7" t="s">
        <v>146</v>
      </c>
      <c r="D55" s="9" t="s">
        <v>77</v>
      </c>
      <c r="E55" s="10">
        <v>8.0000000000000002E-3</v>
      </c>
      <c r="F55" s="10">
        <v>8.4799999999999997E-3</v>
      </c>
      <c r="G55" s="13">
        <v>13.716799999999999</v>
      </c>
      <c r="H55" s="9">
        <v>0.99</v>
      </c>
      <c r="I55" s="13">
        <v>0.11749339797979801</v>
      </c>
      <c r="J55" s="9" t="s">
        <v>111</v>
      </c>
      <c r="K55" s="13">
        <v>55.384615384615401</v>
      </c>
      <c r="L55" s="14">
        <v>65</v>
      </c>
      <c r="M55" s="9">
        <v>2</v>
      </c>
      <c r="N55" s="9">
        <v>39.75</v>
      </c>
      <c r="O55" s="9">
        <v>0.76</v>
      </c>
      <c r="P55" s="9">
        <v>22.5</v>
      </c>
      <c r="Q55" s="13">
        <v>0.20312499999999994</v>
      </c>
      <c r="R55" s="13">
        <v>0</v>
      </c>
      <c r="S55" s="15">
        <v>2.8623333333333299E-2</v>
      </c>
      <c r="T55" s="15">
        <v>6.6666666666666693E-2</v>
      </c>
      <c r="U55" s="9">
        <v>0</v>
      </c>
      <c r="V55" s="13">
        <v>0.60766485783593505</v>
      </c>
      <c r="W55" s="9" t="s">
        <v>31</v>
      </c>
      <c r="X55" s="9"/>
      <c r="Y55" s="9"/>
      <c r="Z55" s="9"/>
    </row>
    <row r="56" spans="1:26" x14ac:dyDescent="0.15">
      <c r="A56" s="5">
        <v>54</v>
      </c>
      <c r="B56" s="12" t="s">
        <v>147</v>
      </c>
      <c r="C56" s="7" t="s">
        <v>148</v>
      </c>
      <c r="D56" s="9" t="s">
        <v>77</v>
      </c>
      <c r="E56" s="10">
        <v>5.1999999999999998E-2</v>
      </c>
      <c r="F56" s="10">
        <v>5.6160000000000002E-2</v>
      </c>
      <c r="G56" s="13">
        <v>13.716799999999999</v>
      </c>
      <c r="H56" s="9">
        <v>0.98</v>
      </c>
      <c r="I56" s="13">
        <v>0.78605662040816304</v>
      </c>
      <c r="J56" s="9" t="s">
        <v>78</v>
      </c>
      <c r="K56" s="13">
        <v>48</v>
      </c>
      <c r="L56" s="14">
        <v>75</v>
      </c>
      <c r="M56" s="9">
        <v>2</v>
      </c>
      <c r="N56" s="9">
        <v>75.900000000000006</v>
      </c>
      <c r="O56" s="9">
        <v>0.76</v>
      </c>
      <c r="P56" s="9">
        <v>22.5</v>
      </c>
      <c r="Q56" s="13">
        <v>0.234375</v>
      </c>
      <c r="R56" s="13">
        <v>0</v>
      </c>
      <c r="S56" s="15">
        <v>9.7224000000000005E-2</v>
      </c>
      <c r="T56" s="15">
        <v>0.2</v>
      </c>
      <c r="U56" s="9">
        <v>0.3</v>
      </c>
      <c r="V56" s="13">
        <v>2.0933104527072053</v>
      </c>
      <c r="W56" s="9" t="s">
        <v>31</v>
      </c>
      <c r="X56" s="9">
        <v>3.5</v>
      </c>
      <c r="Y56" s="9"/>
      <c r="Z56" s="9"/>
    </row>
    <row r="57" spans="1:26" x14ac:dyDescent="0.15">
      <c r="A57" s="5">
        <v>55</v>
      </c>
      <c r="B57" s="12" t="s">
        <v>149</v>
      </c>
      <c r="C57" s="7" t="s">
        <v>150</v>
      </c>
      <c r="D57" s="9" t="s">
        <v>77</v>
      </c>
      <c r="E57" s="10">
        <v>5.1999999999999998E-2</v>
      </c>
      <c r="F57" s="10">
        <v>5.6160000000000002E-2</v>
      </c>
      <c r="G57" s="13">
        <v>13.716799999999999</v>
      </c>
      <c r="H57" s="9">
        <v>0.98</v>
      </c>
      <c r="I57" s="13">
        <v>0.78605662040816304</v>
      </c>
      <c r="J57" s="9" t="s">
        <v>78</v>
      </c>
      <c r="K57" s="13">
        <v>48</v>
      </c>
      <c r="L57" s="14">
        <v>75</v>
      </c>
      <c r="M57" s="9">
        <v>2</v>
      </c>
      <c r="N57" s="9">
        <v>75.900000000000006</v>
      </c>
      <c r="O57" s="9">
        <v>0.76</v>
      </c>
      <c r="P57" s="9">
        <v>22.5</v>
      </c>
      <c r="Q57" s="13">
        <v>0.234375</v>
      </c>
      <c r="R57" s="13">
        <v>0</v>
      </c>
      <c r="S57" s="15">
        <v>0.10657111111111101</v>
      </c>
      <c r="T57" s="15">
        <v>0.22222222222222199</v>
      </c>
      <c r="U57" s="9">
        <v>0.3</v>
      </c>
      <c r="V57" s="13">
        <v>2.124879786040538</v>
      </c>
      <c r="W57" s="9" t="s">
        <v>31</v>
      </c>
      <c r="X57" s="9">
        <v>3.5</v>
      </c>
      <c r="Y57" s="9"/>
      <c r="Z57" s="9"/>
    </row>
    <row r="58" spans="1:26" x14ac:dyDescent="0.15">
      <c r="A58" s="5">
        <v>56</v>
      </c>
      <c r="B58" s="12" t="s">
        <v>151</v>
      </c>
      <c r="C58" s="7" t="s">
        <v>152</v>
      </c>
      <c r="D58" s="9" t="s">
        <v>77</v>
      </c>
      <c r="E58" s="10">
        <v>7.8E-2</v>
      </c>
      <c r="F58" s="10">
        <v>8.1900000000000001E-2</v>
      </c>
      <c r="G58" s="13">
        <v>13.716799999999999</v>
      </c>
      <c r="H58" s="9">
        <v>0.96</v>
      </c>
      <c r="I58" s="13">
        <v>1.1702144999999999</v>
      </c>
      <c r="J58" s="9" t="s">
        <v>78</v>
      </c>
      <c r="K58" s="13">
        <v>45</v>
      </c>
      <c r="L58" s="14">
        <v>80</v>
      </c>
      <c r="M58" s="9">
        <v>2</v>
      </c>
      <c r="N58" s="9">
        <v>75.900000000000006</v>
      </c>
      <c r="O58" s="9">
        <v>0.76</v>
      </c>
      <c r="P58" s="9">
        <v>22.5</v>
      </c>
      <c r="Q58" s="13">
        <v>0.25</v>
      </c>
      <c r="R58" s="13">
        <v>0</v>
      </c>
      <c r="S58" s="15">
        <v>8.4124000000000004E-2</v>
      </c>
      <c r="T58" s="15">
        <v>0.2</v>
      </c>
      <c r="U58" s="9">
        <v>0</v>
      </c>
      <c r="V58" s="13">
        <v>2.2967865989583336</v>
      </c>
      <c r="W58" s="9" t="s">
        <v>31</v>
      </c>
      <c r="X58" s="9">
        <v>3.68</v>
      </c>
      <c r="Y58" s="9"/>
      <c r="Z58" s="9"/>
    </row>
    <row r="59" spans="1:26" x14ac:dyDescent="0.15">
      <c r="A59" s="5">
        <v>57</v>
      </c>
      <c r="B59" s="12" t="s">
        <v>153</v>
      </c>
      <c r="C59" s="7" t="s">
        <v>154</v>
      </c>
      <c r="D59" s="9" t="s">
        <v>77</v>
      </c>
      <c r="E59" s="10">
        <v>7.8E-2</v>
      </c>
      <c r="F59" s="10">
        <v>8.1900000000000001E-2</v>
      </c>
      <c r="G59" s="13">
        <v>13.716799999999999</v>
      </c>
      <c r="H59" s="9">
        <v>0.96</v>
      </c>
      <c r="I59" s="13">
        <v>1.1702144999999999</v>
      </c>
      <c r="J59" s="9" t="s">
        <v>78</v>
      </c>
      <c r="K59" s="13">
        <v>45</v>
      </c>
      <c r="L59" s="14">
        <v>80</v>
      </c>
      <c r="M59" s="9">
        <v>2</v>
      </c>
      <c r="N59" s="9">
        <v>75.900000000000006</v>
      </c>
      <c r="O59" s="9">
        <v>0.76</v>
      </c>
      <c r="P59" s="9">
        <v>22.5</v>
      </c>
      <c r="Q59" s="13">
        <v>0.25</v>
      </c>
      <c r="R59" s="13">
        <v>0</v>
      </c>
      <c r="S59" s="15">
        <v>8.4124000000000004E-2</v>
      </c>
      <c r="T59" s="15">
        <v>0.2</v>
      </c>
      <c r="U59" s="9">
        <v>0</v>
      </c>
      <c r="V59" s="13">
        <v>2.2967865989583336</v>
      </c>
      <c r="W59" s="9" t="s">
        <v>31</v>
      </c>
      <c r="X59" s="9">
        <v>3.68</v>
      </c>
      <c r="Y59" s="9"/>
      <c r="Z59" s="9"/>
    </row>
    <row r="60" spans="1:26" x14ac:dyDescent="0.15">
      <c r="A60" s="5">
        <v>58</v>
      </c>
      <c r="B60" s="12" t="s">
        <v>155</v>
      </c>
      <c r="C60" s="7" t="s">
        <v>156</v>
      </c>
      <c r="D60" s="9" t="s">
        <v>138</v>
      </c>
      <c r="E60" s="10">
        <v>1.4999999999999999E-2</v>
      </c>
      <c r="F60" s="10">
        <v>2.1000000000000001E-2</v>
      </c>
      <c r="G60" s="13">
        <v>60.177</v>
      </c>
      <c r="H60" s="9">
        <v>0.65</v>
      </c>
      <c r="I60" s="13">
        <v>1.94418</v>
      </c>
      <c r="J60" s="9" t="s">
        <v>78</v>
      </c>
      <c r="K60" s="13">
        <v>36</v>
      </c>
      <c r="L60" s="14">
        <v>100</v>
      </c>
      <c r="M60" s="9">
        <v>2</v>
      </c>
      <c r="N60" s="9">
        <v>75.900000000000006</v>
      </c>
      <c r="O60" s="9">
        <v>0.76</v>
      </c>
      <c r="P60" s="9">
        <v>22.5</v>
      </c>
      <c r="Q60" s="13">
        <v>0.3125</v>
      </c>
      <c r="R60" s="13">
        <v>0</v>
      </c>
      <c r="S60" s="15">
        <v>4.4676E-2</v>
      </c>
      <c r="T60" s="15">
        <v>0.1</v>
      </c>
      <c r="U60" s="9">
        <v>0</v>
      </c>
      <c r="V60" s="13">
        <v>4.6824641538461549</v>
      </c>
      <c r="W60" s="9" t="s">
        <v>31</v>
      </c>
      <c r="X60" s="9">
        <v>2.8</v>
      </c>
      <c r="Y60" s="9"/>
      <c r="Z60" s="9"/>
    </row>
    <row r="61" spans="1:26" x14ac:dyDescent="0.15">
      <c r="A61" s="5">
        <v>59</v>
      </c>
      <c r="B61" s="12" t="s">
        <v>157</v>
      </c>
      <c r="C61" s="7" t="s">
        <v>158</v>
      </c>
      <c r="D61" s="9" t="s">
        <v>138</v>
      </c>
      <c r="E61" s="10">
        <v>1.4999999999999999E-2</v>
      </c>
      <c r="F61" s="10">
        <v>2.1000000000000001E-2</v>
      </c>
      <c r="G61" s="13">
        <v>60.177</v>
      </c>
      <c r="H61" s="9">
        <v>0.65</v>
      </c>
      <c r="I61" s="13">
        <v>1.94418</v>
      </c>
      <c r="J61" s="9" t="s">
        <v>78</v>
      </c>
      <c r="K61" s="13">
        <v>36</v>
      </c>
      <c r="L61" s="14">
        <v>100</v>
      </c>
      <c r="M61" s="9">
        <v>2</v>
      </c>
      <c r="N61" s="9">
        <v>75.900000000000006</v>
      </c>
      <c r="O61" s="9">
        <v>0.76</v>
      </c>
      <c r="P61" s="9">
        <v>22.5</v>
      </c>
      <c r="Q61" s="13">
        <v>0.3125</v>
      </c>
      <c r="R61" s="13">
        <v>0</v>
      </c>
      <c r="S61" s="15">
        <v>4.4676E-2</v>
      </c>
      <c r="T61" s="15">
        <v>0.1</v>
      </c>
      <c r="U61" s="9">
        <v>0</v>
      </c>
      <c r="V61" s="13">
        <v>4.6824641538461549</v>
      </c>
      <c r="W61" s="9" t="s">
        <v>31</v>
      </c>
      <c r="X61" s="9">
        <v>2.8</v>
      </c>
      <c r="Y61" s="9"/>
      <c r="Z61" s="9"/>
    </row>
    <row r="62" spans="1:26" x14ac:dyDescent="0.15">
      <c r="A62" s="5">
        <v>60</v>
      </c>
      <c r="B62" s="12" t="s">
        <v>159</v>
      </c>
      <c r="C62" s="7" t="s">
        <v>140</v>
      </c>
      <c r="D62" s="9" t="s">
        <v>46</v>
      </c>
      <c r="E62" s="10">
        <v>4.7E-2</v>
      </c>
      <c r="F62" s="10">
        <v>4.9349999999999998E-2</v>
      </c>
      <c r="G62" s="13">
        <v>18.584099999999999</v>
      </c>
      <c r="H62" s="9">
        <v>0.96</v>
      </c>
      <c r="I62" s="13">
        <v>0.95533889062499999</v>
      </c>
      <c r="J62" s="9" t="s">
        <v>160</v>
      </c>
      <c r="K62" s="13">
        <v>45</v>
      </c>
      <c r="L62" s="14">
        <v>80</v>
      </c>
      <c r="M62" s="9">
        <v>2</v>
      </c>
      <c r="N62" s="9">
        <v>67.900000000000006</v>
      </c>
      <c r="O62" s="9">
        <v>0.76</v>
      </c>
      <c r="P62" s="9">
        <v>22.5</v>
      </c>
      <c r="Q62" s="13">
        <v>0.25</v>
      </c>
      <c r="R62" s="13">
        <v>0</v>
      </c>
      <c r="S62" s="15">
        <v>0.10657111111111101</v>
      </c>
      <c r="T62" s="15">
        <v>0.22222222222222199</v>
      </c>
      <c r="U62" s="9">
        <v>0.3</v>
      </c>
      <c r="V62" s="13">
        <v>2.353950453396267</v>
      </c>
      <c r="W62" s="9" t="s">
        <v>31</v>
      </c>
      <c r="X62" s="9">
        <v>3.2</v>
      </c>
      <c r="Y62" s="9"/>
      <c r="Z62" s="9"/>
    </row>
    <row r="63" spans="1:26" x14ac:dyDescent="0.15">
      <c r="A63" s="5">
        <v>61</v>
      </c>
      <c r="B63" s="12" t="s">
        <v>161</v>
      </c>
      <c r="C63" s="7" t="s">
        <v>162</v>
      </c>
      <c r="D63" s="9" t="s">
        <v>46</v>
      </c>
      <c r="E63" s="10">
        <v>4.7E-2</v>
      </c>
      <c r="F63" s="10">
        <v>4.9349999999999998E-2</v>
      </c>
      <c r="G63" s="13">
        <v>18.584099999999999</v>
      </c>
      <c r="H63" s="9">
        <v>0.96</v>
      </c>
      <c r="I63" s="13">
        <v>0.95533889062499999</v>
      </c>
      <c r="J63" s="9" t="s">
        <v>160</v>
      </c>
      <c r="K63" s="13">
        <v>45</v>
      </c>
      <c r="L63" s="14">
        <v>80</v>
      </c>
      <c r="M63" s="9">
        <v>2</v>
      </c>
      <c r="N63" s="9">
        <v>67.900000000000006</v>
      </c>
      <c r="O63" s="9">
        <v>0.76</v>
      </c>
      <c r="P63" s="9">
        <v>22.5</v>
      </c>
      <c r="Q63" s="13">
        <v>0.25</v>
      </c>
      <c r="R63" s="13">
        <v>0</v>
      </c>
      <c r="S63" s="15">
        <v>0.10657111111111101</v>
      </c>
      <c r="T63" s="15">
        <v>0.22222222222222199</v>
      </c>
      <c r="U63" s="9">
        <v>0.3</v>
      </c>
      <c r="V63" s="13">
        <v>2.353950453396267</v>
      </c>
      <c r="W63" s="9" t="s">
        <v>31</v>
      </c>
      <c r="X63" s="9">
        <v>3.2</v>
      </c>
      <c r="Y63" s="9"/>
      <c r="Z63" s="9"/>
    </row>
    <row r="64" spans="1:26" x14ac:dyDescent="0.15">
      <c r="A64" s="5">
        <v>62</v>
      </c>
      <c r="B64" s="12" t="s">
        <v>163</v>
      </c>
      <c r="C64" s="7" t="s">
        <v>142</v>
      </c>
      <c r="D64" s="9" t="s">
        <v>77</v>
      </c>
      <c r="E64" s="10">
        <v>2.1999999999999999E-2</v>
      </c>
      <c r="F64" s="10">
        <v>2.3099999999999999E-2</v>
      </c>
      <c r="G64" s="13">
        <v>13.716799999999999</v>
      </c>
      <c r="H64" s="9">
        <v>0.96</v>
      </c>
      <c r="I64" s="13">
        <v>0.33006049999999998</v>
      </c>
      <c r="J64" s="9" t="s">
        <v>78</v>
      </c>
      <c r="K64" s="13">
        <v>48</v>
      </c>
      <c r="L64" s="14">
        <v>75</v>
      </c>
      <c r="M64" s="9">
        <v>2</v>
      </c>
      <c r="N64" s="9">
        <v>75.900000000000006</v>
      </c>
      <c r="O64" s="9">
        <v>0.76</v>
      </c>
      <c r="P64" s="9">
        <v>22.5</v>
      </c>
      <c r="Q64" s="13">
        <v>0.234375</v>
      </c>
      <c r="R64" s="13">
        <v>0</v>
      </c>
      <c r="S64" s="15">
        <v>8.4124000000000004E-2</v>
      </c>
      <c r="T64" s="15">
        <v>0.2</v>
      </c>
      <c r="U64" s="9">
        <v>0</v>
      </c>
      <c r="V64" s="13">
        <v>1.2841334062500001</v>
      </c>
      <c r="W64" s="9" t="s">
        <v>31</v>
      </c>
      <c r="X64" s="9">
        <v>1.45</v>
      </c>
      <c r="Y64" s="9"/>
      <c r="Z64" s="9"/>
    </row>
    <row r="65" spans="1:26" x14ac:dyDescent="0.15">
      <c r="A65" s="5">
        <v>63</v>
      </c>
      <c r="B65" s="12" t="s">
        <v>164</v>
      </c>
      <c r="C65" s="7" t="s">
        <v>165</v>
      </c>
      <c r="D65" s="9" t="s">
        <v>138</v>
      </c>
      <c r="E65" s="10">
        <v>6.0000000000000001E-3</v>
      </c>
      <c r="F65" s="10">
        <v>8.3999999999999995E-3</v>
      </c>
      <c r="G65" s="13">
        <v>60.177</v>
      </c>
      <c r="H65" s="9">
        <v>0.7</v>
      </c>
      <c r="I65" s="13">
        <v>0.72212399999999999</v>
      </c>
      <c r="J65" s="9" t="s">
        <v>30</v>
      </c>
      <c r="K65" s="13">
        <v>37.894736842105303</v>
      </c>
      <c r="L65" s="14">
        <v>94.999999999999901</v>
      </c>
      <c r="M65" s="9">
        <v>2</v>
      </c>
      <c r="N65" s="9">
        <v>27.15</v>
      </c>
      <c r="O65" s="9">
        <v>0.76</v>
      </c>
      <c r="P65" s="9">
        <v>22.5</v>
      </c>
      <c r="Q65" s="13">
        <v>0.29687499999999967</v>
      </c>
      <c r="R65" s="13">
        <v>0</v>
      </c>
      <c r="S65" s="15">
        <v>1.46026666666667E-2</v>
      </c>
      <c r="T65" s="15">
        <v>3.3333333333333298E-2</v>
      </c>
      <c r="U65" s="9">
        <v>0</v>
      </c>
      <c r="V65" s="13">
        <v>1.8796359321428566</v>
      </c>
      <c r="W65" s="9" t="s">
        <v>31</v>
      </c>
      <c r="X65" s="9">
        <v>1.29</v>
      </c>
      <c r="Y65" s="9"/>
      <c r="Z65" s="9"/>
    </row>
    <row r="66" spans="1:26" x14ac:dyDescent="0.15">
      <c r="A66" s="5">
        <v>64</v>
      </c>
      <c r="B66" s="12" t="s">
        <v>166</v>
      </c>
      <c r="C66" s="7" t="s">
        <v>167</v>
      </c>
      <c r="D66" s="9" t="s">
        <v>29</v>
      </c>
      <c r="E66" s="10">
        <v>2E-3</v>
      </c>
      <c r="F66" s="10">
        <v>2.5999999999999999E-3</v>
      </c>
      <c r="G66" s="13">
        <v>15.309699999999999</v>
      </c>
      <c r="H66" s="9">
        <v>0.95</v>
      </c>
      <c r="I66" s="13">
        <v>4.19002315789474E-2</v>
      </c>
      <c r="J66" s="9" t="s">
        <v>34</v>
      </c>
      <c r="K66" s="13">
        <v>72</v>
      </c>
      <c r="L66" s="14">
        <v>50</v>
      </c>
      <c r="M66" s="9">
        <v>3</v>
      </c>
      <c r="N66" s="9">
        <v>21.2</v>
      </c>
      <c r="O66" s="9">
        <v>0.76</v>
      </c>
      <c r="P66" s="9">
        <v>22.5</v>
      </c>
      <c r="Q66" s="13">
        <v>0.10416666666666667</v>
      </c>
      <c r="R66" s="13">
        <v>0</v>
      </c>
      <c r="S66" s="15">
        <v>1.43116666666667E-3</v>
      </c>
      <c r="T66" s="15">
        <v>3.3333333333333301E-3</v>
      </c>
      <c r="U66" s="9">
        <v>0</v>
      </c>
      <c r="V66" s="13">
        <v>0.21900991678054793</v>
      </c>
      <c r="W66" s="9" t="s">
        <v>31</v>
      </c>
      <c r="X66" s="9">
        <v>0.22</v>
      </c>
      <c r="Y66" s="9"/>
      <c r="Z66" s="9"/>
    </row>
    <row r="67" spans="1:26" x14ac:dyDescent="0.15">
      <c r="A67" s="5">
        <v>65</v>
      </c>
      <c r="B67" s="12" t="s">
        <v>168</v>
      </c>
      <c r="C67" s="7" t="s">
        <v>169</v>
      </c>
      <c r="D67" s="9" t="s">
        <v>29</v>
      </c>
      <c r="E67" s="10">
        <v>1E-3</v>
      </c>
      <c r="F67" s="10">
        <v>1.2999999999999999E-3</v>
      </c>
      <c r="G67" s="13">
        <v>15.309699999999999</v>
      </c>
      <c r="H67" s="9">
        <v>0.95</v>
      </c>
      <c r="I67" s="13">
        <v>2.09501157894737E-2</v>
      </c>
      <c r="J67" s="9" t="s">
        <v>34</v>
      </c>
      <c r="K67" s="13">
        <v>72</v>
      </c>
      <c r="L67" s="14">
        <v>50</v>
      </c>
      <c r="M67" s="9">
        <v>3</v>
      </c>
      <c r="N67" s="9">
        <v>21.2</v>
      </c>
      <c r="O67" s="9">
        <v>0.76</v>
      </c>
      <c r="P67" s="9">
        <v>22.5</v>
      </c>
      <c r="Q67" s="13">
        <v>0.10416666666666667</v>
      </c>
      <c r="R67" s="13">
        <v>0</v>
      </c>
      <c r="S67" s="15">
        <v>1.43116666666667E-3</v>
      </c>
      <c r="T67" s="15">
        <v>3.3333333333333301E-3</v>
      </c>
      <c r="U67" s="9">
        <v>0</v>
      </c>
      <c r="V67" s="13">
        <v>0.19453136043705763</v>
      </c>
      <c r="W67" s="9" t="s">
        <v>31</v>
      </c>
      <c r="X67" s="9">
        <v>0.19</v>
      </c>
      <c r="Y67" s="9"/>
      <c r="Z67" s="9"/>
    </row>
    <row r="68" spans="1:26" x14ac:dyDescent="0.15">
      <c r="A68" s="5">
        <v>66</v>
      </c>
      <c r="B68" s="12" t="s">
        <v>170</v>
      </c>
      <c r="C68" s="7" t="s">
        <v>171</v>
      </c>
      <c r="D68" s="9" t="s">
        <v>29</v>
      </c>
      <c r="E68" s="10">
        <v>2E-3</v>
      </c>
      <c r="F68" s="10">
        <v>2.5999999999999999E-3</v>
      </c>
      <c r="G68" s="13">
        <v>15.309699999999999</v>
      </c>
      <c r="H68" s="9">
        <v>0.95</v>
      </c>
      <c r="I68" s="13">
        <v>4.19002315789474E-2</v>
      </c>
      <c r="J68" s="9" t="s">
        <v>34</v>
      </c>
      <c r="K68" s="13">
        <v>72</v>
      </c>
      <c r="L68" s="14">
        <v>50</v>
      </c>
      <c r="M68" s="9">
        <v>3</v>
      </c>
      <c r="N68" s="9">
        <v>21.2</v>
      </c>
      <c r="O68" s="9">
        <v>0.76</v>
      </c>
      <c r="P68" s="9">
        <v>22.5</v>
      </c>
      <c r="Q68" s="13">
        <v>0.10416666666666667</v>
      </c>
      <c r="R68" s="13">
        <v>0</v>
      </c>
      <c r="S68" s="15">
        <v>1.43116666666667E-3</v>
      </c>
      <c r="T68" s="15">
        <v>3.3333333333333301E-3</v>
      </c>
      <c r="U68" s="9">
        <v>0</v>
      </c>
      <c r="V68" s="13">
        <v>0.21900991678054793</v>
      </c>
      <c r="W68" s="9" t="s">
        <v>31</v>
      </c>
      <c r="X68" s="9">
        <v>0.22</v>
      </c>
      <c r="Y68" s="9"/>
      <c r="Z68" s="9"/>
    </row>
    <row r="69" spans="1:26" x14ac:dyDescent="0.15">
      <c r="A69" s="5">
        <v>67</v>
      </c>
      <c r="B69" s="12" t="s">
        <v>172</v>
      </c>
      <c r="C69" s="12" t="s">
        <v>173</v>
      </c>
      <c r="D69" s="9" t="s">
        <v>46</v>
      </c>
      <c r="E69" s="10">
        <v>5.1999999999999998E-2</v>
      </c>
      <c r="F69" s="10">
        <v>5.4600000000000003E-2</v>
      </c>
      <c r="G69" s="13">
        <v>18.584099999999999</v>
      </c>
      <c r="H69" s="9">
        <v>0.96</v>
      </c>
      <c r="I69" s="13">
        <v>1.0569706875</v>
      </c>
      <c r="J69" s="9" t="s">
        <v>160</v>
      </c>
      <c r="K69" s="13">
        <v>48</v>
      </c>
      <c r="L69" s="14">
        <v>75</v>
      </c>
      <c r="M69" s="9">
        <v>2</v>
      </c>
      <c r="N69" s="9">
        <v>67.900000000000006</v>
      </c>
      <c r="O69" s="9">
        <v>0.76</v>
      </c>
      <c r="P69" s="9">
        <v>22.5</v>
      </c>
      <c r="Q69" s="13">
        <v>0.234375</v>
      </c>
      <c r="R69" s="13">
        <v>0</v>
      </c>
      <c r="S69" s="15">
        <v>0.10657111111111101</v>
      </c>
      <c r="T69" s="15">
        <v>0.22222222222222199</v>
      </c>
      <c r="U69" s="9">
        <v>0.3</v>
      </c>
      <c r="V69" s="13">
        <v>2.4326780605468747</v>
      </c>
      <c r="W69" s="9" t="s">
        <v>31</v>
      </c>
      <c r="X69" s="9">
        <v>3.82</v>
      </c>
      <c r="Y69" s="9"/>
      <c r="Z69" s="9"/>
    </row>
    <row r="70" spans="1:26" x14ac:dyDescent="0.15">
      <c r="A70" s="5">
        <v>68</v>
      </c>
      <c r="B70" s="12" t="s">
        <v>174</v>
      </c>
      <c r="C70" s="12" t="s">
        <v>175</v>
      </c>
      <c r="D70" s="9" t="s">
        <v>46</v>
      </c>
      <c r="E70" s="10">
        <v>4.7E-2</v>
      </c>
      <c r="F70" s="10">
        <v>4.9349999999999998E-2</v>
      </c>
      <c r="G70" s="13">
        <v>18.584099999999999</v>
      </c>
      <c r="H70" s="9">
        <v>0.96</v>
      </c>
      <c r="I70" s="13">
        <v>0.95533889062499999</v>
      </c>
      <c r="J70" s="9" t="s">
        <v>160</v>
      </c>
      <c r="K70" s="13">
        <v>48</v>
      </c>
      <c r="L70" s="14">
        <v>75</v>
      </c>
      <c r="M70" s="9">
        <v>2</v>
      </c>
      <c r="N70" s="9">
        <v>67.900000000000006</v>
      </c>
      <c r="O70" s="9">
        <v>0.76</v>
      </c>
      <c r="P70" s="9">
        <v>22.5</v>
      </c>
      <c r="Q70" s="13">
        <v>0.234375</v>
      </c>
      <c r="R70" s="13">
        <v>0</v>
      </c>
      <c r="S70" s="15">
        <v>0.10657111111111101</v>
      </c>
      <c r="T70" s="15">
        <v>0.22222222222222199</v>
      </c>
      <c r="U70" s="9">
        <v>0.3</v>
      </c>
      <c r="V70" s="13">
        <v>2.3151662954101559</v>
      </c>
      <c r="W70" s="9" t="s">
        <v>31</v>
      </c>
      <c r="X70" s="9">
        <v>3.3</v>
      </c>
      <c r="Y70" s="9"/>
      <c r="Z70" s="9"/>
    </row>
    <row r="71" spans="1:26" x14ac:dyDescent="0.15">
      <c r="A71" s="5">
        <v>69</v>
      </c>
      <c r="B71" s="12" t="s">
        <v>176</v>
      </c>
      <c r="C71" s="7" t="s">
        <v>177</v>
      </c>
      <c r="D71" s="9" t="s">
        <v>77</v>
      </c>
      <c r="E71" s="10">
        <v>2.4E-2</v>
      </c>
      <c r="F71" s="10">
        <v>2.52E-2</v>
      </c>
      <c r="G71" s="13">
        <v>13.716799999999999</v>
      </c>
      <c r="H71" s="9">
        <v>0.98</v>
      </c>
      <c r="I71" s="13">
        <v>0.35271771428571402</v>
      </c>
      <c r="J71" s="9" t="s">
        <v>111</v>
      </c>
      <c r="K71" s="13">
        <v>48</v>
      </c>
      <c r="L71" s="14">
        <v>75</v>
      </c>
      <c r="M71" s="9">
        <v>1</v>
      </c>
      <c r="N71" s="9">
        <v>39.75</v>
      </c>
      <c r="O71" s="9">
        <v>0.76</v>
      </c>
      <c r="P71" s="9">
        <v>22.5</v>
      </c>
      <c r="Q71" s="13">
        <v>0.46875</v>
      </c>
      <c r="R71" s="13">
        <v>0</v>
      </c>
      <c r="S71" s="15">
        <v>8.4124000000000004E-2</v>
      </c>
      <c r="T71" s="15">
        <v>0.2</v>
      </c>
      <c r="U71" s="9">
        <v>0</v>
      </c>
      <c r="V71" s="13">
        <v>1.5709936814868803</v>
      </c>
      <c r="W71" s="9" t="s">
        <v>31</v>
      </c>
      <c r="X71" s="9">
        <v>1.49</v>
      </c>
      <c r="Y71" s="9"/>
      <c r="Z71" s="9"/>
    </row>
    <row r="72" spans="1:26" x14ac:dyDescent="0.15">
      <c r="A72" s="5">
        <v>70</v>
      </c>
      <c r="B72" s="12" t="s">
        <v>178</v>
      </c>
      <c r="C72" s="7" t="s">
        <v>146</v>
      </c>
      <c r="D72" s="9" t="s">
        <v>77</v>
      </c>
      <c r="E72" s="10">
        <v>1.7999999999999999E-2</v>
      </c>
      <c r="F72" s="10">
        <v>1.89E-2</v>
      </c>
      <c r="G72" s="13">
        <v>13.716799999999999</v>
      </c>
      <c r="H72" s="9">
        <v>0.98</v>
      </c>
      <c r="I72" s="13">
        <v>0.264538285714286</v>
      </c>
      <c r="J72" s="9" t="s">
        <v>111</v>
      </c>
      <c r="K72" s="13">
        <v>48</v>
      </c>
      <c r="L72" s="14">
        <v>75</v>
      </c>
      <c r="M72" s="9">
        <v>1</v>
      </c>
      <c r="N72" s="9">
        <v>39.75</v>
      </c>
      <c r="O72" s="9">
        <v>0.76</v>
      </c>
      <c r="P72" s="9">
        <v>22.5</v>
      </c>
      <c r="Q72" s="13">
        <v>0.46875</v>
      </c>
      <c r="R72" s="13">
        <v>0</v>
      </c>
      <c r="S72" s="15">
        <v>1.46026666666667E-2</v>
      </c>
      <c r="T72" s="15">
        <v>3.3333333333333298E-2</v>
      </c>
      <c r="U72" s="9">
        <v>0</v>
      </c>
      <c r="V72" s="13">
        <v>1.2349289817784261</v>
      </c>
      <c r="W72" s="9" t="s">
        <v>31</v>
      </c>
      <c r="X72" s="9">
        <v>1.32</v>
      </c>
      <c r="Y72" s="9"/>
      <c r="Z72" s="9"/>
    </row>
    <row r="73" spans="1:26" x14ac:dyDescent="0.15">
      <c r="A73" s="5">
        <v>71</v>
      </c>
      <c r="B73" s="12" t="s">
        <v>179</v>
      </c>
      <c r="C73" s="7" t="s">
        <v>180</v>
      </c>
      <c r="D73" s="9" t="s">
        <v>46</v>
      </c>
      <c r="E73" s="10">
        <v>3.5000000000000003E-2</v>
      </c>
      <c r="F73" s="10">
        <v>3.6749999999999998E-2</v>
      </c>
      <c r="G73" s="13">
        <v>18.584099999999999</v>
      </c>
      <c r="H73" s="9">
        <v>0.9</v>
      </c>
      <c r="I73" s="13">
        <v>0.75885075000000002</v>
      </c>
      <c r="J73" s="9" t="s">
        <v>111</v>
      </c>
      <c r="K73" s="13">
        <v>48</v>
      </c>
      <c r="L73" s="14">
        <v>75</v>
      </c>
      <c r="M73" s="9">
        <v>2</v>
      </c>
      <c r="N73" s="9">
        <v>39.75</v>
      </c>
      <c r="O73" s="9">
        <v>0.76</v>
      </c>
      <c r="P73" s="9">
        <v>22.5</v>
      </c>
      <c r="Q73" s="13">
        <v>0.234375</v>
      </c>
      <c r="R73" s="13">
        <v>0</v>
      </c>
      <c r="S73" s="15">
        <v>0.10657111111111101</v>
      </c>
      <c r="T73" s="15">
        <v>0.22222222222222199</v>
      </c>
      <c r="U73" s="9">
        <v>0.3</v>
      </c>
      <c r="V73" s="13">
        <v>2.0478290499999998</v>
      </c>
      <c r="W73" s="9" t="s">
        <v>31</v>
      </c>
      <c r="X73" s="9">
        <v>3.6381999999999999</v>
      </c>
      <c r="Y73" s="9"/>
      <c r="Z73" s="9"/>
    </row>
    <row r="74" spans="1:26" x14ac:dyDescent="0.15">
      <c r="A74" s="5">
        <v>72</v>
      </c>
      <c r="B74" s="12" t="s">
        <v>181</v>
      </c>
      <c r="C74" s="12" t="s">
        <v>173</v>
      </c>
      <c r="D74" s="9" t="s">
        <v>46</v>
      </c>
      <c r="E74" s="10">
        <v>0</v>
      </c>
      <c r="F74" s="10">
        <v>3.7019999999999997E-2</v>
      </c>
      <c r="G74" s="13">
        <v>18.584099999999999</v>
      </c>
      <c r="H74" s="9">
        <v>0.9</v>
      </c>
      <c r="I74" s="13">
        <v>0.76442597999999995</v>
      </c>
      <c r="J74" s="9" t="s">
        <v>111</v>
      </c>
      <c r="K74" s="13">
        <v>55</v>
      </c>
      <c r="L74" s="14">
        <v>65.454545454545496</v>
      </c>
      <c r="M74" s="9">
        <v>2</v>
      </c>
      <c r="N74" s="9">
        <v>39.75</v>
      </c>
      <c r="O74" s="9">
        <v>0.76</v>
      </c>
      <c r="P74" s="9">
        <v>22.5</v>
      </c>
      <c r="Q74" s="13">
        <v>0.20454545454545456</v>
      </c>
      <c r="R74" s="13">
        <v>0</v>
      </c>
      <c r="S74" s="15">
        <v>0.10657111111111101</v>
      </c>
      <c r="T74" s="15">
        <v>0.22222222222222199</v>
      </c>
      <c r="U74" s="9">
        <v>0.3</v>
      </c>
      <c r="V74" s="13">
        <v>1.9932171935151513</v>
      </c>
      <c r="W74" s="9" t="s">
        <v>31</v>
      </c>
      <c r="X74" s="9">
        <v>3.1</v>
      </c>
      <c r="Y74" s="9"/>
      <c r="Z74" s="9"/>
    </row>
    <row r="75" spans="1:26" x14ac:dyDescent="0.15">
      <c r="A75" s="5">
        <v>73</v>
      </c>
      <c r="B75" s="12" t="s">
        <v>182</v>
      </c>
      <c r="C75" s="12" t="s">
        <v>183</v>
      </c>
      <c r="D75" s="9" t="s">
        <v>77</v>
      </c>
      <c r="E75" s="10">
        <v>4.8000000000000001E-2</v>
      </c>
      <c r="F75" s="10">
        <v>5.04E-2</v>
      </c>
      <c r="G75" s="13">
        <v>13.716799999999999</v>
      </c>
      <c r="H75" s="9">
        <v>0.95</v>
      </c>
      <c r="I75" s="13">
        <v>0.72771233684210501</v>
      </c>
      <c r="J75" s="9" t="s">
        <v>111</v>
      </c>
      <c r="K75" s="13">
        <v>42.352941176470502</v>
      </c>
      <c r="L75" s="14">
        <v>85.000000000000199</v>
      </c>
      <c r="M75" s="9">
        <v>2</v>
      </c>
      <c r="N75" s="9">
        <v>39.75</v>
      </c>
      <c r="O75" s="9">
        <v>0.76</v>
      </c>
      <c r="P75" s="9">
        <v>22.5</v>
      </c>
      <c r="Q75" s="13">
        <v>0.26562500000000056</v>
      </c>
      <c r="R75" s="13">
        <v>0</v>
      </c>
      <c r="S75" s="15">
        <v>4.2062000000000002E-2</v>
      </c>
      <c r="T75" s="15">
        <v>0.1</v>
      </c>
      <c r="U75" s="9">
        <v>0</v>
      </c>
      <c r="V75" s="13">
        <v>1.511054506731303</v>
      </c>
      <c r="W75" s="9" t="s">
        <v>31</v>
      </c>
      <c r="X75" s="9">
        <v>2.75</v>
      </c>
      <c r="Y75" s="9"/>
      <c r="Z75" s="9"/>
    </row>
    <row r="76" spans="1:26" x14ac:dyDescent="0.15">
      <c r="A76" s="5">
        <v>74</v>
      </c>
      <c r="B76" s="12" t="s">
        <v>184</v>
      </c>
      <c r="C76" s="12" t="s">
        <v>185</v>
      </c>
      <c r="D76" s="9" t="s">
        <v>29</v>
      </c>
      <c r="E76" s="10">
        <v>1.2E-2</v>
      </c>
      <c r="F76" s="10">
        <v>1.26E-2</v>
      </c>
      <c r="G76" s="13">
        <v>15.309699999999999</v>
      </c>
      <c r="H76" s="9">
        <v>0.95</v>
      </c>
      <c r="I76" s="13">
        <v>0.203054968421053</v>
      </c>
      <c r="J76" s="9" t="s">
        <v>52</v>
      </c>
      <c r="K76" s="13">
        <v>55.384615384615401</v>
      </c>
      <c r="L76" s="14">
        <v>65</v>
      </c>
      <c r="M76" s="9">
        <v>2</v>
      </c>
      <c r="N76" s="9">
        <v>48.5</v>
      </c>
      <c r="O76" s="9">
        <v>0.76</v>
      </c>
      <c r="P76" s="9">
        <v>22.5</v>
      </c>
      <c r="Q76" s="13">
        <v>0.20312499999999994</v>
      </c>
      <c r="R76" s="13">
        <v>0</v>
      </c>
      <c r="S76" s="15">
        <v>8.4124000000000004E-2</v>
      </c>
      <c r="T76" s="15">
        <v>0.2</v>
      </c>
      <c r="U76" s="9">
        <v>0</v>
      </c>
      <c r="V76" s="13">
        <v>0.95311739292705489</v>
      </c>
      <c r="W76" s="9" t="s">
        <v>31</v>
      </c>
      <c r="X76" s="9">
        <v>0.8</v>
      </c>
      <c r="Y76" s="9"/>
      <c r="Z76" s="9"/>
    </row>
    <row r="77" spans="1:26" x14ac:dyDescent="0.15">
      <c r="A77" s="5">
        <v>75</v>
      </c>
      <c r="B77" s="12" t="s">
        <v>186</v>
      </c>
      <c r="C77" s="12" t="s">
        <v>187</v>
      </c>
      <c r="D77" s="9" t="s">
        <v>29</v>
      </c>
      <c r="E77" s="10">
        <v>6.0000000000000001E-3</v>
      </c>
      <c r="F77" s="10">
        <v>6.3E-3</v>
      </c>
      <c r="G77" s="13">
        <v>15.309699999999999</v>
      </c>
      <c r="H77" s="9">
        <v>0.95</v>
      </c>
      <c r="I77" s="13">
        <v>0.101527484210526</v>
      </c>
      <c r="J77" s="9" t="s">
        <v>52</v>
      </c>
      <c r="K77" s="13">
        <v>65.454545454545496</v>
      </c>
      <c r="L77" s="14">
        <v>55</v>
      </c>
      <c r="M77" s="9">
        <v>6</v>
      </c>
      <c r="N77" s="9">
        <v>48.5</v>
      </c>
      <c r="O77" s="9">
        <v>0.76</v>
      </c>
      <c r="P77" s="9">
        <v>22.5</v>
      </c>
      <c r="Q77" s="13">
        <v>5.729166666666663E-2</v>
      </c>
      <c r="R77" s="13">
        <v>0</v>
      </c>
      <c r="S77" s="15">
        <v>4.77055555555556E-3</v>
      </c>
      <c r="T77" s="15">
        <v>1.1111111111111099E-2</v>
      </c>
      <c r="U77" s="9">
        <v>0</v>
      </c>
      <c r="V77" s="13">
        <v>0.25628125055709405</v>
      </c>
      <c r="W77" s="9" t="s">
        <v>31</v>
      </c>
      <c r="X77" s="9">
        <v>0.51</v>
      </c>
      <c r="Y77" s="9"/>
      <c r="Z77" s="9"/>
    </row>
    <row r="78" spans="1:26" x14ac:dyDescent="0.15">
      <c r="A78" s="5">
        <v>76</v>
      </c>
      <c r="B78" s="12" t="s">
        <v>188</v>
      </c>
      <c r="C78" s="12" t="s">
        <v>189</v>
      </c>
      <c r="D78" s="9" t="s">
        <v>29</v>
      </c>
      <c r="E78" s="10">
        <v>4.0000000000000001E-3</v>
      </c>
      <c r="F78" s="10">
        <v>4.1999999999999997E-3</v>
      </c>
      <c r="G78" s="13">
        <v>15.309699999999999</v>
      </c>
      <c r="H78" s="9">
        <v>0.95</v>
      </c>
      <c r="I78" s="13">
        <v>6.7684989473684204E-2</v>
      </c>
      <c r="J78" s="9" t="s">
        <v>52</v>
      </c>
      <c r="K78" s="13">
        <v>65.454545454545496</v>
      </c>
      <c r="L78" s="14">
        <v>55</v>
      </c>
      <c r="M78" s="9">
        <v>6</v>
      </c>
      <c r="N78" s="9">
        <v>48.5</v>
      </c>
      <c r="O78" s="9">
        <v>0.76</v>
      </c>
      <c r="P78" s="9">
        <v>22.5</v>
      </c>
      <c r="Q78" s="13">
        <v>5.729166666666663E-2</v>
      </c>
      <c r="R78" s="13">
        <v>0</v>
      </c>
      <c r="S78" s="15">
        <v>4.77055555555556E-3</v>
      </c>
      <c r="T78" s="15">
        <v>1.1111111111111099E-2</v>
      </c>
      <c r="U78" s="9">
        <v>0</v>
      </c>
      <c r="V78" s="13">
        <v>0.21673896723299468</v>
      </c>
      <c r="W78" s="9" t="s">
        <v>31</v>
      </c>
      <c r="X78" s="9">
        <v>0.35</v>
      </c>
      <c r="Y78" s="9"/>
      <c r="Z78" s="9"/>
    </row>
    <row r="79" spans="1:26" x14ac:dyDescent="0.15">
      <c r="A79" s="5">
        <v>77</v>
      </c>
      <c r="B79" s="12" t="s">
        <v>190</v>
      </c>
      <c r="C79" s="12" t="s">
        <v>191</v>
      </c>
      <c r="D79" s="9" t="s">
        <v>29</v>
      </c>
      <c r="E79" s="10">
        <v>1E-3</v>
      </c>
      <c r="F79" s="10">
        <v>1.0499999999999999E-3</v>
      </c>
      <c r="G79" s="13">
        <v>15.309699999999999</v>
      </c>
      <c r="H79" s="9">
        <v>0.95</v>
      </c>
      <c r="I79" s="13">
        <v>1.69212473684211E-2</v>
      </c>
      <c r="J79" s="9" t="s">
        <v>52</v>
      </c>
      <c r="K79" s="13">
        <v>65.454545454545496</v>
      </c>
      <c r="L79" s="14">
        <v>55</v>
      </c>
      <c r="M79" s="9">
        <v>6</v>
      </c>
      <c r="N79" s="9">
        <v>48.5</v>
      </c>
      <c r="O79" s="9">
        <v>0.76</v>
      </c>
      <c r="P79" s="9">
        <v>22.5</v>
      </c>
      <c r="Q79" s="13">
        <v>5.729166666666663E-2</v>
      </c>
      <c r="R79" s="13">
        <v>0</v>
      </c>
      <c r="S79" s="15">
        <v>1.43116666666667E-3</v>
      </c>
      <c r="T79" s="15">
        <v>3.3333333333333301E-3</v>
      </c>
      <c r="U79" s="9">
        <v>0</v>
      </c>
      <c r="V79" s="13">
        <v>0.14630837558017851</v>
      </c>
      <c r="W79" s="9" t="s">
        <v>31</v>
      </c>
      <c r="X79" s="9">
        <v>0.2</v>
      </c>
      <c r="Y79" s="9"/>
      <c r="Z79" s="9"/>
    </row>
    <row r="80" spans="1:26" x14ac:dyDescent="0.15">
      <c r="A80" s="5">
        <v>78</v>
      </c>
      <c r="B80" s="12" t="s">
        <v>192</v>
      </c>
      <c r="C80" s="7" t="s">
        <v>193</v>
      </c>
      <c r="D80" s="9" t="s">
        <v>46</v>
      </c>
      <c r="E80" s="10">
        <v>1.4E-2</v>
      </c>
      <c r="F80" s="10">
        <v>1.47E-2</v>
      </c>
      <c r="G80" s="13">
        <v>18.584099999999999</v>
      </c>
      <c r="H80" s="9">
        <v>0.96</v>
      </c>
      <c r="I80" s="13">
        <v>0.28456903124999999</v>
      </c>
      <c r="J80" s="9" t="s">
        <v>52</v>
      </c>
      <c r="K80" s="13">
        <v>48</v>
      </c>
      <c r="L80" s="14">
        <v>75</v>
      </c>
      <c r="M80" s="9">
        <v>2</v>
      </c>
      <c r="N80" s="9">
        <v>48.5</v>
      </c>
      <c r="O80" s="9">
        <v>0.76</v>
      </c>
      <c r="P80" s="9">
        <v>22.5</v>
      </c>
      <c r="Q80" s="13">
        <v>0.234375</v>
      </c>
      <c r="R80" s="13">
        <v>0</v>
      </c>
      <c r="S80" s="15">
        <v>3.5437999999999997E-2</v>
      </c>
      <c r="T80" s="15">
        <v>0.05</v>
      </c>
      <c r="U80" s="9">
        <v>0</v>
      </c>
      <c r="V80" s="13">
        <v>0.90744294759114597</v>
      </c>
      <c r="W80" s="9" t="s">
        <v>31</v>
      </c>
      <c r="X80" s="9">
        <v>1.1499999999999999</v>
      </c>
      <c r="Y80" s="9"/>
      <c r="Z80" s="9"/>
    </row>
    <row r="81" spans="1:26" x14ac:dyDescent="0.15">
      <c r="A81" s="5">
        <v>79</v>
      </c>
      <c r="B81" s="12" t="s">
        <v>194</v>
      </c>
      <c r="C81" s="7" t="s">
        <v>195</v>
      </c>
      <c r="D81" s="9" t="s">
        <v>46</v>
      </c>
      <c r="E81" s="10">
        <v>1.4999999999999999E-2</v>
      </c>
      <c r="F81" s="10">
        <v>1.575E-2</v>
      </c>
      <c r="G81" s="13">
        <v>18.584099999999999</v>
      </c>
      <c r="H81" s="9">
        <v>0.96</v>
      </c>
      <c r="I81" s="13">
        <v>0.30489539062499998</v>
      </c>
      <c r="J81" s="9" t="s">
        <v>52</v>
      </c>
      <c r="K81" s="13">
        <v>48</v>
      </c>
      <c r="L81" s="14">
        <v>75</v>
      </c>
      <c r="M81" s="9">
        <v>2</v>
      </c>
      <c r="N81" s="9">
        <v>48.5</v>
      </c>
      <c r="O81" s="9">
        <v>0.76</v>
      </c>
      <c r="P81" s="9">
        <v>22.5</v>
      </c>
      <c r="Q81" s="13">
        <v>0.234375</v>
      </c>
      <c r="R81" s="13">
        <v>0</v>
      </c>
      <c r="S81" s="15">
        <v>4.3755333333333299E-2</v>
      </c>
      <c r="T81" s="15">
        <v>6.6666666666666693E-2</v>
      </c>
      <c r="U81" s="9">
        <v>0</v>
      </c>
      <c r="V81" s="13">
        <v>0.95592930061848969</v>
      </c>
      <c r="W81" s="9" t="s">
        <v>31</v>
      </c>
      <c r="X81" s="9">
        <v>1.1499999999999999</v>
      </c>
      <c r="Y81" s="9"/>
      <c r="Z81" s="9"/>
    </row>
    <row r="82" spans="1:26" x14ac:dyDescent="0.15">
      <c r="A82" s="5">
        <v>80</v>
      </c>
      <c r="B82" s="12" t="s">
        <v>196</v>
      </c>
      <c r="C82" s="7" t="s">
        <v>197</v>
      </c>
      <c r="D82" s="9" t="s">
        <v>46</v>
      </c>
      <c r="E82" s="10">
        <v>1.4999999999999999E-2</v>
      </c>
      <c r="F82" s="10">
        <v>1.575E-2</v>
      </c>
      <c r="G82" s="13">
        <v>18.584099999999999</v>
      </c>
      <c r="H82" s="9">
        <v>0.96</v>
      </c>
      <c r="I82" s="13">
        <v>0.30489539062499998</v>
      </c>
      <c r="J82" s="9" t="s">
        <v>52</v>
      </c>
      <c r="K82" s="13">
        <v>48</v>
      </c>
      <c r="L82" s="14">
        <v>75</v>
      </c>
      <c r="M82" s="9">
        <v>2</v>
      </c>
      <c r="N82" s="9">
        <v>48.5</v>
      </c>
      <c r="O82" s="9">
        <v>0.76</v>
      </c>
      <c r="P82" s="9">
        <v>22.5</v>
      </c>
      <c r="Q82" s="13">
        <v>0.234375</v>
      </c>
      <c r="R82" s="13">
        <v>0</v>
      </c>
      <c r="S82" s="15">
        <v>4.3755333333333299E-2</v>
      </c>
      <c r="T82" s="15">
        <v>6.6666666666666693E-2</v>
      </c>
      <c r="U82" s="9">
        <v>0.3</v>
      </c>
      <c r="V82" s="13">
        <v>1.2559293006184897</v>
      </c>
      <c r="W82" s="9" t="s">
        <v>31</v>
      </c>
      <c r="X82" s="9">
        <v>2.7433999999999998</v>
      </c>
      <c r="Y82" s="9"/>
      <c r="Z82" s="9"/>
    </row>
    <row r="83" spans="1:26" x14ac:dyDescent="0.15">
      <c r="A83" s="5">
        <v>81</v>
      </c>
      <c r="B83" s="12" t="s">
        <v>198</v>
      </c>
      <c r="C83" s="12" t="s">
        <v>199</v>
      </c>
      <c r="D83" s="9" t="s">
        <v>77</v>
      </c>
      <c r="E83" s="10">
        <v>0</v>
      </c>
      <c r="F83" s="10">
        <v>0.124</v>
      </c>
      <c r="G83" s="13">
        <v>13.716799999999999</v>
      </c>
      <c r="H83" s="9">
        <v>0.95</v>
      </c>
      <c r="I83" s="13">
        <v>1.7904033684210501</v>
      </c>
      <c r="J83" s="9" t="s">
        <v>78</v>
      </c>
      <c r="K83" s="13">
        <v>45</v>
      </c>
      <c r="L83" s="14">
        <v>80</v>
      </c>
      <c r="M83" s="9">
        <v>2</v>
      </c>
      <c r="N83" s="9">
        <v>75.900000000000006</v>
      </c>
      <c r="O83" s="9">
        <v>0.76</v>
      </c>
      <c r="P83" s="9">
        <v>22.5</v>
      </c>
      <c r="Q83" s="13">
        <v>0.25</v>
      </c>
      <c r="R83" s="13">
        <v>0</v>
      </c>
      <c r="S83" s="15">
        <v>5.6082666666666697E-2</v>
      </c>
      <c r="T83" s="15">
        <v>0.133333333333333</v>
      </c>
      <c r="U83" s="9">
        <v>0</v>
      </c>
      <c r="V83" s="13">
        <v>2.947906251523543</v>
      </c>
      <c r="W83" s="9" t="s">
        <v>31</v>
      </c>
      <c r="X83" s="9">
        <v>5.55</v>
      </c>
      <c r="Y83" s="9"/>
      <c r="Z83" s="9"/>
    </row>
    <row r="84" spans="1:26" x14ac:dyDescent="0.15">
      <c r="A84" s="5">
        <v>82</v>
      </c>
      <c r="B84" s="12" t="s">
        <v>200</v>
      </c>
      <c r="C84" s="12" t="s">
        <v>201</v>
      </c>
      <c r="D84" s="9" t="s">
        <v>77</v>
      </c>
      <c r="E84" s="10">
        <v>0</v>
      </c>
      <c r="F84" s="10">
        <v>9.4750000000000001E-2</v>
      </c>
      <c r="G84" s="13">
        <v>13.716799999999999</v>
      </c>
      <c r="H84" s="9">
        <v>0.95</v>
      </c>
      <c r="I84" s="13">
        <v>1.36807031578947</v>
      </c>
      <c r="J84" s="9" t="s">
        <v>78</v>
      </c>
      <c r="K84" s="13">
        <v>45</v>
      </c>
      <c r="L84" s="14">
        <v>80</v>
      </c>
      <c r="M84" s="9">
        <v>2</v>
      </c>
      <c r="N84" s="9">
        <v>75.900000000000006</v>
      </c>
      <c r="O84" s="9">
        <v>0.76</v>
      </c>
      <c r="P84" s="9">
        <v>22.5</v>
      </c>
      <c r="Q84" s="13">
        <v>0.25</v>
      </c>
      <c r="R84" s="13">
        <v>0</v>
      </c>
      <c r="S84" s="15">
        <v>5.6082666666666697E-2</v>
      </c>
      <c r="T84" s="15">
        <v>0.133333333333333</v>
      </c>
      <c r="U84" s="9">
        <v>0</v>
      </c>
      <c r="V84" s="13">
        <v>2.4544434216066437</v>
      </c>
      <c r="W84" s="9" t="s">
        <v>31</v>
      </c>
      <c r="X84" s="9">
        <v>4.96</v>
      </c>
      <c r="Y84" s="9"/>
      <c r="Z84" s="9"/>
    </row>
    <row r="85" spans="1:26" x14ac:dyDescent="0.15">
      <c r="A85" s="5">
        <v>83</v>
      </c>
      <c r="B85" s="12" t="s">
        <v>202</v>
      </c>
      <c r="C85" s="12" t="s">
        <v>129</v>
      </c>
      <c r="D85" s="9" t="s">
        <v>77</v>
      </c>
      <c r="E85" s="10">
        <v>0.24</v>
      </c>
      <c r="F85" s="10">
        <v>0.25440000000000002</v>
      </c>
      <c r="G85" s="13">
        <v>13.716799999999999</v>
      </c>
      <c r="H85" s="9">
        <v>0.95</v>
      </c>
      <c r="I85" s="13">
        <v>3.6732146526315801</v>
      </c>
      <c r="J85" s="9" t="s">
        <v>203</v>
      </c>
      <c r="K85" s="13">
        <v>32.727272727272698</v>
      </c>
      <c r="L85" s="14">
        <v>110</v>
      </c>
      <c r="M85" s="9">
        <v>2</v>
      </c>
      <c r="N85" s="9">
        <v>84.3</v>
      </c>
      <c r="O85" s="9">
        <v>0.76</v>
      </c>
      <c r="P85" s="9">
        <v>22.5</v>
      </c>
      <c r="Q85" s="13">
        <v>0.34375000000000033</v>
      </c>
      <c r="R85" s="13">
        <v>0</v>
      </c>
      <c r="S85" s="15">
        <v>5.6082666666666697E-2</v>
      </c>
      <c r="T85" s="15">
        <v>0.133333333333333</v>
      </c>
      <c r="U85" s="9">
        <v>0</v>
      </c>
      <c r="V85" s="13">
        <v>5.4547570678116362</v>
      </c>
      <c r="W85" s="9" t="s">
        <v>31</v>
      </c>
      <c r="X85" s="9">
        <v>9.9</v>
      </c>
      <c r="Y85" s="9"/>
      <c r="Z85" s="9"/>
    </row>
    <row r="86" spans="1:26" x14ac:dyDescent="0.15">
      <c r="A86" s="5">
        <v>84</v>
      </c>
      <c r="B86" s="12" t="s">
        <v>204</v>
      </c>
      <c r="C86" s="12" t="s">
        <v>205</v>
      </c>
      <c r="D86" s="9" t="s">
        <v>77</v>
      </c>
      <c r="E86" s="10">
        <v>9.8000000000000004E-2</v>
      </c>
      <c r="F86" s="10">
        <v>0.10290000000000001</v>
      </c>
      <c r="G86" s="13">
        <v>13.716799999999999</v>
      </c>
      <c r="H86" s="9">
        <v>0.95</v>
      </c>
      <c r="I86" s="13">
        <v>1.4857460210526301</v>
      </c>
      <c r="J86" s="9" t="s">
        <v>78</v>
      </c>
      <c r="K86" s="13">
        <v>30</v>
      </c>
      <c r="L86" s="14">
        <v>120</v>
      </c>
      <c r="M86" s="9">
        <v>1</v>
      </c>
      <c r="N86" s="9">
        <v>75.900000000000006</v>
      </c>
      <c r="O86" s="9">
        <v>0.76</v>
      </c>
      <c r="P86" s="9">
        <v>22.5</v>
      </c>
      <c r="Q86" s="13">
        <v>0.75</v>
      </c>
      <c r="R86" s="13">
        <v>1.25</v>
      </c>
      <c r="S86" s="15">
        <v>5.6082666666666697E-2</v>
      </c>
      <c r="T86" s="15">
        <v>0.133333333333333</v>
      </c>
      <c r="U86" s="9">
        <v>0</v>
      </c>
      <c r="V86" s="13">
        <v>5.2125287193351788</v>
      </c>
      <c r="W86" s="9" t="s">
        <v>31</v>
      </c>
      <c r="X86" s="9">
        <v>5.8</v>
      </c>
      <c r="Y86" s="9"/>
      <c r="Z86" s="9"/>
    </row>
    <row r="87" spans="1:26" x14ac:dyDescent="0.15">
      <c r="A87" s="5">
        <v>85</v>
      </c>
      <c r="B87" s="12" t="s">
        <v>206</v>
      </c>
      <c r="C87" s="12" t="s">
        <v>207</v>
      </c>
      <c r="D87" s="9" t="s">
        <v>77</v>
      </c>
      <c r="E87" s="10">
        <v>0</v>
      </c>
      <c r="F87" s="10">
        <v>0.13719999999999999</v>
      </c>
      <c r="G87" s="13">
        <v>13.716799999999999</v>
      </c>
      <c r="H87" s="9">
        <v>0.95</v>
      </c>
      <c r="I87" s="13">
        <v>1.98099469473684</v>
      </c>
      <c r="J87" s="9" t="s">
        <v>208</v>
      </c>
      <c r="K87" s="13">
        <v>45</v>
      </c>
      <c r="L87" s="14">
        <v>80</v>
      </c>
      <c r="M87" s="9">
        <v>2</v>
      </c>
      <c r="N87" s="9">
        <v>52.05</v>
      </c>
      <c r="O87" s="9">
        <v>0.76</v>
      </c>
      <c r="P87" s="9">
        <v>22.5</v>
      </c>
      <c r="Q87" s="13">
        <v>0.25</v>
      </c>
      <c r="R87" s="13">
        <v>1.05</v>
      </c>
      <c r="S87" s="15">
        <v>5.6082666666666697E-2</v>
      </c>
      <c r="T87" s="15">
        <v>0.133333333333333</v>
      </c>
      <c r="U87" s="9">
        <v>0</v>
      </c>
      <c r="V87" s="13">
        <v>4.1344371696398863</v>
      </c>
      <c r="W87" s="9" t="s">
        <v>31</v>
      </c>
      <c r="X87" s="9">
        <v>6.0507</v>
      </c>
      <c r="Y87" s="9"/>
      <c r="Z87" s="9"/>
    </row>
    <row r="88" spans="1:26" x14ac:dyDescent="0.15">
      <c r="A88" s="5">
        <v>86</v>
      </c>
      <c r="B88" s="12" t="s">
        <v>209</v>
      </c>
      <c r="C88" s="12" t="s">
        <v>210</v>
      </c>
      <c r="D88" s="9" t="s">
        <v>77</v>
      </c>
      <c r="E88" s="10">
        <v>0</v>
      </c>
      <c r="F88" s="10">
        <v>7.7399999999999997E-2</v>
      </c>
      <c r="G88" s="13">
        <v>13.716799999999999</v>
      </c>
      <c r="H88" s="9">
        <v>0.95</v>
      </c>
      <c r="I88" s="13">
        <v>1.1175582315789501</v>
      </c>
      <c r="J88" s="9" t="s">
        <v>208</v>
      </c>
      <c r="K88" s="13">
        <v>45</v>
      </c>
      <c r="L88" s="14">
        <v>80</v>
      </c>
      <c r="M88" s="9">
        <v>2</v>
      </c>
      <c r="N88" s="9">
        <v>52.05</v>
      </c>
      <c r="O88" s="9">
        <v>0.76</v>
      </c>
      <c r="P88" s="9">
        <v>22.5</v>
      </c>
      <c r="Q88" s="13">
        <v>0.25</v>
      </c>
      <c r="R88" s="13">
        <v>1.25</v>
      </c>
      <c r="S88" s="15">
        <v>4.2062000000000002E-2</v>
      </c>
      <c r="T88" s="15">
        <v>0.1</v>
      </c>
      <c r="U88" s="9">
        <v>0</v>
      </c>
      <c r="V88" s="13">
        <v>3.2842258284764578</v>
      </c>
      <c r="W88" s="9" t="s">
        <v>31</v>
      </c>
      <c r="X88" s="9">
        <v>3.4843999999999999</v>
      </c>
      <c r="Y88" s="9"/>
      <c r="Z88" s="9"/>
    </row>
    <row r="89" spans="1:26" x14ac:dyDescent="0.15">
      <c r="A89" s="5">
        <v>87</v>
      </c>
      <c r="B89" s="12" t="s">
        <v>211</v>
      </c>
      <c r="C89" s="12" t="s">
        <v>212</v>
      </c>
      <c r="D89" s="9" t="s">
        <v>29</v>
      </c>
      <c r="E89" s="10">
        <v>0</v>
      </c>
      <c r="F89" s="10">
        <v>1.155E-2</v>
      </c>
      <c r="G89" s="13">
        <v>15.309699999999999</v>
      </c>
      <c r="H89" s="9">
        <v>0.9</v>
      </c>
      <c r="I89" s="13">
        <v>0.19647448333333301</v>
      </c>
      <c r="J89" s="9" t="s">
        <v>34</v>
      </c>
      <c r="K89" s="13">
        <v>65</v>
      </c>
      <c r="L89" s="14">
        <v>55.384615384615401</v>
      </c>
      <c r="M89" s="9">
        <v>1</v>
      </c>
      <c r="N89" s="9">
        <v>21.2</v>
      </c>
      <c r="O89" s="9">
        <v>0.76</v>
      </c>
      <c r="P89" s="9">
        <v>22.5</v>
      </c>
      <c r="Q89" s="13">
        <v>0.34615384615384615</v>
      </c>
      <c r="R89" s="13">
        <v>0</v>
      </c>
      <c r="S89" s="15">
        <v>1.6824800000000001E-2</v>
      </c>
      <c r="T89" s="15">
        <v>0.04</v>
      </c>
      <c r="U89" s="9">
        <v>0</v>
      </c>
      <c r="V89" s="13">
        <v>0.87892384226495701</v>
      </c>
      <c r="W89" s="9" t="s">
        <v>31</v>
      </c>
      <c r="X89" s="9">
        <v>2.2879999999999998</v>
      </c>
      <c r="Y89" s="9"/>
      <c r="Z89" s="9"/>
    </row>
    <row r="90" spans="1:26" x14ac:dyDescent="0.15">
      <c r="A90" s="5">
        <v>88</v>
      </c>
      <c r="B90" s="12" t="s">
        <v>213</v>
      </c>
      <c r="C90" s="12" t="s">
        <v>214</v>
      </c>
      <c r="D90" s="9" t="s">
        <v>29</v>
      </c>
      <c r="E90" s="10">
        <v>0</v>
      </c>
      <c r="F90" s="10">
        <v>3.63E-3</v>
      </c>
      <c r="G90" s="13">
        <v>15.309699999999999</v>
      </c>
      <c r="H90" s="9">
        <v>0.88</v>
      </c>
      <c r="I90" s="13">
        <v>6.3152512499999994E-2</v>
      </c>
      <c r="J90" s="9" t="s">
        <v>41</v>
      </c>
      <c r="K90" s="13">
        <v>72</v>
      </c>
      <c r="L90" s="14">
        <v>50</v>
      </c>
      <c r="M90" s="9">
        <v>2</v>
      </c>
      <c r="N90" s="9">
        <v>17.41</v>
      </c>
      <c r="O90" s="9">
        <v>0.76</v>
      </c>
      <c r="P90" s="9">
        <v>22.5</v>
      </c>
      <c r="Q90" s="13">
        <v>0.15625</v>
      </c>
      <c r="R90" s="13">
        <v>0</v>
      </c>
      <c r="S90" s="15">
        <v>1.41516666666667E-3</v>
      </c>
      <c r="T90" s="15">
        <v>3.3333333333333301E-3</v>
      </c>
      <c r="U90" s="9">
        <v>0</v>
      </c>
      <c r="V90" s="13">
        <v>0.33944575061553034</v>
      </c>
      <c r="W90" s="9" t="s">
        <v>31</v>
      </c>
      <c r="X90" s="9">
        <v>0.35099999999999998</v>
      </c>
      <c r="Y90" s="9"/>
      <c r="Z90" s="9"/>
    </row>
    <row r="91" spans="1:26" x14ac:dyDescent="0.15">
      <c r="A91" s="5">
        <v>89</v>
      </c>
      <c r="B91" s="12" t="s">
        <v>215</v>
      </c>
      <c r="C91" s="12" t="s">
        <v>216</v>
      </c>
      <c r="D91" s="9" t="s">
        <v>29</v>
      </c>
      <c r="E91" s="10">
        <v>0</v>
      </c>
      <c r="F91" s="10">
        <v>4.6000000000000001E-4</v>
      </c>
      <c r="G91" s="13">
        <v>15.309699999999999</v>
      </c>
      <c r="H91" s="9">
        <v>0.9</v>
      </c>
      <c r="I91" s="13">
        <v>7.8249577777777801E-3</v>
      </c>
      <c r="J91" s="9" t="s">
        <v>41</v>
      </c>
      <c r="K91" s="13">
        <v>65</v>
      </c>
      <c r="L91" s="14">
        <v>55.384615384615401</v>
      </c>
      <c r="M91" s="9">
        <v>2</v>
      </c>
      <c r="N91" s="9">
        <v>17.41</v>
      </c>
      <c r="O91" s="9">
        <v>0.76</v>
      </c>
      <c r="P91" s="9">
        <v>22.5</v>
      </c>
      <c r="Q91" s="13">
        <v>0.17307692307692307</v>
      </c>
      <c r="R91" s="13">
        <v>0</v>
      </c>
      <c r="S91" s="15">
        <v>7.1558333333333305E-4</v>
      </c>
      <c r="T91" s="15">
        <v>1.66666666666667E-3</v>
      </c>
      <c r="U91" s="9">
        <v>0</v>
      </c>
      <c r="V91" s="13">
        <v>0.2882598517720798</v>
      </c>
      <c r="W91" s="9" t="s">
        <v>31</v>
      </c>
      <c r="X91" s="9">
        <v>0.26</v>
      </c>
      <c r="Y91" s="9"/>
      <c r="Z91" s="9"/>
    </row>
    <row r="92" spans="1:26" x14ac:dyDescent="0.15">
      <c r="A92" s="5">
        <v>90</v>
      </c>
      <c r="B92" s="12" t="s">
        <v>217</v>
      </c>
      <c r="C92" s="12" t="s">
        <v>218</v>
      </c>
      <c r="D92" s="9" t="s">
        <v>29</v>
      </c>
      <c r="E92" s="10">
        <v>0</v>
      </c>
      <c r="F92" s="10">
        <v>2.2000000000000001E-3</v>
      </c>
      <c r="G92" s="13">
        <v>15.309699999999999</v>
      </c>
      <c r="H92" s="9">
        <v>0.98</v>
      </c>
      <c r="I92" s="13">
        <v>3.4368714285714301E-2</v>
      </c>
      <c r="J92" s="9" t="s">
        <v>41</v>
      </c>
      <c r="K92" s="13">
        <v>65</v>
      </c>
      <c r="L92" s="14">
        <v>55.384615384615401</v>
      </c>
      <c r="M92" s="9">
        <v>4</v>
      </c>
      <c r="N92" s="9">
        <v>17.41</v>
      </c>
      <c r="O92" s="9">
        <v>0.76</v>
      </c>
      <c r="P92" s="9">
        <v>22.5</v>
      </c>
      <c r="Q92" s="13">
        <v>8.6538461538461536E-2</v>
      </c>
      <c r="R92" s="13">
        <v>0</v>
      </c>
      <c r="S92" s="15">
        <v>7.1558333333333305E-4</v>
      </c>
      <c r="T92" s="15">
        <v>1.66666666666667E-3</v>
      </c>
      <c r="U92" s="9">
        <v>0</v>
      </c>
      <c r="V92" s="13">
        <v>0.16814892559991032</v>
      </c>
      <c r="W92" s="9" t="s">
        <v>31</v>
      </c>
      <c r="X92" s="9">
        <v>0.1588</v>
      </c>
      <c r="Y92" s="9"/>
      <c r="Z92" s="9"/>
    </row>
    <row r="93" spans="1:26" x14ac:dyDescent="0.15">
      <c r="A93" s="5">
        <v>91</v>
      </c>
      <c r="B93" s="12" t="s">
        <v>219</v>
      </c>
      <c r="C93" s="12" t="s">
        <v>220</v>
      </c>
      <c r="D93" s="9" t="s">
        <v>29</v>
      </c>
      <c r="E93" s="10">
        <v>0</v>
      </c>
      <c r="F93" s="10">
        <v>6.4117999999999996E-3</v>
      </c>
      <c r="G93" s="13">
        <v>15.309699999999999</v>
      </c>
      <c r="H93" s="9">
        <v>0.98</v>
      </c>
      <c r="I93" s="13">
        <v>0.10016605557142901</v>
      </c>
      <c r="J93" s="9" t="s">
        <v>41</v>
      </c>
      <c r="K93" s="13">
        <v>103</v>
      </c>
      <c r="L93" s="14">
        <v>34.951456310679603</v>
      </c>
      <c r="M93" s="9">
        <v>4</v>
      </c>
      <c r="N93" s="9">
        <v>17.41</v>
      </c>
      <c r="O93" s="9">
        <v>0.76</v>
      </c>
      <c r="P93" s="9">
        <v>22.5</v>
      </c>
      <c r="Q93" s="13">
        <v>5.461165048543689E-2</v>
      </c>
      <c r="R93" s="13">
        <v>0</v>
      </c>
      <c r="S93" s="15">
        <v>2.8303333333333301E-3</v>
      </c>
      <c r="T93" s="15">
        <v>6.6666666666666697E-3</v>
      </c>
      <c r="U93" s="9">
        <v>0</v>
      </c>
      <c r="V93" s="13">
        <v>0.20299432151259639</v>
      </c>
      <c r="W93" s="9" t="s">
        <v>31</v>
      </c>
      <c r="X93" s="9">
        <v>9.06E-2</v>
      </c>
      <c r="Y93" s="9"/>
      <c r="Z93" s="9"/>
    </row>
    <row r="94" spans="1:26" x14ac:dyDescent="0.15">
      <c r="A94" s="5">
        <v>92</v>
      </c>
      <c r="B94" s="12" t="s">
        <v>221</v>
      </c>
      <c r="C94" s="7" t="s">
        <v>222</v>
      </c>
      <c r="D94" s="9" t="s">
        <v>77</v>
      </c>
      <c r="E94" s="10">
        <v>3.9199999999999999E-2</v>
      </c>
      <c r="F94" s="10">
        <v>4.2335999999999999E-2</v>
      </c>
      <c r="G94" s="13">
        <v>13.716799999999999</v>
      </c>
      <c r="H94" s="9">
        <v>0.85</v>
      </c>
      <c r="I94" s="13">
        <v>0.68319346447058804</v>
      </c>
      <c r="J94" s="9" t="s">
        <v>78</v>
      </c>
      <c r="K94" s="13">
        <v>45</v>
      </c>
      <c r="L94" s="14">
        <v>80</v>
      </c>
      <c r="M94" s="9">
        <v>2</v>
      </c>
      <c r="N94" s="9">
        <v>75.900000000000006</v>
      </c>
      <c r="O94" s="9">
        <v>0.76</v>
      </c>
      <c r="P94" s="9">
        <v>22.5</v>
      </c>
      <c r="Q94" s="13">
        <v>0.25</v>
      </c>
      <c r="R94" s="13">
        <v>0</v>
      </c>
      <c r="S94" s="15">
        <v>4.4676E-2</v>
      </c>
      <c r="T94" s="15">
        <v>0.1</v>
      </c>
      <c r="U94" s="9">
        <v>0</v>
      </c>
      <c r="V94" s="13">
        <v>1.7818086418380623</v>
      </c>
      <c r="W94" s="9" t="s">
        <v>31</v>
      </c>
      <c r="X94" s="9">
        <v>2.2549999999999999</v>
      </c>
      <c r="Y94" s="9"/>
      <c r="Z94" s="9"/>
    </row>
    <row r="95" spans="1:26" x14ac:dyDescent="0.15">
      <c r="A95" s="5">
        <v>93</v>
      </c>
      <c r="B95" s="12" t="s">
        <v>223</v>
      </c>
      <c r="C95" s="7" t="s">
        <v>224</v>
      </c>
      <c r="D95" s="9" t="s">
        <v>77</v>
      </c>
      <c r="E95" s="10">
        <v>4.3999999999999997E-2</v>
      </c>
      <c r="F95" s="10">
        <v>4.6199999999999998E-2</v>
      </c>
      <c r="G95" s="13">
        <v>13.716799999999999</v>
      </c>
      <c r="H95" s="9">
        <v>0.98</v>
      </c>
      <c r="I95" s="13">
        <v>0.64664914285714303</v>
      </c>
      <c r="J95" s="9" t="s">
        <v>78</v>
      </c>
      <c r="K95" s="13">
        <v>42.352941176470502</v>
      </c>
      <c r="L95" s="14">
        <v>85.000000000000199</v>
      </c>
      <c r="M95" s="9">
        <v>2</v>
      </c>
      <c r="N95" s="9">
        <v>75.900000000000006</v>
      </c>
      <c r="O95" s="9">
        <v>0.76</v>
      </c>
      <c r="P95" s="9">
        <v>22.5</v>
      </c>
      <c r="Q95" s="13">
        <v>0.26562500000000056</v>
      </c>
      <c r="R95" s="13">
        <v>0</v>
      </c>
      <c r="S95" s="15">
        <v>4.4676E-2</v>
      </c>
      <c r="T95" s="15">
        <v>0.1</v>
      </c>
      <c r="U95" s="9">
        <v>0</v>
      </c>
      <c r="V95" s="13">
        <v>1.5636297485422757</v>
      </c>
      <c r="W95" s="9" t="s">
        <v>31</v>
      </c>
      <c r="X95" s="9">
        <v>1.9351</v>
      </c>
      <c r="Y95" s="9"/>
      <c r="Z95" s="9"/>
    </row>
    <row r="96" spans="1:26" x14ac:dyDescent="0.15">
      <c r="A96" s="5">
        <v>94</v>
      </c>
      <c r="B96" s="12" t="s">
        <v>225</v>
      </c>
      <c r="C96" s="7" t="s">
        <v>226</v>
      </c>
      <c r="D96" s="9" t="s">
        <v>29</v>
      </c>
      <c r="E96" s="10">
        <v>1.2E-2</v>
      </c>
      <c r="F96" s="10">
        <v>1.26E-2</v>
      </c>
      <c r="G96" s="13">
        <v>15.309699999999999</v>
      </c>
      <c r="H96" s="9">
        <v>0.99</v>
      </c>
      <c r="I96" s="13">
        <v>0.19485072727272701</v>
      </c>
      <c r="J96" s="9" t="s">
        <v>111</v>
      </c>
      <c r="K96" s="13">
        <v>36</v>
      </c>
      <c r="L96" s="14">
        <v>100</v>
      </c>
      <c r="M96" s="9">
        <v>4</v>
      </c>
      <c r="N96" s="9">
        <v>39.75</v>
      </c>
      <c r="O96" s="9">
        <v>0.76</v>
      </c>
      <c r="P96" s="9">
        <v>22.5</v>
      </c>
      <c r="Q96" s="13">
        <v>0.15625</v>
      </c>
      <c r="R96" s="13">
        <v>0</v>
      </c>
      <c r="S96" s="15">
        <v>2.8623333333333299E-2</v>
      </c>
      <c r="T96" s="15">
        <v>6.6666666666666693E-2</v>
      </c>
      <c r="U96" s="9">
        <v>0</v>
      </c>
      <c r="V96" s="13">
        <v>0.60655887098255257</v>
      </c>
      <c r="W96" s="9" t="s">
        <v>31</v>
      </c>
      <c r="X96" s="9">
        <v>0.75429999999999997</v>
      </c>
      <c r="Y96" s="9"/>
      <c r="Z96" s="9"/>
    </row>
    <row r="97" spans="1:26" x14ac:dyDescent="0.15">
      <c r="A97" s="5">
        <v>95</v>
      </c>
      <c r="B97" s="12" t="s">
        <v>227</v>
      </c>
      <c r="C97" s="7" t="s">
        <v>228</v>
      </c>
      <c r="D97" s="9" t="s">
        <v>29</v>
      </c>
      <c r="E97" s="10">
        <v>2.7E-2</v>
      </c>
      <c r="F97" s="10">
        <v>2.835E-2</v>
      </c>
      <c r="G97" s="13">
        <v>15.309699999999999</v>
      </c>
      <c r="H97" s="9">
        <v>0.98</v>
      </c>
      <c r="I97" s="13">
        <v>0.44288775000000002</v>
      </c>
      <c r="J97" s="9" t="s">
        <v>111</v>
      </c>
      <c r="K97" s="13">
        <v>36</v>
      </c>
      <c r="L97" s="14">
        <v>100</v>
      </c>
      <c r="M97" s="9">
        <v>4</v>
      </c>
      <c r="N97" s="9">
        <v>39.75</v>
      </c>
      <c r="O97" s="9">
        <v>0.76</v>
      </c>
      <c r="P97" s="9">
        <v>22.5</v>
      </c>
      <c r="Q97" s="13">
        <v>0.15625</v>
      </c>
      <c r="R97" s="13">
        <v>0.45</v>
      </c>
      <c r="S97" s="15">
        <v>2.8623333333333299E-2</v>
      </c>
      <c r="T97" s="15">
        <v>6.6666666666666693E-2</v>
      </c>
      <c r="U97" s="9">
        <v>0</v>
      </c>
      <c r="V97" s="13">
        <v>1.3562157933673469</v>
      </c>
      <c r="W97" s="9" t="s">
        <v>31</v>
      </c>
      <c r="X97" s="9">
        <v>2.7414000000000001</v>
      </c>
      <c r="Y97" s="9"/>
      <c r="Z97" s="9"/>
    </row>
    <row r="98" spans="1:26" x14ac:dyDescent="0.15">
      <c r="A98" s="5">
        <v>96</v>
      </c>
      <c r="B98" s="12" t="s">
        <v>229</v>
      </c>
      <c r="C98" s="12" t="s">
        <v>230</v>
      </c>
      <c r="D98" s="9" t="s">
        <v>77</v>
      </c>
      <c r="E98" s="10">
        <v>0</v>
      </c>
      <c r="F98" s="10">
        <v>4.3029999999999999E-2</v>
      </c>
      <c r="G98" s="13">
        <v>13.716799999999999</v>
      </c>
      <c r="H98" s="9">
        <v>0.85</v>
      </c>
      <c r="I98" s="13">
        <v>0.69439282823529402</v>
      </c>
      <c r="J98" s="9" t="s">
        <v>78</v>
      </c>
      <c r="K98" s="13">
        <v>72</v>
      </c>
      <c r="L98" s="14">
        <v>50</v>
      </c>
      <c r="M98" s="9">
        <v>2</v>
      </c>
      <c r="N98" s="9">
        <v>75.900000000000006</v>
      </c>
      <c r="O98" s="9">
        <v>0.76</v>
      </c>
      <c r="P98" s="9">
        <v>22.5</v>
      </c>
      <c r="Q98" s="13">
        <v>0.15625</v>
      </c>
      <c r="R98" s="13">
        <v>0</v>
      </c>
      <c r="S98" s="15">
        <v>8.7133333333333301E-4</v>
      </c>
      <c r="T98" s="15">
        <v>0.133333333333333</v>
      </c>
      <c r="U98" s="9">
        <v>0</v>
      </c>
      <c r="V98" s="13">
        <v>1.5066014776562857</v>
      </c>
      <c r="W98" s="9" t="s">
        <v>31</v>
      </c>
      <c r="X98" s="9">
        <v>2.2452999999999999</v>
      </c>
      <c r="Y98" s="9"/>
      <c r="Z98" s="9"/>
    </row>
    <row r="99" spans="1:26" x14ac:dyDescent="0.15">
      <c r="A99" s="5">
        <v>97</v>
      </c>
      <c r="B99" s="12" t="s">
        <v>231</v>
      </c>
      <c r="C99" s="12" t="s">
        <v>232</v>
      </c>
      <c r="D99" s="9" t="s">
        <v>77</v>
      </c>
      <c r="E99" s="10">
        <v>0</v>
      </c>
      <c r="F99" s="10">
        <v>9.8499999999999994E-3</v>
      </c>
      <c r="G99" s="13">
        <v>13.716799999999999</v>
      </c>
      <c r="H99" s="9">
        <v>0.95</v>
      </c>
      <c r="I99" s="13">
        <v>0.14222155789473701</v>
      </c>
      <c r="J99" s="9" t="s">
        <v>52</v>
      </c>
      <c r="K99" s="13">
        <v>65</v>
      </c>
      <c r="L99" s="14">
        <v>55.384615384615401</v>
      </c>
      <c r="M99" s="9">
        <v>2</v>
      </c>
      <c r="N99" s="9">
        <v>48.5</v>
      </c>
      <c r="O99" s="9">
        <v>0.76</v>
      </c>
      <c r="P99" s="9">
        <v>22.5</v>
      </c>
      <c r="Q99" s="13">
        <v>0.17307692307692307</v>
      </c>
      <c r="R99" s="13">
        <v>0</v>
      </c>
      <c r="S99" s="15">
        <v>2.1684499999999999E-2</v>
      </c>
      <c r="T99" s="15">
        <v>0.05</v>
      </c>
      <c r="U99" s="9">
        <v>0</v>
      </c>
      <c r="V99" s="13">
        <v>0.60573203687619892</v>
      </c>
      <c r="W99" s="9" t="s">
        <v>31</v>
      </c>
      <c r="X99" s="9">
        <v>1.2157</v>
      </c>
      <c r="Y99" s="9"/>
      <c r="Z99" s="9"/>
    </row>
    <row r="100" spans="1:26" x14ac:dyDescent="0.15">
      <c r="A100" s="5">
        <v>98</v>
      </c>
      <c r="B100" s="12" t="s">
        <v>233</v>
      </c>
      <c r="C100" s="12" t="s">
        <v>234</v>
      </c>
      <c r="D100" s="9" t="s">
        <v>77</v>
      </c>
      <c r="E100" s="10">
        <v>0</v>
      </c>
      <c r="F100" s="10">
        <v>3.3050000000000003E-2</v>
      </c>
      <c r="G100" s="13">
        <v>13.716799999999999</v>
      </c>
      <c r="H100" s="9">
        <v>0.95</v>
      </c>
      <c r="I100" s="13">
        <v>0.477200252631579</v>
      </c>
      <c r="J100" s="9" t="s">
        <v>52</v>
      </c>
      <c r="K100" s="13">
        <v>42.352941176470502</v>
      </c>
      <c r="L100" s="14">
        <v>85.000000000000199</v>
      </c>
      <c r="M100" s="9">
        <v>2</v>
      </c>
      <c r="N100" s="9">
        <v>48.5</v>
      </c>
      <c r="O100" s="9">
        <v>0.76</v>
      </c>
      <c r="P100" s="9">
        <v>22.5</v>
      </c>
      <c r="Q100" s="13">
        <v>0.26562500000000056</v>
      </c>
      <c r="R100" s="13">
        <v>0</v>
      </c>
      <c r="S100" s="15">
        <v>2.2338E-2</v>
      </c>
      <c r="T100" s="15">
        <v>0.05</v>
      </c>
      <c r="U100" s="9">
        <v>0</v>
      </c>
      <c r="V100" s="13">
        <v>1.1944914969344425</v>
      </c>
      <c r="W100" s="9" t="s">
        <v>31</v>
      </c>
      <c r="X100" s="9">
        <v>1.9351</v>
      </c>
      <c r="Y100" s="9"/>
      <c r="Z100" s="9"/>
    </row>
    <row r="101" spans="1:26" x14ac:dyDescent="0.15">
      <c r="A101" s="5">
        <v>99</v>
      </c>
      <c r="B101" s="12" t="s">
        <v>235</v>
      </c>
      <c r="C101" s="12" t="s">
        <v>236</v>
      </c>
      <c r="D101" s="9" t="s">
        <v>29</v>
      </c>
      <c r="E101" s="10">
        <v>0</v>
      </c>
      <c r="F101" s="10">
        <v>7.6299999999999996E-3</v>
      </c>
      <c r="G101" s="13">
        <v>15.309699999999999</v>
      </c>
      <c r="H101" s="9">
        <v>0.85</v>
      </c>
      <c r="I101" s="13">
        <v>0.137427071764706</v>
      </c>
      <c r="J101" s="9" t="s">
        <v>30</v>
      </c>
      <c r="K101" s="13">
        <v>60</v>
      </c>
      <c r="L101" s="14">
        <v>60</v>
      </c>
      <c r="M101" s="9">
        <v>4</v>
      </c>
      <c r="N101" s="9">
        <v>27.15</v>
      </c>
      <c r="O101" s="9">
        <v>0.76</v>
      </c>
      <c r="P101" s="9">
        <v>22.5</v>
      </c>
      <c r="Q101" s="13">
        <v>9.375E-2</v>
      </c>
      <c r="R101" s="13">
        <v>0</v>
      </c>
      <c r="S101" s="15">
        <v>1.43116666666667E-2</v>
      </c>
      <c r="T101" s="15">
        <v>3.3333333333333298E-2</v>
      </c>
      <c r="U101" s="9">
        <v>0</v>
      </c>
      <c r="V101" s="13">
        <v>0.4056716760692044</v>
      </c>
      <c r="W101" s="9" t="s">
        <v>31</v>
      </c>
      <c r="X101" s="9">
        <v>0.90090000000000003</v>
      </c>
      <c r="Y101" s="9"/>
      <c r="Z101" s="9"/>
    </row>
    <row r="102" spans="1:26" x14ac:dyDescent="0.15">
      <c r="A102" s="5">
        <v>100</v>
      </c>
      <c r="B102" s="12" t="s">
        <v>237</v>
      </c>
      <c r="C102" s="12" t="s">
        <v>238</v>
      </c>
      <c r="D102" s="9" t="s">
        <v>29</v>
      </c>
      <c r="E102" s="10">
        <v>0</v>
      </c>
      <c r="F102" s="10">
        <v>3.48E-3</v>
      </c>
      <c r="G102" s="13">
        <v>15.309699999999999</v>
      </c>
      <c r="H102" s="9">
        <v>0.95</v>
      </c>
      <c r="I102" s="13">
        <v>5.6081848421052599E-2</v>
      </c>
      <c r="J102" s="9" t="s">
        <v>30</v>
      </c>
      <c r="K102" s="13">
        <v>60</v>
      </c>
      <c r="L102" s="14">
        <v>60</v>
      </c>
      <c r="M102" s="9">
        <v>4</v>
      </c>
      <c r="N102" s="9">
        <v>27.15</v>
      </c>
      <c r="O102" s="9">
        <v>0.76</v>
      </c>
      <c r="P102" s="9">
        <v>22.5</v>
      </c>
      <c r="Q102" s="13">
        <v>9.375E-2</v>
      </c>
      <c r="R102" s="13">
        <v>0</v>
      </c>
      <c r="S102" s="15">
        <v>4.77055555555556E-3</v>
      </c>
      <c r="T102" s="15">
        <v>1.1111111111111099E-2</v>
      </c>
      <c r="U102" s="9">
        <v>0</v>
      </c>
      <c r="V102" s="13">
        <v>0.24117585271652814</v>
      </c>
      <c r="W102" s="9" t="s">
        <v>31</v>
      </c>
      <c r="X102" s="9">
        <v>0.75429999999999997</v>
      </c>
      <c r="Y102" s="9"/>
      <c r="Z102" s="9"/>
    </row>
    <row r="103" spans="1:26" x14ac:dyDescent="0.15">
      <c r="A103" s="5">
        <v>101</v>
      </c>
      <c r="B103" s="12" t="s">
        <v>239</v>
      </c>
      <c r="C103" s="12" t="s">
        <v>240</v>
      </c>
      <c r="D103" s="9" t="s">
        <v>29</v>
      </c>
      <c r="E103" s="10">
        <v>0</v>
      </c>
      <c r="F103" s="10">
        <v>1.383E-2</v>
      </c>
      <c r="G103" s="13">
        <v>15.309699999999999</v>
      </c>
      <c r="H103" s="9">
        <v>0.95</v>
      </c>
      <c r="I103" s="13">
        <v>0.222877001052632</v>
      </c>
      <c r="J103" s="9" t="s">
        <v>30</v>
      </c>
      <c r="K103" s="13">
        <v>60</v>
      </c>
      <c r="L103" s="14">
        <v>60</v>
      </c>
      <c r="M103" s="9">
        <v>4</v>
      </c>
      <c r="N103" s="9">
        <v>27.15</v>
      </c>
      <c r="O103" s="9">
        <v>0.76</v>
      </c>
      <c r="P103" s="9">
        <v>22.5</v>
      </c>
      <c r="Q103" s="13">
        <v>9.375E-2</v>
      </c>
      <c r="R103" s="13">
        <v>0.45</v>
      </c>
      <c r="S103" s="15">
        <v>1.43116666666667E-2</v>
      </c>
      <c r="T103" s="15">
        <v>3.3333333333333298E-2</v>
      </c>
      <c r="U103" s="9">
        <v>0</v>
      </c>
      <c r="V103" s="13">
        <v>0.93132615386149642</v>
      </c>
      <c r="W103" s="9" t="s">
        <v>31</v>
      </c>
      <c r="X103" s="9">
        <v>2.0129000000000001</v>
      </c>
      <c r="Y103" s="9"/>
      <c r="Z103" s="9"/>
    </row>
    <row r="104" spans="1:26" x14ac:dyDescent="0.15">
      <c r="A104" s="5">
        <v>102</v>
      </c>
      <c r="B104" s="12" t="s">
        <v>241</v>
      </c>
      <c r="C104" s="12" t="s">
        <v>242</v>
      </c>
      <c r="D104" s="9" t="s">
        <v>29</v>
      </c>
      <c r="E104" s="10">
        <v>0</v>
      </c>
      <c r="F104" s="10">
        <v>2.0799999999999998E-3</v>
      </c>
      <c r="G104" s="13">
        <v>15.309699999999999</v>
      </c>
      <c r="H104" s="9">
        <v>0.95</v>
      </c>
      <c r="I104" s="13">
        <v>3.3520185263157899E-2</v>
      </c>
      <c r="J104" s="9" t="s">
        <v>30</v>
      </c>
      <c r="K104" s="13">
        <v>60</v>
      </c>
      <c r="L104" s="14">
        <v>60</v>
      </c>
      <c r="M104" s="9">
        <v>4</v>
      </c>
      <c r="N104" s="9">
        <v>27.15</v>
      </c>
      <c r="O104" s="9">
        <v>0.76</v>
      </c>
      <c r="P104" s="9">
        <v>22.5</v>
      </c>
      <c r="Q104" s="13">
        <v>9.375E-2</v>
      </c>
      <c r="R104" s="13">
        <v>0</v>
      </c>
      <c r="S104" s="15">
        <v>4.77055555555556E-3</v>
      </c>
      <c r="T104" s="15">
        <v>1.1111111111111099E-2</v>
      </c>
      <c r="U104" s="9">
        <v>0</v>
      </c>
      <c r="V104" s="13">
        <v>0.21481433050046167</v>
      </c>
      <c r="W104" s="9" t="s">
        <v>31</v>
      </c>
      <c r="X104" s="9">
        <v>0.22739999999999999</v>
      </c>
      <c r="Y104" s="9"/>
      <c r="Z104" s="9"/>
    </row>
    <row r="105" spans="1:26" ht="27" x14ac:dyDescent="0.15">
      <c r="A105" s="5">
        <v>103</v>
      </c>
      <c r="B105" s="12" t="s">
        <v>243</v>
      </c>
      <c r="C105" s="7" t="s">
        <v>244</v>
      </c>
      <c r="D105" s="9" t="s">
        <v>29</v>
      </c>
      <c r="E105" s="10">
        <v>2.2000000000000001E-3</v>
      </c>
      <c r="F105" s="10">
        <v>2.31E-3</v>
      </c>
      <c r="G105" s="13">
        <v>15.309699999999999</v>
      </c>
      <c r="H105" s="9">
        <v>0.95</v>
      </c>
      <c r="I105" s="13">
        <v>3.7226744210526297E-2</v>
      </c>
      <c r="J105" s="9" t="s">
        <v>30</v>
      </c>
      <c r="K105" s="13">
        <v>55.384615384615401</v>
      </c>
      <c r="L105" s="14">
        <v>65</v>
      </c>
      <c r="M105" s="9">
        <v>4</v>
      </c>
      <c r="N105" s="9">
        <v>27.15</v>
      </c>
      <c r="O105" s="9">
        <v>0.76</v>
      </c>
      <c r="P105" s="9">
        <v>22.5</v>
      </c>
      <c r="Q105" s="13">
        <v>0.10156249999999997</v>
      </c>
      <c r="R105" s="13">
        <v>0</v>
      </c>
      <c r="S105" s="15">
        <v>4.77055555555556E-3</v>
      </c>
      <c r="T105" s="15">
        <v>1.1111111111111099E-2</v>
      </c>
      <c r="U105" s="9">
        <v>0</v>
      </c>
      <c r="V105" s="13">
        <v>0.23245906648107106</v>
      </c>
      <c r="W105" s="9" t="s">
        <v>31</v>
      </c>
      <c r="X105" s="9">
        <v>0.23769999999999999</v>
      </c>
      <c r="Y105" s="9"/>
      <c r="Z105" s="9"/>
    </row>
    <row r="106" spans="1:26" x14ac:dyDescent="0.15">
      <c r="A106" s="5">
        <v>104</v>
      </c>
      <c r="B106" s="12" t="s">
        <v>245</v>
      </c>
      <c r="C106" s="12" t="s">
        <v>246</v>
      </c>
      <c r="D106" s="9" t="s">
        <v>247</v>
      </c>
      <c r="E106" s="10">
        <v>2.7E-2</v>
      </c>
      <c r="F106" s="10">
        <v>2.835E-2</v>
      </c>
      <c r="G106" s="13">
        <v>9.0265486725663706</v>
      </c>
      <c r="H106" s="9">
        <v>0.95</v>
      </c>
      <c r="I106" s="13">
        <v>0.26937121564974398</v>
      </c>
      <c r="J106" s="9" t="s">
        <v>52</v>
      </c>
      <c r="K106" s="13">
        <v>55.384615384615401</v>
      </c>
      <c r="L106" s="14">
        <v>65</v>
      </c>
      <c r="M106" s="9">
        <v>2</v>
      </c>
      <c r="N106" s="9">
        <v>48.5</v>
      </c>
      <c r="O106" s="9">
        <v>0.76</v>
      </c>
      <c r="P106" s="9">
        <v>22.5</v>
      </c>
      <c r="Q106" s="13">
        <v>0.20312499999999994</v>
      </c>
      <c r="R106" s="13">
        <v>0</v>
      </c>
      <c r="S106" s="15">
        <v>0.10657111111111101</v>
      </c>
      <c r="T106" s="15">
        <v>0.22222222222222199</v>
      </c>
      <c r="U106" s="9">
        <v>0</v>
      </c>
      <c r="V106" s="13">
        <v>1.075272025653911</v>
      </c>
      <c r="W106" s="9" t="s">
        <v>31</v>
      </c>
      <c r="X106" s="9">
        <v>1.2687999999999999</v>
      </c>
      <c r="Y106" s="9"/>
      <c r="Z106" s="9"/>
    </row>
    <row r="107" spans="1:26" x14ac:dyDescent="0.15">
      <c r="A107" s="5">
        <v>105</v>
      </c>
      <c r="B107" s="12" t="s">
        <v>248</v>
      </c>
      <c r="C107" s="12" t="s">
        <v>249</v>
      </c>
      <c r="D107" s="9" t="s">
        <v>247</v>
      </c>
      <c r="E107" s="10">
        <v>3.3000000000000002E-2</v>
      </c>
      <c r="F107" s="10">
        <v>3.465E-2</v>
      </c>
      <c r="G107" s="13">
        <v>9.0265486725663706</v>
      </c>
      <c r="H107" s="9">
        <v>0.95</v>
      </c>
      <c r="I107" s="13">
        <v>0.32923148579413097</v>
      </c>
      <c r="J107" s="9" t="s">
        <v>52</v>
      </c>
      <c r="K107" s="13">
        <v>51.428571428571502</v>
      </c>
      <c r="L107" s="14">
        <v>69.999999999999901</v>
      </c>
      <c r="M107" s="9">
        <v>2</v>
      </c>
      <c r="N107" s="9">
        <v>48.5</v>
      </c>
      <c r="O107" s="9">
        <v>0.76</v>
      </c>
      <c r="P107" s="9">
        <v>22.5</v>
      </c>
      <c r="Q107" s="13">
        <v>0.21874999999999969</v>
      </c>
      <c r="R107" s="13">
        <v>0</v>
      </c>
      <c r="S107" s="15">
        <v>0.10657111111111101</v>
      </c>
      <c r="T107" s="15">
        <v>0.22222222222222199</v>
      </c>
      <c r="U107" s="9">
        <v>0</v>
      </c>
      <c r="V107" s="13">
        <v>1.1784247711208611</v>
      </c>
      <c r="W107" s="9" t="s">
        <v>31</v>
      </c>
      <c r="X107" s="9">
        <v>1.3325</v>
      </c>
      <c r="Y107" s="9"/>
      <c r="Z107" s="9"/>
    </row>
    <row r="108" spans="1:26" x14ac:dyDescent="0.15">
      <c r="A108" s="5">
        <v>106</v>
      </c>
      <c r="B108" s="12" t="s">
        <v>250</v>
      </c>
      <c r="C108" s="7" t="s">
        <v>251</v>
      </c>
      <c r="D108" s="9" t="s">
        <v>252</v>
      </c>
      <c r="E108" s="10">
        <v>2.9000000000000001E-2</v>
      </c>
      <c r="F108" s="10">
        <v>3.0450000000000001E-2</v>
      </c>
      <c r="G108" s="13">
        <v>6.6371681415929196</v>
      </c>
      <c r="H108" s="9">
        <v>0.95</v>
      </c>
      <c r="I108" s="13">
        <v>0.21273870517000501</v>
      </c>
      <c r="J108" s="9" t="s">
        <v>52</v>
      </c>
      <c r="K108" s="13">
        <v>51.428571428571502</v>
      </c>
      <c r="L108" s="14">
        <v>69.999999999999901</v>
      </c>
      <c r="M108" s="9">
        <v>2</v>
      </c>
      <c r="N108" s="9">
        <v>48.5</v>
      </c>
      <c r="O108" s="9">
        <v>0.76</v>
      </c>
      <c r="P108" s="9">
        <v>22.5</v>
      </c>
      <c r="Q108" s="13">
        <v>0.21874999999999969</v>
      </c>
      <c r="R108" s="13">
        <v>0</v>
      </c>
      <c r="S108" s="15">
        <v>0.10657111111111101</v>
      </c>
      <c r="T108" s="15">
        <v>0.22222222222222199</v>
      </c>
      <c r="U108" s="9">
        <v>0</v>
      </c>
      <c r="V108" s="13">
        <v>1.0423121537600402</v>
      </c>
      <c r="W108" s="9" t="s">
        <v>31</v>
      </c>
      <c r="X108" s="9">
        <v>1.3325</v>
      </c>
      <c r="Y108" s="9"/>
      <c r="Z108" s="9"/>
    </row>
    <row r="109" spans="1:26" x14ac:dyDescent="0.15">
      <c r="A109" s="5">
        <v>107</v>
      </c>
      <c r="B109" s="12" t="s">
        <v>253</v>
      </c>
      <c r="C109" s="7" t="s">
        <v>254</v>
      </c>
      <c r="D109" s="9" t="s">
        <v>252</v>
      </c>
      <c r="E109" s="10">
        <v>2.9000000000000001E-2</v>
      </c>
      <c r="F109" s="10">
        <v>3.0450000000000001E-2</v>
      </c>
      <c r="G109" s="13">
        <v>6.6371681415929196</v>
      </c>
      <c r="H109" s="9">
        <v>0.95</v>
      </c>
      <c r="I109" s="13">
        <v>0.21273870517000501</v>
      </c>
      <c r="J109" s="9" t="s">
        <v>52</v>
      </c>
      <c r="K109" s="13">
        <v>51.428571428571502</v>
      </c>
      <c r="L109" s="14">
        <v>69.999999999999901</v>
      </c>
      <c r="M109" s="9">
        <v>2</v>
      </c>
      <c r="N109" s="9">
        <v>48.5</v>
      </c>
      <c r="O109" s="9">
        <v>0.76</v>
      </c>
      <c r="P109" s="9">
        <v>22.5</v>
      </c>
      <c r="Q109" s="13">
        <v>0.21874999999999969</v>
      </c>
      <c r="R109" s="13">
        <v>0</v>
      </c>
      <c r="S109" s="15">
        <v>0.10657111111111101</v>
      </c>
      <c r="T109" s="15">
        <v>0.22222222222222199</v>
      </c>
      <c r="U109" s="9">
        <v>0</v>
      </c>
      <c r="V109" s="13">
        <v>1.0423121537600402</v>
      </c>
      <c r="W109" s="9" t="s">
        <v>31</v>
      </c>
      <c r="X109" s="9">
        <v>1.3325</v>
      </c>
      <c r="Y109" s="9"/>
      <c r="Z109" s="9"/>
    </row>
    <row r="110" spans="1:26" ht="40.5" x14ac:dyDescent="0.15">
      <c r="A110" s="5">
        <v>108</v>
      </c>
      <c r="B110" s="12" t="s">
        <v>255</v>
      </c>
      <c r="C110" s="7" t="s">
        <v>256</v>
      </c>
      <c r="D110" s="9" t="s">
        <v>46</v>
      </c>
      <c r="E110" s="10">
        <v>3.1E-2</v>
      </c>
      <c r="F110" s="10">
        <v>3.2550000000000003E-2</v>
      </c>
      <c r="G110" s="13">
        <v>18.584099999999999</v>
      </c>
      <c r="H110" s="9">
        <v>0.95</v>
      </c>
      <c r="I110" s="13">
        <v>0.63674995263157896</v>
      </c>
      <c r="J110" s="9" t="s">
        <v>52</v>
      </c>
      <c r="K110" s="13">
        <v>30</v>
      </c>
      <c r="L110" s="14">
        <v>120</v>
      </c>
      <c r="M110" s="9">
        <v>2</v>
      </c>
      <c r="N110" s="9">
        <v>48.5</v>
      </c>
      <c r="O110" s="9">
        <v>0.76</v>
      </c>
      <c r="P110" s="9">
        <v>22.5</v>
      </c>
      <c r="Q110" s="13">
        <v>0.375</v>
      </c>
      <c r="R110" s="13">
        <v>0.9</v>
      </c>
      <c r="S110" s="15">
        <v>8.4124000000000004E-2</v>
      </c>
      <c r="T110" s="15">
        <v>0.2</v>
      </c>
      <c r="U110" s="9">
        <v>0</v>
      </c>
      <c r="V110" s="13">
        <v>2.7521739446537401</v>
      </c>
      <c r="W110" s="9" t="s">
        <v>31</v>
      </c>
      <c r="X110" s="9">
        <v>3.7027000000000001</v>
      </c>
      <c r="Y110" s="9"/>
      <c r="Z110" s="9"/>
    </row>
    <row r="111" spans="1:26" ht="40.5" x14ac:dyDescent="0.15">
      <c r="A111" s="5">
        <v>109</v>
      </c>
      <c r="B111" s="12" t="s">
        <v>257</v>
      </c>
      <c r="C111" s="7" t="s">
        <v>258</v>
      </c>
      <c r="D111" s="9" t="s">
        <v>46</v>
      </c>
      <c r="E111" s="10">
        <v>2.5999999999999999E-2</v>
      </c>
      <c r="F111" s="10">
        <v>2.7300000000000001E-2</v>
      </c>
      <c r="G111" s="13">
        <v>18.584099999999999</v>
      </c>
      <c r="H111" s="9">
        <v>0.9</v>
      </c>
      <c r="I111" s="13">
        <v>0.56371769999999999</v>
      </c>
      <c r="J111" s="9" t="s">
        <v>52</v>
      </c>
      <c r="K111" s="13">
        <v>30</v>
      </c>
      <c r="L111" s="14">
        <v>120</v>
      </c>
      <c r="M111" s="9">
        <v>2</v>
      </c>
      <c r="N111" s="9">
        <v>48.5</v>
      </c>
      <c r="O111" s="9">
        <v>0.76</v>
      </c>
      <c r="P111" s="9">
        <v>22.5</v>
      </c>
      <c r="Q111" s="13">
        <v>0.375</v>
      </c>
      <c r="R111" s="13">
        <v>0.9</v>
      </c>
      <c r="S111" s="15">
        <v>8.4124000000000004E-2</v>
      </c>
      <c r="T111" s="15">
        <v>0.2</v>
      </c>
      <c r="U111" s="9">
        <v>0</v>
      </c>
      <c r="V111" s="13">
        <v>2.7477147188888891</v>
      </c>
      <c r="W111" s="9" t="s">
        <v>31</v>
      </c>
      <c r="X111" s="9">
        <v>4.7544000000000004</v>
      </c>
      <c r="Y111" s="9"/>
      <c r="Z111" s="9"/>
    </row>
    <row r="112" spans="1:26" ht="27" x14ac:dyDescent="0.15">
      <c r="A112" s="5">
        <v>110</v>
      </c>
      <c r="B112" s="12" t="s">
        <v>259</v>
      </c>
      <c r="C112" s="7" t="s">
        <v>260</v>
      </c>
      <c r="D112" s="9" t="s">
        <v>46</v>
      </c>
      <c r="E112" s="10">
        <v>2.5999999999999999E-2</v>
      </c>
      <c r="F112" s="10">
        <v>2.7300000000000001E-2</v>
      </c>
      <c r="G112" s="13">
        <v>18.584099999999999</v>
      </c>
      <c r="H112" s="9">
        <v>0.9</v>
      </c>
      <c r="I112" s="13">
        <v>0.56371769999999999</v>
      </c>
      <c r="J112" s="9" t="s">
        <v>111</v>
      </c>
      <c r="K112" s="13">
        <v>48</v>
      </c>
      <c r="L112" s="14">
        <v>75</v>
      </c>
      <c r="M112" s="9">
        <v>2</v>
      </c>
      <c r="N112" s="9">
        <v>39.75</v>
      </c>
      <c r="O112" s="9">
        <v>0.76</v>
      </c>
      <c r="P112" s="9">
        <v>22.5</v>
      </c>
      <c r="Q112" s="13">
        <v>0.234375</v>
      </c>
      <c r="R112" s="13">
        <v>0</v>
      </c>
      <c r="S112" s="15">
        <v>0.10657111111111101</v>
      </c>
      <c r="T112" s="15">
        <v>0.22222222222222199</v>
      </c>
      <c r="U112" s="9">
        <v>0.3</v>
      </c>
      <c r="V112" s="13">
        <v>1.8071649549999995</v>
      </c>
      <c r="W112" s="9" t="s">
        <v>31</v>
      </c>
      <c r="X112" s="9">
        <v>3.6381999999999999</v>
      </c>
      <c r="Y112" s="9"/>
      <c r="Z112" s="9"/>
    </row>
    <row r="113" spans="1:26" ht="27" x14ac:dyDescent="0.15">
      <c r="A113" s="5">
        <v>111</v>
      </c>
      <c r="B113" s="12" t="s">
        <v>261</v>
      </c>
      <c r="C113" s="7" t="s">
        <v>262</v>
      </c>
      <c r="D113" s="9" t="s">
        <v>46</v>
      </c>
      <c r="E113" s="10">
        <v>2.5999999999999999E-2</v>
      </c>
      <c r="F113" s="10">
        <v>2.7300000000000001E-2</v>
      </c>
      <c r="G113" s="13">
        <v>18.584099999999999</v>
      </c>
      <c r="H113" s="9">
        <v>0.9</v>
      </c>
      <c r="I113" s="13">
        <v>0.56371769999999999</v>
      </c>
      <c r="J113" s="9" t="s">
        <v>111</v>
      </c>
      <c r="K113" s="13">
        <v>48</v>
      </c>
      <c r="L113" s="14">
        <v>75</v>
      </c>
      <c r="M113" s="9">
        <v>2</v>
      </c>
      <c r="N113" s="9">
        <v>39.75</v>
      </c>
      <c r="O113" s="9">
        <v>0.76</v>
      </c>
      <c r="P113" s="9">
        <v>22.5</v>
      </c>
      <c r="Q113" s="13">
        <v>0.234375</v>
      </c>
      <c r="R113" s="13">
        <v>0</v>
      </c>
      <c r="S113" s="15">
        <v>0.10657111111111101</v>
      </c>
      <c r="T113" s="15">
        <v>0.22222222222222199</v>
      </c>
      <c r="U113" s="9">
        <v>0.3</v>
      </c>
      <c r="V113" s="13">
        <v>1.8071649549999995</v>
      </c>
      <c r="W113" s="9" t="s">
        <v>31</v>
      </c>
      <c r="X113" s="9">
        <v>3.6583000000000001</v>
      </c>
      <c r="Y113" s="9"/>
      <c r="Z113" s="9"/>
    </row>
    <row r="114" spans="1:26" ht="27" x14ac:dyDescent="0.15">
      <c r="A114" s="5">
        <v>112</v>
      </c>
      <c r="B114" s="12" t="s">
        <v>263</v>
      </c>
      <c r="C114" s="7" t="s">
        <v>264</v>
      </c>
      <c r="D114" s="9" t="s">
        <v>77</v>
      </c>
      <c r="E114" s="10">
        <v>0</v>
      </c>
      <c r="F114" s="10">
        <v>2.5729999999999999E-2</v>
      </c>
      <c r="G114" s="13">
        <v>13.716799999999999</v>
      </c>
      <c r="H114" s="9">
        <v>0.98</v>
      </c>
      <c r="I114" s="13">
        <v>0.360135983673469</v>
      </c>
      <c r="J114" s="9" t="s">
        <v>265</v>
      </c>
      <c r="K114" s="13">
        <v>80</v>
      </c>
      <c r="L114" s="14">
        <v>45</v>
      </c>
      <c r="M114" s="9">
        <v>2</v>
      </c>
      <c r="N114" s="9">
        <v>47.5</v>
      </c>
      <c r="O114" s="9">
        <v>0.76</v>
      </c>
      <c r="P114" s="9">
        <v>22.5</v>
      </c>
      <c r="Q114" s="13">
        <v>0.140625</v>
      </c>
      <c r="R114" s="13">
        <v>0</v>
      </c>
      <c r="S114" s="15">
        <v>2.2338E-2</v>
      </c>
      <c r="T114" s="15">
        <v>0.05</v>
      </c>
      <c r="U114" s="9">
        <v>0</v>
      </c>
      <c r="V114" s="13">
        <v>0.76730388456892917</v>
      </c>
      <c r="W114" s="9" t="s">
        <v>31</v>
      </c>
      <c r="X114" s="9">
        <v>1.4589000000000001</v>
      </c>
      <c r="Y114" s="9"/>
      <c r="Z114" s="9"/>
    </row>
    <row r="115" spans="1:26" ht="27" x14ac:dyDescent="0.15">
      <c r="A115" s="5">
        <v>113</v>
      </c>
      <c r="B115" s="12" t="s">
        <v>266</v>
      </c>
      <c r="C115" s="7" t="s">
        <v>267</v>
      </c>
      <c r="D115" s="9" t="s">
        <v>77</v>
      </c>
      <c r="E115" s="10">
        <v>1.7999999999999999E-2</v>
      </c>
      <c r="F115" s="10">
        <v>1.89E-2</v>
      </c>
      <c r="G115" s="13">
        <v>13.716799999999999</v>
      </c>
      <c r="H115" s="9">
        <v>0.98</v>
      </c>
      <c r="I115" s="13">
        <v>0.264538285714286</v>
      </c>
      <c r="J115" s="9" t="s">
        <v>52</v>
      </c>
      <c r="K115" s="13">
        <v>48</v>
      </c>
      <c r="L115" s="14">
        <v>75</v>
      </c>
      <c r="M115" s="9">
        <v>2</v>
      </c>
      <c r="N115" s="9">
        <v>48.5</v>
      </c>
      <c r="O115" s="9">
        <v>0.76</v>
      </c>
      <c r="P115" s="9">
        <v>22.5</v>
      </c>
      <c r="Q115" s="13">
        <v>0.234375</v>
      </c>
      <c r="R115" s="13">
        <v>0</v>
      </c>
      <c r="S115" s="15">
        <v>0.10657111111111101</v>
      </c>
      <c r="T115" s="15">
        <v>0.22222222222222199</v>
      </c>
      <c r="U115" s="9">
        <v>0</v>
      </c>
      <c r="V115" s="13">
        <v>1.1113347844995141</v>
      </c>
      <c r="W115" s="9" t="s">
        <v>31</v>
      </c>
      <c r="X115" s="9">
        <v>1.3107</v>
      </c>
      <c r="Y115" s="9"/>
      <c r="Z115" s="9"/>
    </row>
    <row r="116" spans="1:26" ht="27" x14ac:dyDescent="0.15">
      <c r="A116" s="5">
        <v>114</v>
      </c>
      <c r="B116" s="12" t="s">
        <v>268</v>
      </c>
      <c r="C116" s="7" t="s">
        <v>269</v>
      </c>
      <c r="D116" s="9" t="s">
        <v>46</v>
      </c>
      <c r="E116" s="10">
        <v>2.1999999999999999E-2</v>
      </c>
      <c r="F116" s="10">
        <v>2.3099999999999999E-2</v>
      </c>
      <c r="G116" s="13">
        <v>18.584099999999999</v>
      </c>
      <c r="H116" s="9">
        <v>0.9</v>
      </c>
      <c r="I116" s="13">
        <v>0.47699190000000002</v>
      </c>
      <c r="J116" s="9" t="s">
        <v>111</v>
      </c>
      <c r="K116" s="13">
        <v>48</v>
      </c>
      <c r="L116" s="14">
        <v>75</v>
      </c>
      <c r="M116" s="9">
        <v>2</v>
      </c>
      <c r="N116" s="9">
        <v>39.75</v>
      </c>
      <c r="O116" s="9">
        <v>0.76</v>
      </c>
      <c r="P116" s="9">
        <v>22.5</v>
      </c>
      <c r="Q116" s="13">
        <v>0.234375</v>
      </c>
      <c r="R116" s="13">
        <v>0</v>
      </c>
      <c r="S116" s="15">
        <v>0.10657111111111101</v>
      </c>
      <c r="T116" s="15">
        <v>0.22222222222222199</v>
      </c>
      <c r="U116" s="9">
        <v>0.3</v>
      </c>
      <c r="V116" s="13">
        <v>1.7002031349999995</v>
      </c>
      <c r="W116" s="9" t="s">
        <v>31</v>
      </c>
      <c r="X116" s="9">
        <v>3.6608999999999998</v>
      </c>
      <c r="Y116" s="9"/>
      <c r="Z116" s="9"/>
    </row>
    <row r="117" spans="1:26" ht="27" x14ac:dyDescent="0.15">
      <c r="A117" s="5">
        <v>115</v>
      </c>
      <c r="B117" s="12" t="s">
        <v>270</v>
      </c>
      <c r="C117" s="7" t="s">
        <v>271</v>
      </c>
      <c r="D117" s="9" t="s">
        <v>46</v>
      </c>
      <c r="E117" s="10">
        <v>0</v>
      </c>
      <c r="F117" s="10">
        <v>4.5524000000000002E-2</v>
      </c>
      <c r="G117" s="13">
        <v>18.584099999999999</v>
      </c>
      <c r="H117" s="9">
        <v>0.9</v>
      </c>
      <c r="I117" s="13">
        <v>0.94002507599999996</v>
      </c>
      <c r="J117" s="9" t="s">
        <v>111</v>
      </c>
      <c r="K117" s="13">
        <v>60</v>
      </c>
      <c r="L117" s="14">
        <v>60</v>
      </c>
      <c r="M117" s="9">
        <v>2</v>
      </c>
      <c r="N117" s="9">
        <v>39.75</v>
      </c>
      <c r="O117" s="9">
        <v>0.76</v>
      </c>
      <c r="P117" s="9">
        <v>22.5</v>
      </c>
      <c r="Q117" s="13">
        <v>0.1875</v>
      </c>
      <c r="R117" s="13">
        <v>0</v>
      </c>
      <c r="S117" s="15">
        <v>0.10657111111111101</v>
      </c>
      <c r="T117" s="15">
        <v>0.22222222222222199</v>
      </c>
      <c r="U117" s="9">
        <v>0.3</v>
      </c>
      <c r="V117" s="13">
        <v>2.1746534270666662</v>
      </c>
      <c r="W117" s="9" t="s">
        <v>31</v>
      </c>
      <c r="X117" s="9">
        <v>3.6381999999999999</v>
      </c>
      <c r="Y117" s="9"/>
      <c r="Z117" s="9"/>
    </row>
    <row r="118" spans="1:26" x14ac:dyDescent="0.15">
      <c r="A118" s="5">
        <v>116</v>
      </c>
      <c r="B118" s="12" t="s">
        <v>272</v>
      </c>
      <c r="C118" s="7" t="s">
        <v>273</v>
      </c>
      <c r="D118" s="9" t="s">
        <v>274</v>
      </c>
      <c r="E118" s="10">
        <v>4.3999999999999997E-2</v>
      </c>
      <c r="F118" s="10">
        <v>4.6199999999999998E-2</v>
      </c>
      <c r="G118" s="13">
        <v>10.5</v>
      </c>
      <c r="H118" s="9">
        <v>0.98</v>
      </c>
      <c r="I118" s="13">
        <v>0.495</v>
      </c>
      <c r="J118" s="9" t="s">
        <v>52</v>
      </c>
      <c r="K118" s="13">
        <v>51.428571428571502</v>
      </c>
      <c r="L118" s="14">
        <v>69.999999999999901</v>
      </c>
      <c r="M118" s="9">
        <v>2</v>
      </c>
      <c r="N118" s="9">
        <v>48.5</v>
      </c>
      <c r="O118" s="9">
        <v>0.76</v>
      </c>
      <c r="P118" s="9">
        <v>22.5</v>
      </c>
      <c r="Q118" s="13">
        <v>0.21874999999999969</v>
      </c>
      <c r="R118" s="13">
        <v>0</v>
      </c>
      <c r="S118" s="15">
        <v>0.10657111111111101</v>
      </c>
      <c r="T118" s="15">
        <v>0.22222222222222199</v>
      </c>
      <c r="U118" s="9">
        <v>0.3</v>
      </c>
      <c r="V118" s="13">
        <v>1.6401738605442169</v>
      </c>
      <c r="W118" s="9" t="s">
        <v>31</v>
      </c>
      <c r="X118" s="9">
        <v>2.0569999999999999</v>
      </c>
      <c r="Y118" s="9"/>
      <c r="Z118" s="9"/>
    </row>
    <row r="119" spans="1:26" x14ac:dyDescent="0.15">
      <c r="A119" s="5">
        <v>117</v>
      </c>
      <c r="B119" s="12" t="s">
        <v>275</v>
      </c>
      <c r="C119" s="7" t="s">
        <v>276</v>
      </c>
      <c r="D119" s="9" t="s">
        <v>274</v>
      </c>
      <c r="E119" s="10">
        <v>2.5999999999999999E-2</v>
      </c>
      <c r="F119" s="10">
        <v>2.7300000000000001E-2</v>
      </c>
      <c r="G119" s="13">
        <v>10.5</v>
      </c>
      <c r="H119" s="9">
        <v>0.98</v>
      </c>
      <c r="I119" s="13">
        <v>0.29249999999999998</v>
      </c>
      <c r="J119" s="9" t="s">
        <v>52</v>
      </c>
      <c r="K119" s="13">
        <v>51.428571428571502</v>
      </c>
      <c r="L119" s="14">
        <v>69.999999999999901</v>
      </c>
      <c r="M119" s="9">
        <v>2</v>
      </c>
      <c r="N119" s="9">
        <v>48.5</v>
      </c>
      <c r="O119" s="9">
        <v>0.76</v>
      </c>
      <c r="P119" s="9">
        <v>22.5</v>
      </c>
      <c r="Q119" s="13">
        <v>0.21874999999999969</v>
      </c>
      <c r="R119" s="13">
        <v>0</v>
      </c>
      <c r="S119" s="15">
        <v>8.4124000000000004E-2</v>
      </c>
      <c r="T119" s="15">
        <v>0.2</v>
      </c>
      <c r="U119" s="9">
        <v>0</v>
      </c>
      <c r="V119" s="13">
        <v>1.0661422823129245</v>
      </c>
      <c r="W119" s="9" t="s">
        <v>31</v>
      </c>
      <c r="X119" s="9">
        <v>1.4879</v>
      </c>
      <c r="Y119" s="9"/>
      <c r="Z119" s="9"/>
    </row>
    <row r="120" spans="1:26" x14ac:dyDescent="0.15">
      <c r="A120" s="5">
        <v>118</v>
      </c>
      <c r="B120" s="12" t="s">
        <v>277</v>
      </c>
      <c r="C120" s="7" t="s">
        <v>278</v>
      </c>
      <c r="D120" s="9" t="s">
        <v>51</v>
      </c>
      <c r="E120" s="10">
        <v>2E-3</v>
      </c>
      <c r="F120" s="10">
        <v>2.0999999999999999E-3</v>
      </c>
      <c r="G120" s="13">
        <v>21.238900000000001</v>
      </c>
      <c r="H120" s="9">
        <v>0.95</v>
      </c>
      <c r="I120" s="13">
        <v>4.6949147368421103E-2</v>
      </c>
      <c r="J120" s="9" t="s">
        <v>111</v>
      </c>
      <c r="K120" s="13">
        <v>65.454545454545496</v>
      </c>
      <c r="L120" s="14">
        <v>55</v>
      </c>
      <c r="M120" s="9">
        <v>2</v>
      </c>
      <c r="N120" s="9">
        <v>39.75</v>
      </c>
      <c r="O120" s="9">
        <v>0.76</v>
      </c>
      <c r="P120" s="9">
        <v>22.5</v>
      </c>
      <c r="Q120" s="13">
        <v>0.17187499999999989</v>
      </c>
      <c r="R120" s="13">
        <v>0</v>
      </c>
      <c r="S120" s="15">
        <v>4.77055555555556E-3</v>
      </c>
      <c r="T120" s="15">
        <v>1.1111111111111099E-2</v>
      </c>
      <c r="U120" s="9">
        <v>0</v>
      </c>
      <c r="V120" s="13">
        <v>0.40637915727608487</v>
      </c>
      <c r="W120" s="9" t="s">
        <v>31</v>
      </c>
      <c r="X120" s="9">
        <v>0.31</v>
      </c>
      <c r="Y120" s="9"/>
      <c r="Z120" s="9"/>
    </row>
    <row r="121" spans="1:26" x14ac:dyDescent="0.15">
      <c r="A121" s="5">
        <v>119</v>
      </c>
      <c r="B121" s="12" t="s">
        <v>279</v>
      </c>
      <c r="C121" s="7" t="s">
        <v>169</v>
      </c>
      <c r="D121" s="9" t="s">
        <v>29</v>
      </c>
      <c r="E121" s="10">
        <v>2E-3</v>
      </c>
      <c r="F121" s="10">
        <v>2.5999999999999999E-3</v>
      </c>
      <c r="G121" s="13">
        <v>15.309699999999999</v>
      </c>
      <c r="H121" s="9">
        <v>0.95</v>
      </c>
      <c r="I121" s="13">
        <v>4.19002315789474E-2</v>
      </c>
      <c r="J121" s="9" t="s">
        <v>30</v>
      </c>
      <c r="K121" s="13">
        <v>65.454545454545496</v>
      </c>
      <c r="L121" s="14">
        <v>55</v>
      </c>
      <c r="M121" s="9">
        <v>1</v>
      </c>
      <c r="N121" s="9">
        <v>27.15</v>
      </c>
      <c r="O121" s="9">
        <v>0.76</v>
      </c>
      <c r="P121" s="9">
        <v>22.5</v>
      </c>
      <c r="Q121" s="13">
        <v>0.34374999999999978</v>
      </c>
      <c r="R121" s="13">
        <v>0</v>
      </c>
      <c r="S121" s="15">
        <v>8.4124000000000004E-2</v>
      </c>
      <c r="T121" s="15">
        <v>0.2</v>
      </c>
      <c r="U121" s="9">
        <v>0</v>
      </c>
      <c r="V121" s="13">
        <v>0.91889334952908563</v>
      </c>
      <c r="W121" s="9" t="s">
        <v>31</v>
      </c>
      <c r="X121" s="9">
        <v>0.22123999999999999</v>
      </c>
      <c r="Y121" s="9"/>
      <c r="Z121" s="9"/>
    </row>
    <row r="122" spans="1:26" ht="27" x14ac:dyDescent="0.15">
      <c r="A122" s="5">
        <v>120</v>
      </c>
      <c r="B122" s="12" t="s">
        <v>280</v>
      </c>
      <c r="C122" s="7" t="s">
        <v>281</v>
      </c>
      <c r="D122" s="9" t="s">
        <v>29</v>
      </c>
      <c r="E122" s="10">
        <v>6.9999999999999999E-4</v>
      </c>
      <c r="F122" s="10">
        <v>9.1E-4</v>
      </c>
      <c r="G122" s="13">
        <v>15.309699999999999</v>
      </c>
      <c r="H122" s="9">
        <v>0.95</v>
      </c>
      <c r="I122" s="13">
        <v>1.46650810526316E-2</v>
      </c>
      <c r="J122" s="9" t="s">
        <v>30</v>
      </c>
      <c r="K122" s="13">
        <v>65.454545454545496</v>
      </c>
      <c r="L122" s="14">
        <v>55</v>
      </c>
      <c r="M122" s="9">
        <v>1</v>
      </c>
      <c r="N122" s="9">
        <v>27.15</v>
      </c>
      <c r="O122" s="9">
        <v>0.76</v>
      </c>
      <c r="P122" s="9">
        <v>22.5</v>
      </c>
      <c r="Q122" s="13">
        <v>0.34374999999999978</v>
      </c>
      <c r="R122" s="13">
        <v>0</v>
      </c>
      <c r="S122" s="15">
        <v>4.77055555555556E-3</v>
      </c>
      <c r="T122" s="15">
        <v>1.1111111111111099E-2</v>
      </c>
      <c r="U122" s="9">
        <v>0</v>
      </c>
      <c r="V122" s="13">
        <v>0.61882889294921484</v>
      </c>
      <c r="W122" s="9" t="s">
        <v>31</v>
      </c>
      <c r="X122" s="9">
        <v>0.18584000000000001</v>
      </c>
      <c r="Y122" s="9"/>
      <c r="Z122" s="9"/>
    </row>
    <row r="123" spans="1:26" x14ac:dyDescent="0.15">
      <c r="A123" s="5">
        <v>121</v>
      </c>
      <c r="B123" s="12" t="s">
        <v>282</v>
      </c>
      <c r="C123" s="7" t="s">
        <v>171</v>
      </c>
      <c r="D123" s="9" t="s">
        <v>29</v>
      </c>
      <c r="E123" s="10">
        <v>2E-3</v>
      </c>
      <c r="F123" s="10">
        <v>2.5999999999999999E-3</v>
      </c>
      <c r="G123" s="13">
        <v>15.309699999999999</v>
      </c>
      <c r="H123" s="9">
        <v>0.95</v>
      </c>
      <c r="I123" s="13">
        <v>4.19002315789474E-2</v>
      </c>
      <c r="J123" s="9" t="s">
        <v>30</v>
      </c>
      <c r="K123" s="13">
        <v>65.454545454545496</v>
      </c>
      <c r="L123" s="14">
        <v>55</v>
      </c>
      <c r="M123" s="9">
        <v>1</v>
      </c>
      <c r="N123" s="9">
        <v>27.15</v>
      </c>
      <c r="O123" s="9">
        <v>0.76</v>
      </c>
      <c r="P123" s="9">
        <v>22.5</v>
      </c>
      <c r="Q123" s="13">
        <v>0.34374999999999978</v>
      </c>
      <c r="R123" s="13">
        <v>0</v>
      </c>
      <c r="S123" s="15">
        <v>4.77055555555556E-3</v>
      </c>
      <c r="T123" s="15">
        <v>1.1111111111111099E-2</v>
      </c>
      <c r="U123" s="9">
        <v>0</v>
      </c>
      <c r="V123" s="13">
        <v>0.65065101619575227</v>
      </c>
      <c r="W123" s="9" t="s">
        <v>31</v>
      </c>
      <c r="X123" s="9">
        <v>0.22123999999999999</v>
      </c>
      <c r="Y123" s="9"/>
      <c r="Z123" s="9"/>
    </row>
    <row r="124" spans="1:26" ht="27" x14ac:dyDescent="0.15">
      <c r="A124" s="5">
        <v>122</v>
      </c>
      <c r="B124" s="12" t="s">
        <v>283</v>
      </c>
      <c r="C124" s="7" t="s">
        <v>284</v>
      </c>
      <c r="D124" s="9" t="s">
        <v>29</v>
      </c>
      <c r="E124" s="10">
        <v>4.0000000000000001E-3</v>
      </c>
      <c r="F124" s="10">
        <v>4.1999999999999997E-3</v>
      </c>
      <c r="G124" s="13">
        <v>15.309699999999999</v>
      </c>
      <c r="H124" s="9">
        <v>0.95</v>
      </c>
      <c r="I124" s="13">
        <v>6.7684989473684204E-2</v>
      </c>
      <c r="J124" s="9" t="s">
        <v>34</v>
      </c>
      <c r="K124" s="13">
        <v>65.454545454545496</v>
      </c>
      <c r="L124" s="14">
        <v>55</v>
      </c>
      <c r="M124" s="9">
        <v>2</v>
      </c>
      <c r="N124" s="9">
        <v>21.2</v>
      </c>
      <c r="O124" s="9">
        <v>0.76</v>
      </c>
      <c r="P124" s="9">
        <v>22.5</v>
      </c>
      <c r="Q124" s="13">
        <v>0.17187499999999989</v>
      </c>
      <c r="R124" s="13">
        <v>0</v>
      </c>
      <c r="S124" s="15">
        <v>2.9348333333333299E-2</v>
      </c>
      <c r="T124" s="15">
        <v>6.6666666666666693E-2</v>
      </c>
      <c r="U124" s="9">
        <v>0</v>
      </c>
      <c r="V124" s="13">
        <v>0.44782526840258524</v>
      </c>
      <c r="W124" s="9" t="s">
        <v>31</v>
      </c>
      <c r="X124" s="9">
        <v>0.3805</v>
      </c>
      <c r="Y124" s="9"/>
      <c r="Z124" s="9"/>
    </row>
    <row r="125" spans="1:26" x14ac:dyDescent="0.15">
      <c r="A125" s="5">
        <v>123</v>
      </c>
      <c r="B125" s="12" t="s">
        <v>285</v>
      </c>
      <c r="C125" s="7" t="s">
        <v>286</v>
      </c>
      <c r="D125" s="9" t="s">
        <v>77</v>
      </c>
      <c r="E125" s="10">
        <v>5.1999999999999998E-2</v>
      </c>
      <c r="F125" s="10">
        <v>5.4600000000000003E-2</v>
      </c>
      <c r="G125" s="13">
        <v>13.716799999999999</v>
      </c>
      <c r="H125" s="9">
        <v>0.95</v>
      </c>
      <c r="I125" s="13">
        <v>0.78835503157894704</v>
      </c>
      <c r="J125" s="9" t="s">
        <v>52</v>
      </c>
      <c r="K125" s="13">
        <v>48</v>
      </c>
      <c r="L125" s="14">
        <v>75</v>
      </c>
      <c r="M125" s="9">
        <v>2</v>
      </c>
      <c r="N125" s="9">
        <v>48.5</v>
      </c>
      <c r="O125" s="9">
        <v>0.76</v>
      </c>
      <c r="P125" s="9">
        <v>22.5</v>
      </c>
      <c r="Q125" s="13">
        <v>0.234375</v>
      </c>
      <c r="R125" s="13">
        <v>0</v>
      </c>
      <c r="S125" s="15">
        <v>0.10657111111111101</v>
      </c>
      <c r="T125" s="15">
        <v>0.22222222222222199</v>
      </c>
      <c r="U125" s="9">
        <v>0</v>
      </c>
      <c r="V125" s="13">
        <v>1.7480851333887344</v>
      </c>
      <c r="W125" s="9" t="s">
        <v>31</v>
      </c>
      <c r="X125" s="9">
        <v>2.0507</v>
      </c>
      <c r="Y125" s="9"/>
      <c r="Z125" s="9"/>
    </row>
    <row r="126" spans="1:26" x14ac:dyDescent="0.15">
      <c r="A126" s="5">
        <v>124</v>
      </c>
      <c r="B126" s="12" t="s">
        <v>287</v>
      </c>
      <c r="C126" s="7" t="s">
        <v>288</v>
      </c>
      <c r="D126" s="9" t="s">
        <v>77</v>
      </c>
      <c r="E126" s="10">
        <v>3.7999999999999999E-2</v>
      </c>
      <c r="F126" s="10">
        <v>3.9899999999999998E-2</v>
      </c>
      <c r="G126" s="13">
        <v>13.716799999999999</v>
      </c>
      <c r="H126" s="9">
        <v>0.95</v>
      </c>
      <c r="I126" s="13">
        <v>0.5761056</v>
      </c>
      <c r="J126" s="9" t="s">
        <v>52</v>
      </c>
      <c r="K126" s="13">
        <v>51.428571428571502</v>
      </c>
      <c r="L126" s="14">
        <v>69.999999999999901</v>
      </c>
      <c r="M126" s="9">
        <v>2</v>
      </c>
      <c r="N126" s="9">
        <v>48.5</v>
      </c>
      <c r="O126" s="9">
        <v>0.76</v>
      </c>
      <c r="P126" s="9">
        <v>22.5</v>
      </c>
      <c r="Q126" s="13">
        <v>0.21874999999999969</v>
      </c>
      <c r="R126" s="13">
        <v>0</v>
      </c>
      <c r="S126" s="15">
        <v>8.4124000000000004E-2</v>
      </c>
      <c r="T126" s="15">
        <v>0.2</v>
      </c>
      <c r="U126" s="9">
        <v>0</v>
      </c>
      <c r="V126" s="13">
        <v>1.4222083501754381</v>
      </c>
      <c r="W126" s="9" t="s">
        <v>31</v>
      </c>
      <c r="X126" s="9">
        <v>1.4879</v>
      </c>
      <c r="Y126" s="9"/>
      <c r="Z126" s="9"/>
    </row>
    <row r="127" spans="1:26" ht="40.5" x14ac:dyDescent="0.15">
      <c r="A127" s="5">
        <v>125</v>
      </c>
      <c r="B127" s="12" t="s">
        <v>289</v>
      </c>
      <c r="C127" s="7" t="s">
        <v>290</v>
      </c>
      <c r="D127" s="9" t="s">
        <v>77</v>
      </c>
      <c r="E127" s="10">
        <v>6.0000000000000001E-3</v>
      </c>
      <c r="F127" s="10">
        <v>6.3E-3</v>
      </c>
      <c r="G127" s="13">
        <v>13.716799999999999</v>
      </c>
      <c r="H127" s="9">
        <v>0.8</v>
      </c>
      <c r="I127" s="13">
        <v>0.1080198</v>
      </c>
      <c r="J127" s="9" t="s">
        <v>111</v>
      </c>
      <c r="K127" s="13">
        <v>48</v>
      </c>
      <c r="L127" s="14">
        <v>75</v>
      </c>
      <c r="M127" s="9">
        <v>2</v>
      </c>
      <c r="N127" s="9">
        <v>39.75</v>
      </c>
      <c r="O127" s="9">
        <v>0.76</v>
      </c>
      <c r="P127" s="9">
        <v>22.5</v>
      </c>
      <c r="Q127" s="13">
        <v>0.234375</v>
      </c>
      <c r="R127" s="13">
        <v>0</v>
      </c>
      <c r="S127" s="15">
        <v>4.77055555555556E-3</v>
      </c>
      <c r="T127" s="15">
        <v>1.1111111111111099E-2</v>
      </c>
      <c r="U127" s="9">
        <v>0</v>
      </c>
      <c r="V127" s="13">
        <v>0.70926890479166671</v>
      </c>
      <c r="W127" s="9" t="s">
        <v>31</v>
      </c>
      <c r="X127" s="9">
        <v>0.65</v>
      </c>
      <c r="Y127" s="9"/>
      <c r="Z127" s="9"/>
    </row>
    <row r="128" spans="1:26" ht="40.5" x14ac:dyDescent="0.15">
      <c r="A128" s="5">
        <v>126</v>
      </c>
      <c r="B128" s="12" t="s">
        <v>291</v>
      </c>
      <c r="C128" s="7" t="s">
        <v>292</v>
      </c>
      <c r="D128" s="9" t="s">
        <v>77</v>
      </c>
      <c r="E128" s="10">
        <v>2E-3</v>
      </c>
      <c r="F128" s="10">
        <v>2.0999999999999999E-3</v>
      </c>
      <c r="G128" s="13">
        <v>13.716799999999999</v>
      </c>
      <c r="H128" s="9">
        <v>0.8</v>
      </c>
      <c r="I128" s="13">
        <v>3.60066E-2</v>
      </c>
      <c r="J128" s="9" t="s">
        <v>111</v>
      </c>
      <c r="K128" s="13">
        <v>48</v>
      </c>
      <c r="L128" s="14">
        <v>75</v>
      </c>
      <c r="M128" s="9">
        <v>2</v>
      </c>
      <c r="N128" s="9">
        <v>39.75</v>
      </c>
      <c r="O128" s="9">
        <v>0.76</v>
      </c>
      <c r="P128" s="9">
        <v>22.5</v>
      </c>
      <c r="Q128" s="13">
        <v>0.234375</v>
      </c>
      <c r="R128" s="13">
        <v>0</v>
      </c>
      <c r="S128" s="15">
        <v>0.10657111111111101</v>
      </c>
      <c r="T128" s="15">
        <v>0.22222222222222199</v>
      </c>
      <c r="U128" s="9">
        <v>0</v>
      </c>
      <c r="V128" s="13">
        <v>0.92226225645833304</v>
      </c>
      <c r="W128" s="9" t="s">
        <v>31</v>
      </c>
      <c r="X128" s="9">
        <v>1.41</v>
      </c>
      <c r="Y128" s="9"/>
      <c r="Z128" s="9"/>
    </row>
    <row r="129" spans="1:26" ht="40.5" x14ac:dyDescent="0.15">
      <c r="A129" s="5">
        <v>127</v>
      </c>
      <c r="B129" s="12" t="s">
        <v>293</v>
      </c>
      <c r="C129" s="7" t="s">
        <v>294</v>
      </c>
      <c r="D129" s="9" t="s">
        <v>77</v>
      </c>
      <c r="E129" s="10">
        <v>8.5000000000000006E-2</v>
      </c>
      <c r="F129" s="10">
        <v>8.9249999999999996E-2</v>
      </c>
      <c r="G129" s="13">
        <v>13.716799999999999</v>
      </c>
      <c r="H129" s="9">
        <v>0.95</v>
      </c>
      <c r="I129" s="13">
        <v>1.2886572631578901</v>
      </c>
      <c r="J129" s="9" t="s">
        <v>111</v>
      </c>
      <c r="K129" s="13">
        <v>48</v>
      </c>
      <c r="L129" s="14">
        <v>75</v>
      </c>
      <c r="M129" s="9">
        <v>2</v>
      </c>
      <c r="N129" s="9">
        <v>39.75</v>
      </c>
      <c r="O129" s="9">
        <v>0.76</v>
      </c>
      <c r="P129" s="9">
        <v>22.5</v>
      </c>
      <c r="Q129" s="13">
        <v>0.234375</v>
      </c>
      <c r="R129" s="13">
        <v>0</v>
      </c>
      <c r="S129" s="15">
        <v>0.10657111111111101</v>
      </c>
      <c r="T129" s="15">
        <v>0.22222222222222199</v>
      </c>
      <c r="U129" s="9">
        <v>0</v>
      </c>
      <c r="V129" s="13">
        <v>2.2921800434441315</v>
      </c>
      <c r="W129" s="9" t="s">
        <v>31</v>
      </c>
      <c r="X129" s="9"/>
      <c r="Y129" s="9"/>
      <c r="Z129" s="9"/>
    </row>
    <row r="130" spans="1:26" ht="14.25" x14ac:dyDescent="0.15">
      <c r="A130" s="5">
        <v>128</v>
      </c>
      <c r="B130" s="16" t="s">
        <v>295</v>
      </c>
      <c r="C130" s="16" t="s">
        <v>296</v>
      </c>
      <c r="D130" s="9" t="s">
        <v>29</v>
      </c>
      <c r="E130" s="10">
        <v>0</v>
      </c>
      <c r="F130" s="10">
        <v>1.5900000000000001E-3</v>
      </c>
      <c r="G130" s="13">
        <v>15.309699999999999</v>
      </c>
      <c r="H130" s="9">
        <v>0.98</v>
      </c>
      <c r="I130" s="13">
        <v>2.48392071428571E-2</v>
      </c>
      <c r="J130" s="9" t="s">
        <v>30</v>
      </c>
      <c r="K130" s="13">
        <v>65</v>
      </c>
      <c r="L130" s="14">
        <v>55.384615384615401</v>
      </c>
      <c r="M130" s="9">
        <v>4</v>
      </c>
      <c r="N130" s="9">
        <v>27.15</v>
      </c>
      <c r="O130" s="9">
        <v>0.76</v>
      </c>
      <c r="P130" s="9">
        <v>22.5</v>
      </c>
      <c r="Q130" s="13">
        <v>8.6538461538461536E-2</v>
      </c>
      <c r="R130" s="13">
        <v>0</v>
      </c>
      <c r="S130" s="15">
        <v>4.77055555555556E-3</v>
      </c>
      <c r="T130" s="15">
        <v>1.1111111111111099E-2</v>
      </c>
      <c r="U130" s="9">
        <v>0</v>
      </c>
      <c r="V130" s="13">
        <v>0.18697846879158253</v>
      </c>
      <c r="W130" s="9" t="s">
        <v>31</v>
      </c>
      <c r="X130" s="9">
        <v>0.39200000000000002</v>
      </c>
      <c r="Y130" s="9"/>
      <c r="Z130" s="9"/>
    </row>
    <row r="131" spans="1:26" ht="14.25" x14ac:dyDescent="0.15">
      <c r="A131" s="5">
        <v>129</v>
      </c>
      <c r="B131" s="16" t="s">
        <v>297</v>
      </c>
      <c r="C131" s="16" t="s">
        <v>298</v>
      </c>
      <c r="D131" s="9" t="s">
        <v>29</v>
      </c>
      <c r="E131" s="10">
        <v>0</v>
      </c>
      <c r="F131" s="10">
        <v>3.7000000000000002E-3</v>
      </c>
      <c r="G131" s="13">
        <v>15.309699999999999</v>
      </c>
      <c r="H131" s="9">
        <v>0.98</v>
      </c>
      <c r="I131" s="13">
        <v>5.7801928571428601E-2</v>
      </c>
      <c r="J131" s="9" t="s">
        <v>30</v>
      </c>
      <c r="K131" s="13">
        <v>65</v>
      </c>
      <c r="L131" s="14">
        <v>55.384615384615401</v>
      </c>
      <c r="M131" s="9">
        <v>4</v>
      </c>
      <c r="N131" s="9">
        <v>27.15</v>
      </c>
      <c r="O131" s="9">
        <v>0.76</v>
      </c>
      <c r="P131" s="9">
        <v>22.5</v>
      </c>
      <c r="Q131" s="13">
        <v>8.6538461538461536E-2</v>
      </c>
      <c r="R131" s="13">
        <v>0</v>
      </c>
      <c r="S131" s="15">
        <v>4.77055555555556E-3</v>
      </c>
      <c r="T131" s="15">
        <v>1.1111111111111099E-2</v>
      </c>
      <c r="U131" s="9">
        <v>0</v>
      </c>
      <c r="V131" s="13">
        <v>0.22431379612394414</v>
      </c>
      <c r="W131" s="9" t="s">
        <v>31</v>
      </c>
      <c r="X131" s="9">
        <v>0.44</v>
      </c>
      <c r="Y131" s="9"/>
      <c r="Z131" s="9"/>
    </row>
    <row r="132" spans="1:26" ht="14.25" x14ac:dyDescent="0.15">
      <c r="A132" s="5">
        <v>130</v>
      </c>
      <c r="B132" s="16" t="s">
        <v>299</v>
      </c>
      <c r="C132" s="16" t="s">
        <v>300</v>
      </c>
      <c r="D132" s="9" t="s">
        <v>29</v>
      </c>
      <c r="E132" s="10">
        <v>0</v>
      </c>
      <c r="F132" s="10">
        <v>2.32E-3</v>
      </c>
      <c r="G132" s="13">
        <v>15.309699999999999</v>
      </c>
      <c r="H132" s="9">
        <v>0.98</v>
      </c>
      <c r="I132" s="13">
        <v>3.6243371428571397E-2</v>
      </c>
      <c r="J132" s="9" t="s">
        <v>30</v>
      </c>
      <c r="K132" s="13">
        <v>65</v>
      </c>
      <c r="L132" s="14">
        <v>55.384615384615401</v>
      </c>
      <c r="M132" s="9">
        <v>8</v>
      </c>
      <c r="N132" s="9">
        <v>27.15</v>
      </c>
      <c r="O132" s="9">
        <v>0.76</v>
      </c>
      <c r="P132" s="9">
        <v>22.5</v>
      </c>
      <c r="Q132" s="13">
        <v>4.3269230769230768E-2</v>
      </c>
      <c r="R132" s="13">
        <v>0</v>
      </c>
      <c r="S132" s="15">
        <v>4.77055555555556E-3</v>
      </c>
      <c r="T132" s="15">
        <v>1.1111111111111099E-2</v>
      </c>
      <c r="U132" s="9">
        <v>0</v>
      </c>
      <c r="V132" s="13">
        <v>0.12841413132241902</v>
      </c>
      <c r="W132" s="9" t="s">
        <v>31</v>
      </c>
      <c r="X132" s="9">
        <v>0.19</v>
      </c>
      <c r="Y132" s="9"/>
      <c r="Z132" s="9"/>
    </row>
    <row r="133" spans="1:26" ht="14.25" x14ac:dyDescent="0.15">
      <c r="A133" s="5">
        <v>131</v>
      </c>
      <c r="B133" s="16" t="s">
        <v>301</v>
      </c>
      <c r="C133" s="16" t="s">
        <v>302</v>
      </c>
      <c r="D133" s="9" t="s">
        <v>46</v>
      </c>
      <c r="E133" s="10">
        <v>0</v>
      </c>
      <c r="F133" s="10">
        <v>3.3E-3</v>
      </c>
      <c r="G133" s="13">
        <v>18.584099999999999</v>
      </c>
      <c r="H133" s="9">
        <v>0.98</v>
      </c>
      <c r="I133" s="13">
        <v>6.2579112244897997E-2</v>
      </c>
      <c r="J133" s="9" t="s">
        <v>30</v>
      </c>
      <c r="K133" s="13">
        <v>65</v>
      </c>
      <c r="L133" s="14">
        <v>55.384615384615401</v>
      </c>
      <c r="M133" s="9">
        <v>3</v>
      </c>
      <c r="N133" s="9">
        <v>27.15</v>
      </c>
      <c r="O133" s="9">
        <v>0.76</v>
      </c>
      <c r="P133" s="9">
        <v>22.5</v>
      </c>
      <c r="Q133" s="13">
        <v>0.11538461538461538</v>
      </c>
      <c r="R133" s="13">
        <v>0</v>
      </c>
      <c r="S133" s="15">
        <v>4.77055555555556E-3</v>
      </c>
      <c r="T133" s="15">
        <v>1.1111111111111099E-2</v>
      </c>
      <c r="U133" s="9">
        <v>0.2</v>
      </c>
      <c r="V133" s="13">
        <v>0.47737888720778737</v>
      </c>
      <c r="W133" s="9" t="s">
        <v>31</v>
      </c>
      <c r="X133" s="9">
        <v>0.43</v>
      </c>
      <c r="Y133" s="9"/>
      <c r="Z133" s="9"/>
    </row>
    <row r="134" spans="1:26" ht="14.25" x14ac:dyDescent="0.15">
      <c r="A134" s="5">
        <v>132</v>
      </c>
      <c r="B134" s="16" t="s">
        <v>303</v>
      </c>
      <c r="C134" s="16" t="s">
        <v>304</v>
      </c>
      <c r="D134" s="9" t="s">
        <v>46</v>
      </c>
      <c r="E134" s="10">
        <v>0</v>
      </c>
      <c r="F134" s="10">
        <v>3.3E-3</v>
      </c>
      <c r="G134" s="13">
        <v>18.584099999999999</v>
      </c>
      <c r="H134" s="9">
        <v>0.98</v>
      </c>
      <c r="I134" s="13">
        <v>6.2579112244897997E-2</v>
      </c>
      <c r="J134" s="9" t="s">
        <v>30</v>
      </c>
      <c r="K134" s="13">
        <v>65</v>
      </c>
      <c r="L134" s="14">
        <v>55.384615384615401</v>
      </c>
      <c r="M134" s="9">
        <v>3</v>
      </c>
      <c r="N134" s="9">
        <v>27.15</v>
      </c>
      <c r="O134" s="9">
        <v>0.76</v>
      </c>
      <c r="P134" s="9">
        <v>22.5</v>
      </c>
      <c r="Q134" s="13">
        <v>0.11538461538461538</v>
      </c>
      <c r="R134" s="13">
        <v>0</v>
      </c>
      <c r="S134" s="15">
        <v>4.77055555555556E-3</v>
      </c>
      <c r="T134" s="15">
        <v>1.1111111111111099E-2</v>
      </c>
      <c r="U134" s="9">
        <v>0.2</v>
      </c>
      <c r="V134" s="13">
        <v>0.47737888720778737</v>
      </c>
      <c r="W134" s="9" t="s">
        <v>31</v>
      </c>
      <c r="X134" s="9">
        <v>0.43</v>
      </c>
      <c r="Y134" s="9"/>
      <c r="Z134" s="9"/>
    </row>
    <row r="135" spans="1:26" ht="14.25" x14ac:dyDescent="0.15">
      <c r="A135" s="5">
        <v>133</v>
      </c>
      <c r="B135" s="16" t="s">
        <v>305</v>
      </c>
      <c r="C135" s="16" t="s">
        <v>306</v>
      </c>
      <c r="D135" s="9" t="s">
        <v>46</v>
      </c>
      <c r="E135" s="10">
        <v>0</v>
      </c>
      <c r="F135" s="10">
        <v>3.3E-3</v>
      </c>
      <c r="G135" s="13">
        <v>18.584099999999999</v>
      </c>
      <c r="H135" s="9">
        <v>0.98</v>
      </c>
      <c r="I135" s="13">
        <v>6.2579112244897997E-2</v>
      </c>
      <c r="J135" s="9" t="s">
        <v>30</v>
      </c>
      <c r="K135" s="13">
        <v>65</v>
      </c>
      <c r="L135" s="14">
        <v>55.384615384615401</v>
      </c>
      <c r="M135" s="9">
        <v>3</v>
      </c>
      <c r="N135" s="9">
        <v>27.15</v>
      </c>
      <c r="O135" s="9">
        <v>0.76</v>
      </c>
      <c r="P135" s="9">
        <v>22.5</v>
      </c>
      <c r="Q135" s="13">
        <v>0.11538461538461538</v>
      </c>
      <c r="R135" s="13">
        <v>0</v>
      </c>
      <c r="S135" s="15">
        <v>4.77055555555556E-3</v>
      </c>
      <c r="T135" s="15">
        <v>1.1111111111111099E-2</v>
      </c>
      <c r="U135" s="9">
        <v>0.2</v>
      </c>
      <c r="V135" s="13">
        <v>0.47737888720778737</v>
      </c>
      <c r="W135" s="9" t="s">
        <v>31</v>
      </c>
      <c r="X135" s="9">
        <v>0.43</v>
      </c>
      <c r="Y135" s="9"/>
      <c r="Z135" s="9"/>
    </row>
    <row r="136" spans="1:26" ht="14.25" x14ac:dyDescent="0.15">
      <c r="A136" s="5">
        <v>134</v>
      </c>
      <c r="B136" s="16" t="s">
        <v>307</v>
      </c>
      <c r="C136" s="16" t="s">
        <v>308</v>
      </c>
      <c r="D136" s="9" t="s">
        <v>309</v>
      </c>
      <c r="E136" s="10">
        <v>0</v>
      </c>
      <c r="F136" s="10">
        <v>9.7000000000000003E-3</v>
      </c>
      <c r="G136" s="13">
        <v>21.55</v>
      </c>
      <c r="H136" s="9">
        <v>0.98</v>
      </c>
      <c r="I136" s="13">
        <v>0.21330102040816301</v>
      </c>
      <c r="J136" s="9" t="s">
        <v>111</v>
      </c>
      <c r="K136" s="13">
        <v>60</v>
      </c>
      <c r="L136" s="14">
        <v>60</v>
      </c>
      <c r="M136" s="9">
        <v>4</v>
      </c>
      <c r="N136" s="9">
        <v>39.75</v>
      </c>
      <c r="O136" s="9">
        <v>0.76</v>
      </c>
      <c r="P136" s="9">
        <v>22.5</v>
      </c>
      <c r="Q136" s="13">
        <v>9.375E-2</v>
      </c>
      <c r="R136" s="13">
        <v>0</v>
      </c>
      <c r="S136" s="15">
        <v>4.77055555555556E-3</v>
      </c>
      <c r="T136" s="15">
        <v>1.1111111111111099E-2</v>
      </c>
      <c r="U136" s="9">
        <v>0</v>
      </c>
      <c r="V136" s="13">
        <v>0.43495029692489218</v>
      </c>
      <c r="W136" s="9" t="s">
        <v>31</v>
      </c>
      <c r="X136" s="9"/>
      <c r="Y136" s="9"/>
      <c r="Z136" s="9"/>
    </row>
    <row r="137" spans="1:26" ht="14.25" x14ac:dyDescent="0.15">
      <c r="A137" s="5">
        <v>135</v>
      </c>
      <c r="B137" s="16" t="s">
        <v>310</v>
      </c>
      <c r="C137" s="16" t="s">
        <v>311</v>
      </c>
      <c r="D137" s="9" t="s">
        <v>46</v>
      </c>
      <c r="E137" s="10">
        <v>0</v>
      </c>
      <c r="F137" s="10">
        <v>1.2800000000000001E-3</v>
      </c>
      <c r="G137" s="13">
        <v>18.584099999999999</v>
      </c>
      <c r="H137" s="9">
        <v>0.98</v>
      </c>
      <c r="I137" s="13">
        <v>2.4273110204081599E-2</v>
      </c>
      <c r="J137" s="9" t="s">
        <v>30</v>
      </c>
      <c r="K137" s="13">
        <v>72</v>
      </c>
      <c r="L137" s="14">
        <v>50</v>
      </c>
      <c r="M137" s="9">
        <v>4</v>
      </c>
      <c r="N137" s="9">
        <v>27.15</v>
      </c>
      <c r="O137" s="9">
        <v>0.76</v>
      </c>
      <c r="P137" s="9">
        <v>22.5</v>
      </c>
      <c r="Q137" s="13">
        <v>7.8125E-2</v>
      </c>
      <c r="R137" s="13">
        <v>0</v>
      </c>
      <c r="S137" s="15">
        <v>4.77055555555556E-3</v>
      </c>
      <c r="T137" s="15">
        <v>1.1111111111111099E-2</v>
      </c>
      <c r="U137" s="9">
        <v>0</v>
      </c>
      <c r="V137" s="13">
        <v>0.17243813587741216</v>
      </c>
      <c r="W137" s="9" t="s">
        <v>31</v>
      </c>
      <c r="X137" s="9"/>
      <c r="Y137" s="9"/>
      <c r="Z137" s="9"/>
    </row>
    <row r="138" spans="1:26" ht="14.25" x14ac:dyDescent="0.15">
      <c r="A138" s="5">
        <v>136</v>
      </c>
      <c r="B138" s="16" t="s">
        <v>312</v>
      </c>
      <c r="C138" s="16" t="s">
        <v>313</v>
      </c>
      <c r="D138" s="9" t="s">
        <v>46</v>
      </c>
      <c r="E138" s="10">
        <v>0</v>
      </c>
      <c r="F138" s="10">
        <v>2.2000000000000001E-3</v>
      </c>
      <c r="G138" s="13">
        <v>18.584099999999999</v>
      </c>
      <c r="H138" s="9">
        <v>0.98</v>
      </c>
      <c r="I138" s="13">
        <v>4.1719408163265297E-2</v>
      </c>
      <c r="J138" s="9" t="s">
        <v>30</v>
      </c>
      <c r="K138" s="13">
        <v>72</v>
      </c>
      <c r="L138" s="14">
        <v>50</v>
      </c>
      <c r="M138" s="9">
        <v>3</v>
      </c>
      <c r="N138" s="9">
        <v>27.15</v>
      </c>
      <c r="O138" s="9">
        <v>0.76</v>
      </c>
      <c r="P138" s="9">
        <v>22.5</v>
      </c>
      <c r="Q138" s="13">
        <v>0.10416666666666667</v>
      </c>
      <c r="R138" s="13">
        <v>0</v>
      </c>
      <c r="S138" s="15">
        <v>4.77055555555556E-3</v>
      </c>
      <c r="T138" s="15">
        <v>1.1111111111111099E-2</v>
      </c>
      <c r="U138" s="9">
        <v>0.2</v>
      </c>
      <c r="V138" s="13">
        <v>0.43521989087880053</v>
      </c>
      <c r="W138" s="9" t="s">
        <v>31</v>
      </c>
      <c r="X138" s="9"/>
      <c r="Y138" s="9"/>
      <c r="Z138" s="9"/>
    </row>
    <row r="139" spans="1:26" ht="14.25" x14ac:dyDescent="0.15">
      <c r="A139" s="5">
        <v>137</v>
      </c>
      <c r="B139" s="16" t="s">
        <v>314</v>
      </c>
      <c r="C139" s="16" t="s">
        <v>315</v>
      </c>
      <c r="D139" s="9" t="s">
        <v>46</v>
      </c>
      <c r="E139" s="10">
        <v>0</v>
      </c>
      <c r="F139" s="10">
        <v>2.2000000000000001E-3</v>
      </c>
      <c r="G139" s="13">
        <v>18.584099999999999</v>
      </c>
      <c r="H139" s="9">
        <v>0.98</v>
      </c>
      <c r="I139" s="13">
        <v>4.1719408163265297E-2</v>
      </c>
      <c r="J139" s="9" t="s">
        <v>30</v>
      </c>
      <c r="K139" s="13">
        <v>72</v>
      </c>
      <c r="L139" s="14">
        <v>50</v>
      </c>
      <c r="M139" s="9">
        <v>3</v>
      </c>
      <c r="N139" s="9">
        <v>27.15</v>
      </c>
      <c r="O139" s="9">
        <v>0.76</v>
      </c>
      <c r="P139" s="9">
        <v>22.5</v>
      </c>
      <c r="Q139" s="13">
        <v>0.10416666666666667</v>
      </c>
      <c r="R139" s="13">
        <v>0</v>
      </c>
      <c r="S139" s="15">
        <v>4.77055555555556E-3</v>
      </c>
      <c r="T139" s="15">
        <v>1.1111111111111099E-2</v>
      </c>
      <c r="U139" s="9">
        <v>0.2</v>
      </c>
      <c r="V139" s="13">
        <v>0.43521989087880053</v>
      </c>
      <c r="W139" s="9" t="s">
        <v>31</v>
      </c>
      <c r="X139" s="9"/>
      <c r="Y139" s="9"/>
      <c r="Z139" s="9"/>
    </row>
    <row r="140" spans="1:26" ht="14.25" x14ac:dyDescent="0.15">
      <c r="A140" s="5">
        <v>138</v>
      </c>
      <c r="B140" s="16" t="s">
        <v>316</v>
      </c>
      <c r="C140" s="16" t="s">
        <v>317</v>
      </c>
      <c r="D140" s="9" t="s">
        <v>46</v>
      </c>
      <c r="E140" s="10">
        <v>0</v>
      </c>
      <c r="F140" s="10">
        <v>2.2000000000000001E-3</v>
      </c>
      <c r="G140" s="13">
        <v>18.584099999999999</v>
      </c>
      <c r="H140" s="9">
        <v>0.98</v>
      </c>
      <c r="I140" s="13">
        <v>4.1719408163265297E-2</v>
      </c>
      <c r="J140" s="9" t="s">
        <v>30</v>
      </c>
      <c r="K140" s="13">
        <v>72</v>
      </c>
      <c r="L140" s="14">
        <v>50</v>
      </c>
      <c r="M140" s="9">
        <v>3</v>
      </c>
      <c r="N140" s="9">
        <v>27.15</v>
      </c>
      <c r="O140" s="9">
        <v>0.76</v>
      </c>
      <c r="P140" s="9">
        <v>22.5</v>
      </c>
      <c r="Q140" s="13">
        <v>0.10416666666666667</v>
      </c>
      <c r="R140" s="13">
        <v>0</v>
      </c>
      <c r="S140" s="15">
        <v>4.77055555555556E-3</v>
      </c>
      <c r="T140" s="15">
        <v>1.1111111111111099E-2</v>
      </c>
      <c r="U140" s="9">
        <v>0.2</v>
      </c>
      <c r="V140" s="13">
        <v>0.43521989087880053</v>
      </c>
      <c r="W140" s="9" t="s">
        <v>31</v>
      </c>
      <c r="X140" s="9"/>
      <c r="Y140" s="9"/>
      <c r="Z140" s="9"/>
    </row>
    <row r="141" spans="1:26" ht="14.25" x14ac:dyDescent="0.15">
      <c r="A141" s="5">
        <v>139</v>
      </c>
      <c r="B141" s="16" t="s">
        <v>318</v>
      </c>
      <c r="C141" s="16" t="s">
        <v>319</v>
      </c>
      <c r="D141" s="9" t="s">
        <v>29</v>
      </c>
      <c r="E141" s="10">
        <v>0</v>
      </c>
      <c r="F141" s="10">
        <v>1.7600000000000001E-3</v>
      </c>
      <c r="G141" s="13">
        <v>15.309699999999999</v>
      </c>
      <c r="H141" s="9">
        <v>0.98</v>
      </c>
      <c r="I141" s="13">
        <v>2.7494971428571401E-2</v>
      </c>
      <c r="J141" s="9" t="s">
        <v>30</v>
      </c>
      <c r="K141" s="13">
        <v>65</v>
      </c>
      <c r="L141" s="14">
        <v>55.384615384615401</v>
      </c>
      <c r="M141" s="9">
        <v>4</v>
      </c>
      <c r="N141" s="9">
        <v>27.15</v>
      </c>
      <c r="O141" s="9">
        <v>0.76</v>
      </c>
      <c r="P141" s="9">
        <v>22.5</v>
      </c>
      <c r="Q141" s="13">
        <v>8.6538461538461536E-2</v>
      </c>
      <c r="R141" s="13">
        <v>0</v>
      </c>
      <c r="S141" s="15">
        <v>4.77055555555556E-3</v>
      </c>
      <c r="T141" s="15">
        <v>1.1111111111111099E-2</v>
      </c>
      <c r="U141" s="9">
        <v>0</v>
      </c>
      <c r="V141" s="13">
        <v>0.18998652833968752</v>
      </c>
      <c r="W141" s="9" t="s">
        <v>31</v>
      </c>
      <c r="X141" s="9">
        <v>0.39200000000000002</v>
      </c>
      <c r="Y141" s="9"/>
      <c r="Z141" s="9"/>
    </row>
    <row r="142" spans="1:26" x14ac:dyDescent="0.15">
      <c r="A142" s="17">
        <v>140</v>
      </c>
      <c r="B142" s="5" t="s">
        <v>320</v>
      </c>
      <c r="C142" s="18" t="s">
        <v>36</v>
      </c>
      <c r="D142" s="9" t="e">
        <v>#N/A</v>
      </c>
      <c r="E142" s="10" t="e">
        <v>#N/A</v>
      </c>
      <c r="F142" s="10" t="e">
        <v>#N/A</v>
      </c>
      <c r="G142" s="13" t="e">
        <v>#N/A</v>
      </c>
      <c r="H142" s="9" t="e">
        <v>#N/A</v>
      </c>
      <c r="I142" s="13" t="e">
        <v>#N/A</v>
      </c>
      <c r="J142" s="9" t="e">
        <v>#N/A</v>
      </c>
      <c r="K142" s="13" t="e">
        <v>#N/A</v>
      </c>
      <c r="L142" s="14" t="e">
        <v>#N/A</v>
      </c>
      <c r="M142" s="9" t="e">
        <v>#N/A</v>
      </c>
      <c r="N142" s="9" t="e">
        <v>#N/A</v>
      </c>
      <c r="O142" s="9">
        <v>0.76</v>
      </c>
      <c r="P142" s="9">
        <v>22.5</v>
      </c>
      <c r="Q142" s="13" t="e">
        <v>#N/A</v>
      </c>
      <c r="R142" s="13" t="e">
        <v>#N/A</v>
      </c>
      <c r="S142" s="15" t="e">
        <v>#N/A</v>
      </c>
      <c r="T142" s="15" t="e">
        <v>#N/A</v>
      </c>
      <c r="U142" s="9" t="e">
        <v>#N/A</v>
      </c>
      <c r="V142" s="13" t="e">
        <v>#N/A</v>
      </c>
      <c r="W142" s="9" t="s">
        <v>31</v>
      </c>
      <c r="X142" s="9">
        <v>0</v>
      </c>
      <c r="Y142" s="9"/>
      <c r="Z142" s="9" t="s">
        <v>321</v>
      </c>
    </row>
    <row r="143" spans="1:26" x14ac:dyDescent="0.15">
      <c r="A143" s="17">
        <v>141</v>
      </c>
      <c r="B143" s="5" t="s">
        <v>322</v>
      </c>
      <c r="C143" s="18" t="s">
        <v>323</v>
      </c>
      <c r="D143" s="9" t="e">
        <v>#N/A</v>
      </c>
      <c r="E143" s="10" t="e">
        <v>#N/A</v>
      </c>
      <c r="F143" s="10" t="e">
        <v>#N/A</v>
      </c>
      <c r="G143" s="13" t="e">
        <v>#N/A</v>
      </c>
      <c r="H143" s="9" t="e">
        <v>#N/A</v>
      </c>
      <c r="I143" s="13" t="e">
        <v>#N/A</v>
      </c>
      <c r="J143" s="9" t="e">
        <v>#N/A</v>
      </c>
      <c r="K143" s="13" t="e">
        <v>#N/A</v>
      </c>
      <c r="L143" s="14" t="e">
        <v>#N/A</v>
      </c>
      <c r="M143" s="9" t="e">
        <v>#N/A</v>
      </c>
      <c r="N143" s="9" t="e">
        <v>#N/A</v>
      </c>
      <c r="O143" s="9">
        <v>0.76</v>
      </c>
      <c r="P143" s="9">
        <v>22.5</v>
      </c>
      <c r="Q143" s="13" t="e">
        <v>#N/A</v>
      </c>
      <c r="R143" s="13" t="e">
        <v>#N/A</v>
      </c>
      <c r="S143" s="15" t="e">
        <v>#N/A</v>
      </c>
      <c r="T143" s="15" t="e">
        <v>#N/A</v>
      </c>
      <c r="U143" s="9" t="e">
        <v>#N/A</v>
      </c>
      <c r="V143" s="13" t="e">
        <v>#N/A</v>
      </c>
      <c r="W143" s="9" t="s">
        <v>31</v>
      </c>
      <c r="X143" s="9" t="e">
        <v>#N/A</v>
      </c>
      <c r="Y143" s="9"/>
      <c r="Z143" s="9" t="s">
        <v>321</v>
      </c>
    </row>
    <row r="144" spans="1:26" x14ac:dyDescent="0.15">
      <c r="A144" s="5">
        <v>142</v>
      </c>
      <c r="B144" s="5" t="s">
        <v>324</v>
      </c>
      <c r="C144" s="19" t="s">
        <v>325</v>
      </c>
      <c r="D144" s="9" t="s">
        <v>46</v>
      </c>
      <c r="E144" s="10">
        <v>0</v>
      </c>
      <c r="F144" s="10">
        <v>2.2000000000000001E-3</v>
      </c>
      <c r="G144" s="13">
        <v>18.584099999999999</v>
      </c>
      <c r="H144" s="9">
        <v>0.98</v>
      </c>
      <c r="I144" s="13">
        <v>4.1719408163265297E-2</v>
      </c>
      <c r="J144" s="9" t="s">
        <v>30</v>
      </c>
      <c r="K144" s="13">
        <v>72</v>
      </c>
      <c r="L144" s="14">
        <v>50</v>
      </c>
      <c r="M144" s="9">
        <v>3</v>
      </c>
      <c r="N144" s="9">
        <v>27.15</v>
      </c>
      <c r="O144" s="9">
        <v>0.76</v>
      </c>
      <c r="P144" s="9">
        <v>22.5</v>
      </c>
      <c r="Q144" s="13">
        <v>0.10416666666666667</v>
      </c>
      <c r="R144" s="13">
        <v>0</v>
      </c>
      <c r="S144" s="15">
        <v>4.77055555555556E-3</v>
      </c>
      <c r="T144" s="15">
        <v>1.1111111111111099E-2</v>
      </c>
      <c r="U144" s="9">
        <v>0.2</v>
      </c>
      <c r="V144" s="13">
        <v>0.43521989087880053</v>
      </c>
      <c r="W144" s="9" t="s">
        <v>31</v>
      </c>
      <c r="X144" s="9"/>
      <c r="Y144" s="9"/>
      <c r="Z144" s="9"/>
    </row>
    <row r="145" spans="1:26" x14ac:dyDescent="0.15">
      <c r="A145" s="5">
        <v>143</v>
      </c>
      <c r="B145" s="5" t="s">
        <v>326</v>
      </c>
      <c r="C145" s="19" t="s">
        <v>327</v>
      </c>
      <c r="D145" s="9" t="s">
        <v>46</v>
      </c>
      <c r="E145" s="10">
        <v>0</v>
      </c>
      <c r="F145" s="10">
        <v>2.2000000000000001E-3</v>
      </c>
      <c r="G145" s="13">
        <v>18.584099999999999</v>
      </c>
      <c r="H145" s="9">
        <v>0.98</v>
      </c>
      <c r="I145" s="13">
        <v>4.1719408163265297E-2</v>
      </c>
      <c r="J145" s="9" t="s">
        <v>30</v>
      </c>
      <c r="K145" s="13">
        <v>72</v>
      </c>
      <c r="L145" s="14">
        <v>50</v>
      </c>
      <c r="M145" s="9">
        <v>3</v>
      </c>
      <c r="N145" s="9">
        <v>27.15</v>
      </c>
      <c r="O145" s="9">
        <v>0.76</v>
      </c>
      <c r="P145" s="9">
        <v>22.5</v>
      </c>
      <c r="Q145" s="13">
        <v>0.10416666666666667</v>
      </c>
      <c r="R145" s="13">
        <v>0</v>
      </c>
      <c r="S145" s="15">
        <v>4.77055555555556E-3</v>
      </c>
      <c r="T145" s="15">
        <v>1.1111111111111099E-2</v>
      </c>
      <c r="U145" s="9">
        <v>0.2</v>
      </c>
      <c r="V145" s="13">
        <v>0.43521989087880053</v>
      </c>
      <c r="W145" s="9" t="s">
        <v>31</v>
      </c>
      <c r="X145" s="9"/>
      <c r="Y145" s="9"/>
      <c r="Z145" s="9"/>
    </row>
    <row r="146" spans="1:26" x14ac:dyDescent="0.15">
      <c r="A146" s="5">
        <v>144</v>
      </c>
      <c r="B146" s="5" t="s">
        <v>328</v>
      </c>
      <c r="C146" s="19" t="s">
        <v>329</v>
      </c>
      <c r="D146" s="9" t="s">
        <v>46</v>
      </c>
      <c r="E146" s="10">
        <v>0</v>
      </c>
      <c r="F146" s="10">
        <v>2.2000000000000001E-3</v>
      </c>
      <c r="G146" s="13">
        <v>18.584099999999999</v>
      </c>
      <c r="H146" s="9">
        <v>0.98</v>
      </c>
      <c r="I146" s="13">
        <v>4.1719408163265297E-2</v>
      </c>
      <c r="J146" s="9" t="s">
        <v>30</v>
      </c>
      <c r="K146" s="13">
        <v>72</v>
      </c>
      <c r="L146" s="14">
        <v>50</v>
      </c>
      <c r="M146" s="9">
        <v>3</v>
      </c>
      <c r="N146" s="9">
        <v>27.15</v>
      </c>
      <c r="O146" s="9">
        <v>0.76</v>
      </c>
      <c r="P146" s="9">
        <v>22.5</v>
      </c>
      <c r="Q146" s="13">
        <v>0.10416666666666667</v>
      </c>
      <c r="R146" s="13">
        <v>0</v>
      </c>
      <c r="S146" s="15">
        <v>4.77055555555556E-3</v>
      </c>
      <c r="T146" s="15">
        <v>1.1111111111111099E-2</v>
      </c>
      <c r="U146" s="9">
        <v>0.2</v>
      </c>
      <c r="V146" s="13">
        <v>0.43521989087880053</v>
      </c>
      <c r="W146" s="9" t="s">
        <v>31</v>
      </c>
      <c r="X146" s="9"/>
      <c r="Y146" s="9"/>
      <c r="Z146" s="9"/>
    </row>
    <row r="147" spans="1:26" x14ac:dyDescent="0.15">
      <c r="A147" s="5">
        <v>145</v>
      </c>
      <c r="B147" s="5" t="s">
        <v>330</v>
      </c>
      <c r="C147" s="19" t="s">
        <v>331</v>
      </c>
      <c r="D147" s="9" t="s">
        <v>46</v>
      </c>
      <c r="E147" s="10">
        <v>0</v>
      </c>
      <c r="F147" s="10">
        <v>2.2000000000000001E-3</v>
      </c>
      <c r="G147" s="13">
        <v>18.584099999999999</v>
      </c>
      <c r="H147" s="9">
        <v>0.98</v>
      </c>
      <c r="I147" s="13">
        <v>4.1719408163265297E-2</v>
      </c>
      <c r="J147" s="9" t="s">
        <v>30</v>
      </c>
      <c r="K147" s="13">
        <v>72</v>
      </c>
      <c r="L147" s="14">
        <v>50</v>
      </c>
      <c r="M147" s="9">
        <v>3</v>
      </c>
      <c r="N147" s="9">
        <v>27.15</v>
      </c>
      <c r="O147" s="9">
        <v>0.76</v>
      </c>
      <c r="P147" s="9">
        <v>22.5</v>
      </c>
      <c r="Q147" s="13">
        <v>0.10416666666666667</v>
      </c>
      <c r="R147" s="13">
        <v>0</v>
      </c>
      <c r="S147" s="15">
        <v>4.77055555555556E-3</v>
      </c>
      <c r="T147" s="15">
        <v>1.1111111111111099E-2</v>
      </c>
      <c r="U147" s="9">
        <v>0.2</v>
      </c>
      <c r="V147" s="13">
        <v>0.43521989087880053</v>
      </c>
      <c r="W147" s="9" t="s">
        <v>31</v>
      </c>
      <c r="X147" s="9"/>
      <c r="Y147" s="9"/>
      <c r="Z147" s="9"/>
    </row>
    <row r="148" spans="1:26" x14ac:dyDescent="0.15">
      <c r="A148" s="17">
        <v>146</v>
      </c>
      <c r="B148" s="5" t="s">
        <v>332</v>
      </c>
      <c r="C148" s="18" t="s">
        <v>333</v>
      </c>
      <c r="D148" s="9" t="e">
        <v>#N/A</v>
      </c>
      <c r="E148" s="10" t="e">
        <v>#N/A</v>
      </c>
      <c r="F148" s="10" t="e">
        <v>#N/A</v>
      </c>
      <c r="G148" s="13" t="e">
        <v>#N/A</v>
      </c>
      <c r="H148" s="9" t="e">
        <v>#N/A</v>
      </c>
      <c r="I148" s="13" t="e">
        <v>#N/A</v>
      </c>
      <c r="J148" s="9" t="e">
        <v>#N/A</v>
      </c>
      <c r="K148" s="13" t="e">
        <v>#N/A</v>
      </c>
      <c r="L148" s="14" t="e">
        <v>#N/A</v>
      </c>
      <c r="M148" s="9" t="e">
        <v>#N/A</v>
      </c>
      <c r="N148" s="9" t="e">
        <v>#N/A</v>
      </c>
      <c r="O148" s="9">
        <v>0.76</v>
      </c>
      <c r="P148" s="9">
        <v>22.5</v>
      </c>
      <c r="Q148" s="13" t="e">
        <v>#N/A</v>
      </c>
      <c r="R148" s="13" t="e">
        <v>#N/A</v>
      </c>
      <c r="S148" s="15" t="e">
        <v>#N/A</v>
      </c>
      <c r="T148" s="15" t="e">
        <v>#N/A</v>
      </c>
      <c r="U148" s="9" t="e">
        <v>#N/A</v>
      </c>
      <c r="V148" s="13" t="e">
        <v>#N/A</v>
      </c>
      <c r="W148" s="9" t="s">
        <v>31</v>
      </c>
      <c r="X148" s="9" t="e">
        <v>#N/A</v>
      </c>
      <c r="Y148" s="9"/>
      <c r="Z148" s="9" t="s">
        <v>321</v>
      </c>
    </row>
    <row r="149" spans="1:26" x14ac:dyDescent="0.15">
      <c r="A149" s="17">
        <v>147</v>
      </c>
      <c r="B149" s="5" t="s">
        <v>334</v>
      </c>
      <c r="C149" s="18" t="s">
        <v>333</v>
      </c>
      <c r="D149" s="9" t="e">
        <v>#N/A</v>
      </c>
      <c r="E149" s="10" t="e">
        <v>#N/A</v>
      </c>
      <c r="F149" s="10" t="e">
        <v>#N/A</v>
      </c>
      <c r="G149" s="13" t="e">
        <v>#N/A</v>
      </c>
      <c r="H149" s="9" t="e">
        <v>#N/A</v>
      </c>
      <c r="I149" s="13" t="e">
        <v>#N/A</v>
      </c>
      <c r="J149" s="9" t="e">
        <v>#N/A</v>
      </c>
      <c r="K149" s="13" t="e">
        <v>#N/A</v>
      </c>
      <c r="L149" s="14" t="e">
        <v>#N/A</v>
      </c>
      <c r="M149" s="9" t="e">
        <v>#N/A</v>
      </c>
      <c r="N149" s="9" t="e">
        <v>#N/A</v>
      </c>
      <c r="O149" s="9">
        <v>0.76</v>
      </c>
      <c r="P149" s="9">
        <v>22.5</v>
      </c>
      <c r="Q149" s="13" t="e">
        <v>#N/A</v>
      </c>
      <c r="R149" s="13" t="e">
        <v>#N/A</v>
      </c>
      <c r="S149" s="15" t="e">
        <v>#N/A</v>
      </c>
      <c r="T149" s="15" t="e">
        <v>#N/A</v>
      </c>
      <c r="U149" s="9" t="e">
        <v>#N/A</v>
      </c>
      <c r="V149" s="13" t="e">
        <v>#N/A</v>
      </c>
      <c r="W149" s="9" t="s">
        <v>31</v>
      </c>
      <c r="X149" s="9" t="e">
        <v>#N/A</v>
      </c>
      <c r="Y149" s="9"/>
      <c r="Z149" s="9" t="s">
        <v>321</v>
      </c>
    </row>
    <row r="150" spans="1:26" ht="14.25" x14ac:dyDescent="0.15">
      <c r="A150" s="17">
        <v>148</v>
      </c>
      <c r="B150" s="16" t="s">
        <v>335</v>
      </c>
      <c r="C150" s="20" t="s">
        <v>333</v>
      </c>
      <c r="D150" s="9" t="e">
        <v>#N/A</v>
      </c>
      <c r="E150" s="10" t="e">
        <v>#N/A</v>
      </c>
      <c r="F150" s="10" t="e">
        <v>#N/A</v>
      </c>
      <c r="G150" s="13" t="e">
        <v>#N/A</v>
      </c>
      <c r="H150" s="9" t="e">
        <v>#N/A</v>
      </c>
      <c r="I150" s="13" t="e">
        <v>#N/A</v>
      </c>
      <c r="J150" s="9" t="e">
        <v>#N/A</v>
      </c>
      <c r="K150" s="13" t="e">
        <v>#N/A</v>
      </c>
      <c r="L150" s="14" t="e">
        <v>#N/A</v>
      </c>
      <c r="M150" s="9" t="e">
        <v>#N/A</v>
      </c>
      <c r="N150" s="9" t="e">
        <v>#N/A</v>
      </c>
      <c r="O150" s="9">
        <v>0.76</v>
      </c>
      <c r="P150" s="9">
        <v>22.5</v>
      </c>
      <c r="Q150" s="13" t="e">
        <v>#N/A</v>
      </c>
      <c r="R150" s="13" t="e">
        <v>#N/A</v>
      </c>
      <c r="S150" s="15" t="e">
        <v>#N/A</v>
      </c>
      <c r="T150" s="15" t="e">
        <v>#N/A</v>
      </c>
      <c r="U150" s="9" t="e">
        <v>#N/A</v>
      </c>
      <c r="V150" s="13" t="e">
        <v>#N/A</v>
      </c>
      <c r="W150" s="9" t="s">
        <v>31</v>
      </c>
      <c r="X150" s="9" t="e">
        <v>#N/A</v>
      </c>
      <c r="Y150" s="9"/>
      <c r="Z150" s="9" t="s">
        <v>321</v>
      </c>
    </row>
    <row r="151" spans="1:26" ht="14.25" x14ac:dyDescent="0.15">
      <c r="A151" s="9"/>
      <c r="B151" s="16" t="s">
        <v>336</v>
      </c>
      <c r="C151" s="21" t="s">
        <v>337</v>
      </c>
      <c r="D151" s="9" t="s">
        <v>46</v>
      </c>
      <c r="E151" s="10">
        <v>0</v>
      </c>
      <c r="F151" s="10">
        <v>2.2000000000000001E-3</v>
      </c>
      <c r="G151" s="13">
        <v>18.584099999999999</v>
      </c>
      <c r="H151" s="9">
        <v>0.98</v>
      </c>
      <c r="I151" s="13">
        <v>4.1719408163265297E-2</v>
      </c>
      <c r="J151" s="9" t="s">
        <v>30</v>
      </c>
      <c r="K151" s="13">
        <v>72</v>
      </c>
      <c r="L151" s="14">
        <v>50</v>
      </c>
      <c r="M151" s="9">
        <v>3</v>
      </c>
      <c r="N151" s="9">
        <v>27.15</v>
      </c>
      <c r="O151" s="9">
        <v>0.76</v>
      </c>
      <c r="P151" s="9">
        <v>22.5</v>
      </c>
      <c r="Q151" s="13">
        <v>0.10416666666666667</v>
      </c>
      <c r="R151" s="13">
        <v>0</v>
      </c>
      <c r="S151" s="15">
        <v>4.77055555555556E-3</v>
      </c>
      <c r="T151" s="15">
        <v>1.1111111111111099E-2</v>
      </c>
      <c r="U151" s="9">
        <v>0.2</v>
      </c>
      <c r="V151" s="13">
        <v>0.43521989087880053</v>
      </c>
      <c r="W151" s="9" t="s">
        <v>31</v>
      </c>
      <c r="X151" s="9"/>
      <c r="Y151" s="9"/>
      <c r="Z151" s="9"/>
    </row>
    <row r="152" spans="1:26" ht="14.25" x14ac:dyDescent="0.15">
      <c r="A152" s="9"/>
      <c r="B152" s="16" t="s">
        <v>338</v>
      </c>
      <c r="C152" s="21" t="s">
        <v>339</v>
      </c>
      <c r="D152" s="9" t="s">
        <v>46</v>
      </c>
      <c r="E152" s="10">
        <v>0</v>
      </c>
      <c r="F152" s="10">
        <v>2.2000000000000001E-3</v>
      </c>
      <c r="G152" s="13">
        <v>18.584099999999999</v>
      </c>
      <c r="H152" s="9">
        <v>0.98</v>
      </c>
      <c r="I152" s="13">
        <v>4.1719408163265297E-2</v>
      </c>
      <c r="J152" s="9" t="s">
        <v>30</v>
      </c>
      <c r="K152" s="13">
        <v>72</v>
      </c>
      <c r="L152" s="14">
        <v>50</v>
      </c>
      <c r="M152" s="9">
        <v>3</v>
      </c>
      <c r="N152" s="9">
        <v>27.15</v>
      </c>
      <c r="O152" s="9">
        <v>0.76</v>
      </c>
      <c r="P152" s="9">
        <v>22.5</v>
      </c>
      <c r="Q152" s="13">
        <v>0.10416666666666667</v>
      </c>
      <c r="R152" s="13">
        <v>0</v>
      </c>
      <c r="S152" s="15">
        <v>4.77055555555556E-3</v>
      </c>
      <c r="T152" s="15">
        <v>1.1111111111111099E-2</v>
      </c>
      <c r="U152" s="9">
        <v>0.2</v>
      </c>
      <c r="V152" s="13">
        <v>0.43521989087880053</v>
      </c>
      <c r="W152" s="9" t="s">
        <v>31</v>
      </c>
      <c r="X152" s="9"/>
      <c r="Y152" s="9"/>
      <c r="Z152" s="9"/>
    </row>
    <row r="153" spans="1:26" ht="14.25" x14ac:dyDescent="0.15">
      <c r="A153" s="9"/>
      <c r="B153" s="16" t="s">
        <v>340</v>
      </c>
      <c r="C153" s="21" t="s">
        <v>341</v>
      </c>
      <c r="D153" s="9" t="s">
        <v>77</v>
      </c>
      <c r="E153" s="10">
        <v>0</v>
      </c>
      <c r="F153" s="10">
        <v>4.48E-2</v>
      </c>
      <c r="G153" s="13">
        <v>13.716799999999999</v>
      </c>
      <c r="H153" s="9">
        <v>0.94</v>
      </c>
      <c r="I153" s="13">
        <v>0.65373685106382995</v>
      </c>
      <c r="J153" s="9" t="s">
        <v>78</v>
      </c>
      <c r="K153" s="13">
        <v>36</v>
      </c>
      <c r="L153" s="14">
        <v>100</v>
      </c>
      <c r="M153" s="9">
        <v>2</v>
      </c>
      <c r="N153" s="9">
        <v>68.900000000000006</v>
      </c>
      <c r="O153" s="9">
        <v>0.76</v>
      </c>
      <c r="P153" s="9">
        <v>22.5</v>
      </c>
      <c r="Q153" s="13">
        <v>0.3125</v>
      </c>
      <c r="R153" s="13">
        <v>0.9</v>
      </c>
      <c r="S153" s="15">
        <v>3.6575652173913002E-2</v>
      </c>
      <c r="T153" s="15">
        <v>8.6956521739130405E-2</v>
      </c>
      <c r="U153" s="9">
        <v>0</v>
      </c>
      <c r="V153" s="13">
        <v>2.6209173561976375</v>
      </c>
      <c r="W153" s="9" t="s">
        <v>31</v>
      </c>
      <c r="X153" s="9" t="e">
        <v>#N/A</v>
      </c>
      <c r="Y153" s="9"/>
      <c r="Z153" s="9"/>
    </row>
    <row r="154" spans="1:26" ht="14.25" x14ac:dyDescent="0.15">
      <c r="A154" s="9"/>
      <c r="B154" s="16" t="s">
        <v>58</v>
      </c>
      <c r="C154" s="16" t="s">
        <v>342</v>
      </c>
      <c r="D154" s="9" t="s">
        <v>57</v>
      </c>
      <c r="E154" s="10">
        <v>1.2999999999999999E-3</v>
      </c>
      <c r="F154" s="10">
        <v>1.4300000000000001E-3</v>
      </c>
      <c r="G154" s="13">
        <v>23.716814159291999</v>
      </c>
      <c r="H154" s="9">
        <v>0.97</v>
      </c>
      <c r="I154" s="13">
        <v>3.4963963142048998E-2</v>
      </c>
      <c r="J154" s="9" t="s">
        <v>34</v>
      </c>
      <c r="K154" s="13">
        <v>80</v>
      </c>
      <c r="L154" s="14">
        <v>45</v>
      </c>
      <c r="M154" s="9">
        <v>2</v>
      </c>
      <c r="N154" s="9">
        <v>20.2</v>
      </c>
      <c r="O154" s="9">
        <v>0.76</v>
      </c>
      <c r="P154" s="9">
        <v>22.5</v>
      </c>
      <c r="Q154" s="13">
        <v>0.140625</v>
      </c>
      <c r="R154" s="13">
        <v>0</v>
      </c>
      <c r="S154" s="15">
        <v>2.8303333333333301E-3</v>
      </c>
      <c r="T154" s="15">
        <v>6.6666666666666697E-3</v>
      </c>
      <c r="U154" s="9">
        <v>0</v>
      </c>
      <c r="V154" s="13">
        <v>0.26532792689450968</v>
      </c>
      <c r="W154" s="9" t="s">
        <v>31</v>
      </c>
      <c r="X154" s="9">
        <v>0.215</v>
      </c>
      <c r="Y154" s="9"/>
      <c r="Z154" s="9"/>
    </row>
  </sheetData>
  <autoFilter ref="A2:Z154" xr:uid="{00000000-0009-0000-0000-000000000000}"/>
  <mergeCells count="25">
    <mergeCell ref="V1:V2"/>
    <mergeCell ref="W1:W2"/>
    <mergeCell ref="X1:X2"/>
    <mergeCell ref="Y1:Y2"/>
    <mergeCell ref="Z1:Z2"/>
    <mergeCell ref="Q1:Q2"/>
    <mergeCell ref="R1:R2"/>
    <mergeCell ref="S1:S2"/>
    <mergeCell ref="T1:T2"/>
    <mergeCell ref="U1:U2"/>
    <mergeCell ref="L1:L2"/>
    <mergeCell ref="M1:M2"/>
    <mergeCell ref="N1:N2"/>
    <mergeCell ref="O1:O2"/>
    <mergeCell ref="P1:P2"/>
    <mergeCell ref="G1:G2"/>
    <mergeCell ref="H1:H2"/>
    <mergeCell ref="I1:I2"/>
    <mergeCell ref="J1:J2"/>
    <mergeCell ref="K1:K2"/>
    <mergeCell ref="E1:F1"/>
    <mergeCell ref="A1:A2"/>
    <mergeCell ref="B1:B2"/>
    <mergeCell ref="C1:C2"/>
    <mergeCell ref="D1:D2"/>
  </mergeCells>
  <phoneticPr fontId="11" type="noConversion"/>
  <conditionalFormatting sqref="B14">
    <cfRule type="duplicateValues" dxfId="233" priority="210"/>
    <cfRule type="duplicateValues" dxfId="232" priority="138"/>
    <cfRule type="duplicateValues" dxfId="231" priority="282"/>
    <cfRule type="duplicateValues" dxfId="230" priority="66"/>
  </conditionalFormatting>
  <conditionalFormatting sqref="B16">
    <cfRule type="duplicateValues" dxfId="229" priority="307"/>
    <cfRule type="duplicateValues" dxfId="228" priority="163"/>
    <cfRule type="duplicateValues" dxfId="227" priority="91"/>
    <cfRule type="duplicateValues" dxfId="226" priority="235"/>
  </conditionalFormatting>
  <conditionalFormatting sqref="B18">
    <cfRule type="duplicateValues" dxfId="225" priority="164"/>
    <cfRule type="duplicateValues" dxfId="224" priority="92"/>
    <cfRule type="duplicateValues" dxfId="223" priority="236"/>
    <cfRule type="duplicateValues" dxfId="222" priority="308"/>
  </conditionalFormatting>
  <conditionalFormatting sqref="B19">
    <cfRule type="duplicateValues" dxfId="221" priority="93"/>
    <cfRule type="duplicateValues" dxfId="220" priority="165"/>
    <cfRule type="duplicateValues" dxfId="219" priority="237"/>
    <cfRule type="duplicateValues" dxfId="218" priority="309"/>
  </conditionalFormatting>
  <conditionalFormatting sqref="B30">
    <cfRule type="duplicateValues" dxfId="217" priority="62"/>
    <cfRule type="duplicateValues" dxfId="216" priority="206"/>
    <cfRule type="duplicateValues" dxfId="215" priority="134"/>
    <cfRule type="duplicateValues" dxfId="214" priority="278"/>
  </conditionalFormatting>
  <conditionalFormatting sqref="B31">
    <cfRule type="duplicateValues" dxfId="213" priority="272"/>
    <cfRule type="duplicateValues" dxfId="212" priority="128"/>
    <cfRule type="duplicateValues" dxfId="211" priority="56"/>
    <cfRule type="duplicateValues" dxfId="210" priority="200"/>
  </conditionalFormatting>
  <conditionalFormatting sqref="B32">
    <cfRule type="duplicateValues" dxfId="209" priority="61"/>
    <cfRule type="duplicateValues" dxfId="208" priority="133"/>
    <cfRule type="duplicateValues" dxfId="207" priority="205"/>
    <cfRule type="duplicateValues" dxfId="206" priority="277"/>
  </conditionalFormatting>
  <conditionalFormatting sqref="B33">
    <cfRule type="duplicateValues" dxfId="205" priority="204"/>
    <cfRule type="duplicateValues" dxfId="204" priority="132"/>
    <cfRule type="duplicateValues" dxfId="203" priority="60"/>
    <cfRule type="duplicateValues" dxfId="202" priority="276"/>
  </conditionalFormatting>
  <conditionalFormatting sqref="B34">
    <cfRule type="duplicateValues" dxfId="201" priority="131"/>
    <cfRule type="duplicateValues" dxfId="200" priority="203"/>
    <cfRule type="duplicateValues" dxfId="199" priority="59"/>
    <cfRule type="duplicateValues" dxfId="198" priority="275"/>
  </conditionalFormatting>
  <conditionalFormatting sqref="B35">
    <cfRule type="duplicateValues" dxfId="197" priority="130"/>
    <cfRule type="duplicateValues" dxfId="196" priority="202"/>
    <cfRule type="duplicateValues" dxfId="195" priority="274"/>
    <cfRule type="duplicateValues" dxfId="194" priority="58"/>
  </conditionalFormatting>
  <conditionalFormatting sqref="B36">
    <cfRule type="duplicateValues" dxfId="193" priority="201"/>
    <cfRule type="duplicateValues" dxfId="192" priority="273"/>
    <cfRule type="duplicateValues" dxfId="191" priority="129"/>
    <cfRule type="duplicateValues" dxfId="190" priority="57"/>
  </conditionalFormatting>
  <conditionalFormatting sqref="B38">
    <cfRule type="duplicateValues" dxfId="189" priority="304"/>
    <cfRule type="duplicateValues" dxfId="188" priority="232"/>
    <cfRule type="duplicateValues" dxfId="187" priority="88"/>
    <cfRule type="duplicateValues" dxfId="186" priority="160"/>
  </conditionalFormatting>
  <conditionalFormatting sqref="B39">
    <cfRule type="duplicateValues" dxfId="185" priority="231"/>
    <cfRule type="duplicateValues" dxfId="184" priority="303"/>
    <cfRule type="duplicateValues" dxfId="183" priority="87"/>
    <cfRule type="duplicateValues" dxfId="182" priority="159"/>
  </conditionalFormatting>
  <conditionalFormatting sqref="B40">
    <cfRule type="duplicateValues" dxfId="181" priority="230"/>
    <cfRule type="duplicateValues" dxfId="180" priority="86"/>
    <cfRule type="duplicateValues" dxfId="179" priority="302"/>
    <cfRule type="duplicateValues" dxfId="178" priority="158"/>
  </conditionalFormatting>
  <conditionalFormatting sqref="B41">
    <cfRule type="duplicateValues" dxfId="177" priority="157"/>
    <cfRule type="duplicateValues" dxfId="176" priority="229"/>
    <cfRule type="duplicateValues" dxfId="175" priority="85"/>
    <cfRule type="duplicateValues" dxfId="174" priority="301"/>
  </conditionalFormatting>
  <conditionalFormatting sqref="B42">
    <cfRule type="duplicateValues" dxfId="173" priority="299"/>
    <cfRule type="duplicateValues" dxfId="172" priority="83"/>
    <cfRule type="duplicateValues" dxfId="171" priority="155"/>
    <cfRule type="duplicateValues" dxfId="170" priority="227"/>
  </conditionalFormatting>
  <conditionalFormatting sqref="B43">
    <cfRule type="duplicateValues" dxfId="169" priority="300"/>
    <cfRule type="duplicateValues" dxfId="168" priority="84"/>
    <cfRule type="duplicateValues" dxfId="167" priority="156"/>
    <cfRule type="duplicateValues" dxfId="166" priority="228"/>
  </conditionalFormatting>
  <conditionalFormatting sqref="B44">
    <cfRule type="duplicateValues" dxfId="165" priority="141"/>
    <cfRule type="duplicateValues" dxfId="164" priority="69"/>
    <cfRule type="duplicateValues" dxfId="163" priority="285"/>
    <cfRule type="duplicateValues" dxfId="162" priority="213"/>
  </conditionalFormatting>
  <conditionalFormatting sqref="B48">
    <cfRule type="duplicateValues" dxfId="161" priority="136"/>
    <cfRule type="duplicateValues" dxfId="160" priority="64"/>
    <cfRule type="duplicateValues" dxfId="159" priority="280"/>
    <cfRule type="duplicateValues" dxfId="158" priority="208"/>
  </conditionalFormatting>
  <conditionalFormatting sqref="B54">
    <cfRule type="duplicateValues" dxfId="157" priority="63"/>
    <cfRule type="duplicateValues" dxfId="156" priority="135"/>
    <cfRule type="duplicateValues" dxfId="155" priority="207"/>
    <cfRule type="duplicateValues" dxfId="154" priority="279"/>
  </conditionalFormatting>
  <conditionalFormatting sqref="B57">
    <cfRule type="duplicateValues" dxfId="153" priority="75"/>
    <cfRule type="duplicateValues" dxfId="152" priority="147"/>
    <cfRule type="duplicateValues" dxfId="151" priority="291"/>
    <cfRule type="duplicateValues" dxfId="150" priority="219"/>
  </conditionalFormatting>
  <conditionalFormatting sqref="B59">
    <cfRule type="duplicateValues" dxfId="149" priority="74"/>
    <cfRule type="duplicateValues" dxfId="148" priority="146"/>
    <cfRule type="duplicateValues" dxfId="147" priority="290"/>
    <cfRule type="duplicateValues" dxfId="146" priority="218"/>
  </conditionalFormatting>
  <conditionalFormatting sqref="B60">
    <cfRule type="duplicateValues" dxfId="145" priority="296"/>
    <cfRule type="duplicateValues" dxfId="144" priority="224"/>
    <cfRule type="duplicateValues" dxfId="143" priority="152"/>
    <cfRule type="duplicateValues" dxfId="142" priority="80"/>
  </conditionalFormatting>
  <conditionalFormatting sqref="B61">
    <cfRule type="duplicateValues" dxfId="141" priority="145"/>
    <cfRule type="duplicateValues" dxfId="140" priority="73"/>
    <cfRule type="duplicateValues" dxfId="139" priority="217"/>
    <cfRule type="duplicateValues" dxfId="138" priority="289"/>
  </conditionalFormatting>
  <conditionalFormatting sqref="B62">
    <cfRule type="duplicateValues" dxfId="137" priority="153"/>
    <cfRule type="duplicateValues" dxfId="136" priority="225"/>
    <cfRule type="duplicateValues" dxfId="135" priority="297"/>
    <cfRule type="duplicateValues" dxfId="134" priority="81"/>
  </conditionalFormatting>
  <conditionalFormatting sqref="B63">
    <cfRule type="duplicateValues" dxfId="133" priority="68"/>
    <cfRule type="duplicateValues" dxfId="132" priority="140"/>
    <cfRule type="duplicateValues" dxfId="131" priority="284"/>
    <cfRule type="duplicateValues" dxfId="130" priority="212"/>
  </conditionalFormatting>
  <conditionalFormatting sqref="B64">
    <cfRule type="duplicateValues" dxfId="129" priority="226"/>
    <cfRule type="duplicateValues" dxfId="128" priority="298"/>
    <cfRule type="duplicateValues" dxfId="127" priority="82"/>
    <cfRule type="duplicateValues" dxfId="126" priority="154"/>
  </conditionalFormatting>
  <conditionalFormatting sqref="B65">
    <cfRule type="duplicateValues" dxfId="125" priority="223"/>
    <cfRule type="duplicateValues" dxfId="124" priority="79"/>
    <cfRule type="duplicateValues" dxfId="123" priority="295"/>
    <cfRule type="duplicateValues" dxfId="122" priority="151"/>
  </conditionalFormatting>
  <conditionalFormatting sqref="B66">
    <cfRule type="duplicateValues" dxfId="121" priority="150"/>
    <cfRule type="duplicateValues" dxfId="120" priority="78"/>
    <cfRule type="duplicateValues" dxfId="119" priority="222"/>
    <cfRule type="duplicateValues" dxfId="118" priority="294"/>
  </conditionalFormatting>
  <conditionalFormatting sqref="B67">
    <cfRule type="duplicateValues" dxfId="117" priority="221"/>
    <cfRule type="duplicateValues" dxfId="116" priority="77"/>
    <cfRule type="duplicateValues" dxfId="115" priority="149"/>
    <cfRule type="duplicateValues" dxfId="114" priority="293"/>
  </conditionalFormatting>
  <conditionalFormatting sqref="B68">
    <cfRule type="duplicateValues" dxfId="113" priority="76"/>
    <cfRule type="duplicateValues" dxfId="112" priority="148"/>
    <cfRule type="duplicateValues" dxfId="111" priority="292"/>
    <cfRule type="duplicateValues" dxfId="110" priority="220"/>
  </conditionalFormatting>
  <conditionalFormatting sqref="B73">
    <cfRule type="duplicateValues" dxfId="109" priority="65"/>
    <cfRule type="duplicateValues" dxfId="108" priority="281"/>
    <cfRule type="duplicateValues" dxfId="107" priority="209"/>
    <cfRule type="duplicateValues" dxfId="106" priority="137"/>
  </conditionalFormatting>
  <conditionalFormatting sqref="B80">
    <cfRule type="duplicateValues" dxfId="105" priority="72"/>
    <cfRule type="duplicateValues" dxfId="104" priority="144"/>
    <cfRule type="duplicateValues" dxfId="103" priority="288"/>
    <cfRule type="duplicateValues" dxfId="102" priority="216"/>
  </conditionalFormatting>
  <conditionalFormatting sqref="B81">
    <cfRule type="duplicateValues" dxfId="101" priority="71"/>
    <cfRule type="duplicateValues" dxfId="100" priority="287"/>
    <cfRule type="duplicateValues" dxfId="99" priority="143"/>
    <cfRule type="duplicateValues" dxfId="98" priority="215"/>
  </conditionalFormatting>
  <conditionalFormatting sqref="B82">
    <cfRule type="duplicateValues" dxfId="97" priority="286"/>
    <cfRule type="duplicateValues" dxfId="96" priority="70"/>
    <cfRule type="duplicateValues" dxfId="95" priority="142"/>
    <cfRule type="duplicateValues" dxfId="94" priority="214"/>
  </conditionalFormatting>
  <conditionalFormatting sqref="B85:B86">
    <cfRule type="duplicateValues" dxfId="93" priority="325"/>
    <cfRule type="duplicateValues" dxfId="92" priority="326"/>
  </conditionalFormatting>
  <conditionalFormatting sqref="B94">
    <cfRule type="duplicateValues" dxfId="91" priority="48"/>
    <cfRule type="duplicateValues" dxfId="90" priority="192"/>
    <cfRule type="duplicateValues" dxfId="89" priority="264"/>
    <cfRule type="duplicateValues" dxfId="88" priority="120"/>
  </conditionalFormatting>
  <conditionalFormatting sqref="B95">
    <cfRule type="duplicateValues" dxfId="87" priority="100"/>
    <cfRule type="duplicateValues" dxfId="86" priority="172"/>
    <cfRule type="duplicateValues" dxfId="85" priority="244"/>
    <cfRule type="duplicateValues" dxfId="84" priority="316"/>
  </conditionalFormatting>
  <conditionalFormatting sqref="B96">
    <cfRule type="duplicateValues" dxfId="83" priority="98"/>
    <cfRule type="duplicateValues" dxfId="82" priority="170"/>
    <cfRule type="duplicateValues" dxfId="81" priority="242"/>
    <cfRule type="duplicateValues" dxfId="80" priority="314"/>
  </conditionalFormatting>
  <conditionalFormatting sqref="B97">
    <cfRule type="duplicateValues" dxfId="79" priority="99"/>
    <cfRule type="duplicateValues" dxfId="78" priority="171"/>
    <cfRule type="duplicateValues" dxfId="77" priority="243"/>
    <cfRule type="duplicateValues" dxfId="76" priority="315"/>
  </conditionalFormatting>
  <conditionalFormatting sqref="B102 B3:B12 B17 B20:B22 B45 B104 B106:B107 B74 B69:B70">
    <cfRule type="duplicateValues" dxfId="75" priority="330"/>
  </conditionalFormatting>
  <conditionalFormatting sqref="B103 B15 B37 B13 B23:B29 B46:B47 B83:B84 B75:B79 B98:B101 B87:B93">
    <cfRule type="duplicateValues" dxfId="74" priority="331"/>
  </conditionalFormatting>
  <conditionalFormatting sqref="B105">
    <cfRule type="duplicateValues" dxfId="73" priority="327"/>
    <cfRule type="duplicateValues" dxfId="72" priority="328"/>
  </conditionalFormatting>
  <conditionalFormatting sqref="B108">
    <cfRule type="duplicateValues" dxfId="71" priority="179"/>
    <cfRule type="duplicateValues" dxfId="70" priority="107"/>
    <cfRule type="duplicateValues" dxfId="69" priority="251"/>
    <cfRule type="duplicateValues" dxfId="68" priority="323"/>
  </conditionalFormatting>
  <conditionalFormatting sqref="B109">
    <cfRule type="duplicateValues" dxfId="67" priority="106"/>
    <cfRule type="duplicateValues" dxfId="66" priority="178"/>
    <cfRule type="duplicateValues" dxfId="65" priority="250"/>
    <cfRule type="duplicateValues" dxfId="64" priority="322"/>
  </conditionalFormatting>
  <conditionalFormatting sqref="B110">
    <cfRule type="duplicateValues" dxfId="63" priority="249"/>
    <cfRule type="duplicateValues" dxfId="62" priority="321"/>
    <cfRule type="duplicateValues" dxfId="61" priority="105"/>
    <cfRule type="duplicateValues" dxfId="60" priority="177"/>
  </conditionalFormatting>
  <conditionalFormatting sqref="B111">
    <cfRule type="duplicateValues" dxfId="59" priority="248"/>
    <cfRule type="duplicateValues" dxfId="58" priority="104"/>
    <cfRule type="duplicateValues" dxfId="57" priority="320"/>
    <cfRule type="duplicateValues" dxfId="56" priority="176"/>
  </conditionalFormatting>
  <conditionalFormatting sqref="B112">
    <cfRule type="duplicateValues" dxfId="55" priority="175"/>
    <cfRule type="duplicateValues" dxfId="54" priority="103"/>
    <cfRule type="duplicateValues" dxfId="53" priority="247"/>
    <cfRule type="duplicateValues" dxfId="52" priority="319"/>
  </conditionalFormatting>
  <conditionalFormatting sqref="B113">
    <cfRule type="duplicateValues" dxfId="51" priority="102"/>
    <cfRule type="duplicateValues" dxfId="50" priority="174"/>
    <cfRule type="duplicateValues" dxfId="49" priority="246"/>
    <cfRule type="duplicateValues" dxfId="48" priority="318"/>
  </conditionalFormatting>
  <conditionalFormatting sqref="B114">
    <cfRule type="duplicateValues" dxfId="47" priority="169"/>
    <cfRule type="duplicateValues" dxfId="46" priority="97"/>
    <cfRule type="duplicateValues" dxfId="45" priority="241"/>
    <cfRule type="duplicateValues" dxfId="44" priority="313"/>
  </conditionalFormatting>
  <conditionalFormatting sqref="B115">
    <cfRule type="duplicateValues" dxfId="43" priority="168"/>
    <cfRule type="duplicateValues" dxfId="42" priority="96"/>
    <cfRule type="duplicateValues" dxfId="41" priority="312"/>
    <cfRule type="duplicateValues" dxfId="40" priority="240"/>
  </conditionalFormatting>
  <conditionalFormatting sqref="B116">
    <cfRule type="duplicateValues" dxfId="39" priority="167"/>
    <cfRule type="duplicateValues" dxfId="38" priority="95"/>
    <cfRule type="duplicateValues" dxfId="37" priority="311"/>
    <cfRule type="duplicateValues" dxfId="36" priority="239"/>
  </conditionalFormatting>
  <conditionalFormatting sqref="B117">
    <cfRule type="duplicateValues" dxfId="35" priority="166"/>
    <cfRule type="duplicateValues" dxfId="34" priority="94"/>
    <cfRule type="duplicateValues" dxfId="33" priority="310"/>
    <cfRule type="duplicateValues" dxfId="32" priority="238"/>
  </conditionalFormatting>
  <conditionalFormatting sqref="B118">
    <cfRule type="duplicateValues" dxfId="31" priority="306"/>
    <cfRule type="duplicateValues" dxfId="30" priority="234"/>
    <cfRule type="duplicateValues" dxfId="29" priority="162"/>
    <cfRule type="duplicateValues" dxfId="28" priority="90"/>
  </conditionalFormatting>
  <conditionalFormatting sqref="B119">
    <cfRule type="duplicateValues" dxfId="27" priority="89"/>
    <cfRule type="duplicateValues" dxfId="26" priority="305"/>
    <cfRule type="duplicateValues" dxfId="25" priority="233"/>
    <cfRule type="duplicateValues" dxfId="24" priority="161"/>
  </conditionalFormatting>
  <conditionalFormatting sqref="B124">
    <cfRule type="duplicateValues" dxfId="23" priority="191"/>
    <cfRule type="duplicateValues" dxfId="22" priority="263"/>
    <cfRule type="duplicateValues" dxfId="21" priority="119"/>
    <cfRule type="duplicateValues" dxfId="20" priority="47"/>
  </conditionalFormatting>
  <conditionalFormatting sqref="B125">
    <cfRule type="duplicateValues" dxfId="19" priority="50"/>
    <cfRule type="duplicateValues" dxfId="18" priority="122"/>
    <cfRule type="duplicateValues" dxfId="17" priority="194"/>
    <cfRule type="duplicateValues" dxfId="16" priority="266"/>
  </conditionalFormatting>
  <conditionalFormatting sqref="B126">
    <cfRule type="duplicateValues" dxfId="15" priority="49"/>
    <cfRule type="duplicateValues" dxfId="14" priority="121"/>
    <cfRule type="duplicateValues" dxfId="13" priority="265"/>
    <cfRule type="duplicateValues" dxfId="12" priority="193"/>
  </conditionalFormatting>
  <conditionalFormatting sqref="B127:B128 B15 B3:B13 B17 B58 B20:B29 B45:B47 B55:B56 B49:B53 B37 B83:B84 B74:B79 B98:B104 B87:B93 B120:B123 B106:B107 B69:B70">
    <cfRule type="duplicateValues" dxfId="11" priority="329"/>
  </conditionalFormatting>
  <conditionalFormatting sqref="B127:B128 B49:B53 B55:B56 B58 B71:B72 B120:B123">
    <cfRule type="duplicateValues" dxfId="10" priority="332"/>
    <cfRule type="duplicateValues" dxfId="9" priority="333"/>
  </conditionalFormatting>
  <conditionalFormatting sqref="B127:B128 B120:B123 B3:B13 B17 B15 B58 B20:B29 B55:B56 B49:B53 B45:B47 B37 B83:B93 B74:B79 B98:B107 B69:B72">
    <cfRule type="duplicateValues" dxfId="8" priority="324"/>
  </conditionalFormatting>
  <conditionalFormatting sqref="B129">
    <cfRule type="duplicateValues" dxfId="7" priority="27"/>
    <cfRule type="duplicateValues" dxfId="6" priority="29"/>
    <cfRule type="duplicateValues" dxfId="5" priority="25"/>
    <cfRule type="duplicateValues" dxfId="4" priority="31"/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135F0-EB73-457D-8723-9EB185A26C1E}">
  <dimension ref="A2:W5"/>
  <sheetViews>
    <sheetView workbookViewId="0">
      <selection activeCell="D9" sqref="D9"/>
    </sheetView>
  </sheetViews>
  <sheetFormatPr defaultRowHeight="16.5" x14ac:dyDescent="0.15"/>
  <cols>
    <col min="1" max="1" width="5.5" style="36" bestFit="1" customWidth="1"/>
    <col min="2" max="2" width="11.625" style="23" bestFit="1" customWidth="1"/>
    <col min="3" max="3" width="35.875" style="23" bestFit="1" customWidth="1"/>
    <col min="4" max="4" width="9.5" style="23" bestFit="1" customWidth="1"/>
    <col min="5" max="5" width="5.25" style="23" bestFit="1" customWidth="1"/>
    <col min="6" max="6" width="6.375" style="37" bestFit="1" customWidth="1"/>
    <col min="7" max="7" width="9.375" style="37" customWidth="1"/>
    <col min="8" max="8" width="7.375" style="23" bestFit="1" customWidth="1"/>
    <col min="9" max="9" width="8.375" style="37" bestFit="1" customWidth="1"/>
    <col min="10" max="10" width="7.5" style="23" bestFit="1" customWidth="1"/>
    <col min="11" max="11" width="8.125" style="23" bestFit="1" customWidth="1"/>
    <col min="12" max="12" width="6.5" style="23" bestFit="1" customWidth="1"/>
    <col min="13" max="13" width="5.125" style="23" customWidth="1"/>
    <col min="14" max="14" width="7.375" style="23" bestFit="1" customWidth="1"/>
    <col min="15" max="15" width="5.375" style="23" customWidth="1"/>
    <col min="16" max="16" width="5.5" style="23" customWidth="1"/>
    <col min="17" max="17" width="5.75" style="23" customWidth="1"/>
    <col min="18" max="18" width="7.375" style="37" bestFit="1" customWidth="1"/>
    <col min="19" max="20" width="8.375" style="37" bestFit="1" customWidth="1"/>
    <col min="21" max="21" width="6.5" style="37" bestFit="1" customWidth="1"/>
    <col min="22" max="22" width="13.25" style="23" customWidth="1"/>
    <col min="23" max="16384" width="9" style="23"/>
  </cols>
  <sheetData>
    <row r="2" spans="1:23" x14ac:dyDescent="0.15">
      <c r="A2" s="89" t="s">
        <v>0</v>
      </c>
      <c r="B2" s="91" t="s">
        <v>1</v>
      </c>
      <c r="C2" s="91" t="s">
        <v>2</v>
      </c>
      <c r="D2" s="91" t="s">
        <v>3</v>
      </c>
      <c r="E2" s="92" t="s">
        <v>4</v>
      </c>
      <c r="F2" s="92"/>
      <c r="G2" s="93" t="s">
        <v>5</v>
      </c>
      <c r="H2" s="93" t="s">
        <v>6</v>
      </c>
      <c r="I2" s="93" t="s">
        <v>7</v>
      </c>
      <c r="J2" s="94" t="s">
        <v>8</v>
      </c>
      <c r="K2" s="93" t="s">
        <v>9</v>
      </c>
      <c r="L2" s="95" t="s">
        <v>10</v>
      </c>
      <c r="M2" s="88" t="s">
        <v>11</v>
      </c>
      <c r="N2" s="91" t="s">
        <v>12</v>
      </c>
      <c r="O2" s="88" t="s">
        <v>13</v>
      </c>
      <c r="P2" s="88" t="s">
        <v>14</v>
      </c>
      <c r="Q2" s="93" t="s">
        <v>15</v>
      </c>
      <c r="R2" s="97" t="s">
        <v>16</v>
      </c>
      <c r="S2" s="96" t="s">
        <v>17</v>
      </c>
      <c r="T2" s="96" t="s">
        <v>18</v>
      </c>
      <c r="U2" s="96" t="s">
        <v>19</v>
      </c>
      <c r="V2" s="88" t="s">
        <v>20</v>
      </c>
      <c r="W2" s="91" t="s">
        <v>21</v>
      </c>
    </row>
    <row r="3" spans="1:23" x14ac:dyDescent="0.15">
      <c r="A3" s="90"/>
      <c r="B3" s="91"/>
      <c r="C3" s="91"/>
      <c r="D3" s="91"/>
      <c r="E3" s="24" t="s">
        <v>25</v>
      </c>
      <c r="F3" s="38" t="s">
        <v>26</v>
      </c>
      <c r="G3" s="93"/>
      <c r="H3" s="93"/>
      <c r="I3" s="93"/>
      <c r="J3" s="94"/>
      <c r="K3" s="93"/>
      <c r="L3" s="95"/>
      <c r="M3" s="88"/>
      <c r="N3" s="91"/>
      <c r="O3" s="88"/>
      <c r="P3" s="88"/>
      <c r="Q3" s="93"/>
      <c r="R3" s="97"/>
      <c r="S3" s="97"/>
      <c r="T3" s="97"/>
      <c r="U3" s="96"/>
      <c r="V3" s="88"/>
      <c r="W3" s="91"/>
    </row>
    <row r="4" spans="1:23" x14ac:dyDescent="0.15">
      <c r="A4" s="25">
        <v>1</v>
      </c>
      <c r="B4" s="26" t="s">
        <v>343</v>
      </c>
      <c r="C4" s="26" t="s">
        <v>344</v>
      </c>
      <c r="D4" s="26" t="s">
        <v>349</v>
      </c>
      <c r="E4" s="26"/>
      <c r="F4" s="28">
        <v>4.9959999999999997E-2</v>
      </c>
      <c r="G4" s="28">
        <v>17.3</v>
      </c>
      <c r="H4" s="27">
        <v>0.99</v>
      </c>
      <c r="I4" s="28">
        <v>0.87303838383838384</v>
      </c>
      <c r="J4" s="26" t="s">
        <v>350</v>
      </c>
      <c r="K4" s="26">
        <v>65</v>
      </c>
      <c r="L4" s="26">
        <v>55</v>
      </c>
      <c r="M4" s="26">
        <v>2</v>
      </c>
      <c r="N4" s="26">
        <v>48.5</v>
      </c>
      <c r="O4" s="26">
        <v>0.76</v>
      </c>
      <c r="P4" s="26">
        <v>22.5</v>
      </c>
      <c r="Q4" s="29">
        <v>0.17307692307692307</v>
      </c>
      <c r="R4" s="29">
        <v>0</v>
      </c>
      <c r="S4" s="29">
        <v>4.7699999999999999E-3</v>
      </c>
      <c r="T4" s="29">
        <v>0.01</v>
      </c>
      <c r="U4" s="29">
        <v>0.3</v>
      </c>
      <c r="V4" s="29">
        <v>1.6466405422523605</v>
      </c>
      <c r="W4" s="39" t="s">
        <v>347</v>
      </c>
    </row>
    <row r="5" spans="1:23" x14ac:dyDescent="0.15">
      <c r="A5" s="25">
        <v>2</v>
      </c>
      <c r="B5" s="26" t="s">
        <v>345</v>
      </c>
      <c r="C5" s="26" t="s">
        <v>346</v>
      </c>
      <c r="D5" s="30" t="s">
        <v>348</v>
      </c>
      <c r="E5" s="31"/>
      <c r="F5" s="28">
        <v>3.9800000000000002E-2</v>
      </c>
      <c r="G5" s="28">
        <v>19.46</v>
      </c>
      <c r="H5" s="28"/>
      <c r="I5" s="28">
        <v>0.77450800000000009</v>
      </c>
      <c r="J5" s="32" t="s">
        <v>72</v>
      </c>
      <c r="K5" s="33">
        <v>72</v>
      </c>
      <c r="L5" s="33">
        <v>50</v>
      </c>
      <c r="M5" s="25">
        <v>4</v>
      </c>
      <c r="N5" s="26">
        <v>39.75</v>
      </c>
      <c r="O5" s="26">
        <v>0.76</v>
      </c>
      <c r="P5" s="26">
        <v>22.5</v>
      </c>
      <c r="Q5" s="28">
        <v>7.8125E-2</v>
      </c>
      <c r="R5" s="34"/>
      <c r="S5" s="35">
        <v>0.02</v>
      </c>
      <c r="T5" s="35">
        <v>0.02</v>
      </c>
      <c r="U5" s="35"/>
      <c r="V5" s="28">
        <v>1.0446398175000002</v>
      </c>
      <c r="W5" s="39" t="s">
        <v>347</v>
      </c>
    </row>
  </sheetData>
  <mergeCells count="22"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  <mergeCell ref="M2:M3"/>
    <mergeCell ref="A2:A3"/>
    <mergeCell ref="B2:B3"/>
    <mergeCell ref="C2:C3"/>
    <mergeCell ref="D2:D3"/>
    <mergeCell ref="E2:F2"/>
    <mergeCell ref="G2:G3"/>
    <mergeCell ref="H2:H3"/>
    <mergeCell ref="I2:I3"/>
    <mergeCell ref="J2:J3"/>
    <mergeCell ref="K2:K3"/>
    <mergeCell ref="L2:L3"/>
  </mergeCells>
  <phoneticPr fontId="1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59739-A859-436E-A40E-29C9DFF9F081}">
  <dimension ref="A1:W13"/>
  <sheetViews>
    <sheetView topLeftCell="D1" workbookViewId="0">
      <selection sqref="A1:W2"/>
    </sheetView>
  </sheetViews>
  <sheetFormatPr defaultRowHeight="13.5" x14ac:dyDescent="0.15"/>
  <cols>
    <col min="1" max="1" width="3" bestFit="1" customWidth="1"/>
    <col min="2" max="2" width="10.5" bestFit="1" customWidth="1"/>
    <col min="3" max="3" width="21.125" bestFit="1" customWidth="1"/>
    <col min="4" max="4" width="18.375" bestFit="1" customWidth="1"/>
    <col min="5" max="5" width="5.875" bestFit="1" customWidth="1"/>
    <col min="6" max="6" width="7.625" bestFit="1" customWidth="1"/>
    <col min="7" max="7" width="7.5" style="64" customWidth="1"/>
    <col min="8" max="8" width="6" bestFit="1" customWidth="1"/>
    <col min="9" max="9" width="6.625" bestFit="1" customWidth="1"/>
    <col min="10" max="10" width="12.875" bestFit="1" customWidth="1"/>
    <col min="11" max="11" width="7.5" bestFit="1" customWidth="1"/>
    <col min="12" max="12" width="5.25" bestFit="1" customWidth="1"/>
    <col min="13" max="13" width="7.5" bestFit="1" customWidth="1"/>
    <col min="14" max="14" width="6" bestFit="1" customWidth="1"/>
    <col min="15" max="15" width="7.5" bestFit="1" customWidth="1"/>
    <col min="16" max="16" width="8.125" bestFit="1" customWidth="1"/>
    <col min="17" max="17" width="6.625" bestFit="1" customWidth="1"/>
    <col min="18" max="18" width="6" bestFit="1" customWidth="1"/>
    <col min="19" max="19" width="6.625" bestFit="1" customWidth="1"/>
    <col min="20" max="20" width="7.125" bestFit="1" customWidth="1"/>
    <col min="21" max="21" width="8.625" bestFit="1" customWidth="1"/>
    <col min="22" max="22" width="9.125" customWidth="1"/>
    <col min="23" max="23" width="7.5" bestFit="1" customWidth="1"/>
  </cols>
  <sheetData>
    <row r="1" spans="1:23" ht="14.25" x14ac:dyDescent="0.15">
      <c r="A1" s="40" t="s">
        <v>351</v>
      </c>
      <c r="B1" s="108" t="s">
        <v>1</v>
      </c>
      <c r="C1" s="101" t="s">
        <v>2</v>
      </c>
      <c r="D1" s="101" t="s">
        <v>3</v>
      </c>
      <c r="E1" s="109" t="s">
        <v>4</v>
      </c>
      <c r="F1" s="110"/>
      <c r="G1" s="103" t="s">
        <v>5</v>
      </c>
      <c r="H1" s="111" t="s">
        <v>352</v>
      </c>
      <c r="I1" s="113" t="s">
        <v>7</v>
      </c>
      <c r="J1" s="114" t="s">
        <v>8</v>
      </c>
      <c r="K1" s="115" t="s">
        <v>9</v>
      </c>
      <c r="L1" s="116" t="s">
        <v>10</v>
      </c>
      <c r="M1" s="102" t="s">
        <v>11</v>
      </c>
      <c r="N1" s="101" t="s">
        <v>12</v>
      </c>
      <c r="O1" s="102" t="s">
        <v>13</v>
      </c>
      <c r="P1" s="102" t="s">
        <v>14</v>
      </c>
      <c r="Q1" s="103" t="s">
        <v>15</v>
      </c>
      <c r="R1" s="104" t="s">
        <v>16</v>
      </c>
      <c r="S1" s="105" t="s">
        <v>17</v>
      </c>
      <c r="T1" s="106" t="s">
        <v>18</v>
      </c>
      <c r="U1" s="98" t="s">
        <v>353</v>
      </c>
      <c r="V1" s="100" t="s">
        <v>380</v>
      </c>
      <c r="W1" s="101" t="s">
        <v>21</v>
      </c>
    </row>
    <row r="2" spans="1:23" ht="14.25" x14ac:dyDescent="0.15">
      <c r="A2" s="41" t="s">
        <v>354</v>
      </c>
      <c r="B2" s="108"/>
      <c r="C2" s="101"/>
      <c r="D2" s="101" t="s">
        <v>3</v>
      </c>
      <c r="E2" s="42" t="s">
        <v>25</v>
      </c>
      <c r="F2" s="42" t="s">
        <v>26</v>
      </c>
      <c r="G2" s="103"/>
      <c r="H2" s="112"/>
      <c r="I2" s="113"/>
      <c r="J2" s="114"/>
      <c r="K2" s="115"/>
      <c r="L2" s="117"/>
      <c r="M2" s="102"/>
      <c r="N2" s="101"/>
      <c r="O2" s="102"/>
      <c r="P2" s="102"/>
      <c r="Q2" s="103"/>
      <c r="R2" s="104"/>
      <c r="S2" s="104"/>
      <c r="T2" s="107"/>
      <c r="U2" s="99"/>
      <c r="V2" s="100"/>
      <c r="W2" s="101"/>
    </row>
    <row r="3" spans="1:23" ht="14.25" x14ac:dyDescent="0.3">
      <c r="A3" s="63">
        <f>ROW()-2</f>
        <v>1</v>
      </c>
      <c r="B3" s="43" t="s">
        <v>381</v>
      </c>
      <c r="C3" s="43" t="s">
        <v>355</v>
      </c>
      <c r="D3" s="44" t="s">
        <v>356</v>
      </c>
      <c r="E3" s="45">
        <f>21/1000</f>
        <v>2.1000000000000001E-2</v>
      </c>
      <c r="F3" s="46">
        <v>2.247E-2</v>
      </c>
      <c r="G3" s="47">
        <v>17.3</v>
      </c>
      <c r="H3" s="48">
        <v>0.95</v>
      </c>
      <c r="I3" s="47">
        <f t="shared" ref="I3:I13" si="0">F3*G3/H3</f>
        <v>0.40919052631578956</v>
      </c>
      <c r="J3" s="49" t="s">
        <v>52</v>
      </c>
      <c r="K3" s="50">
        <v>48</v>
      </c>
      <c r="L3" s="50">
        <f t="shared" ref="L3" si="1">3600/K3</f>
        <v>75</v>
      </c>
      <c r="M3" s="51">
        <v>2</v>
      </c>
      <c r="N3" s="52">
        <v>48.5</v>
      </c>
      <c r="O3" s="52">
        <v>0.76</v>
      </c>
      <c r="P3" s="52">
        <v>22.5</v>
      </c>
      <c r="Q3" s="47">
        <f>P3/K3/M3+P3/200</f>
        <v>0.34687499999999999</v>
      </c>
      <c r="R3" s="53"/>
      <c r="S3" s="54">
        <f>0.00291/10+8.4124/100</f>
        <v>8.4415000000000004E-2</v>
      </c>
      <c r="T3" s="54">
        <f>20/100</f>
        <v>0.2</v>
      </c>
      <c r="U3" s="54"/>
      <c r="V3" s="47">
        <f t="shared" ref="V3" si="2">(I3+Q3+(N3*O3/K3/M3)/2)*1.11+R3*1.03+S3+T3+U3</f>
        <v>1.3367446092105264</v>
      </c>
      <c r="W3" s="55" t="s">
        <v>347</v>
      </c>
    </row>
    <row r="4" spans="1:23" ht="14.25" x14ac:dyDescent="0.15">
      <c r="A4" s="63">
        <f t="shared" ref="A4:A13" si="3">ROW()-2</f>
        <v>2</v>
      </c>
      <c r="B4" s="56" t="s">
        <v>357</v>
      </c>
      <c r="C4" s="56" t="s">
        <v>358</v>
      </c>
      <c r="D4" s="52" t="s">
        <v>359</v>
      </c>
      <c r="E4" s="57"/>
      <c r="F4" s="52">
        <v>5.1499999999999997E-2</v>
      </c>
      <c r="G4" s="59">
        <v>17.399999999999999</v>
      </c>
      <c r="H4" s="58">
        <v>0.95</v>
      </c>
      <c r="I4" s="59">
        <f t="shared" si="0"/>
        <v>0.9432631578947368</v>
      </c>
      <c r="J4" s="58" t="s">
        <v>52</v>
      </c>
      <c r="K4" s="60">
        <f t="shared" ref="K4:K13" si="4">3600/L4</f>
        <v>65.454545454545453</v>
      </c>
      <c r="L4" s="60">
        <v>55</v>
      </c>
      <c r="M4" s="56">
        <v>2</v>
      </c>
      <c r="N4" s="58">
        <v>34</v>
      </c>
      <c r="O4" s="58">
        <v>0.76</v>
      </c>
      <c r="P4" s="58">
        <v>22.5</v>
      </c>
      <c r="Q4" s="59">
        <f t="shared" ref="Q4:Q13" si="5">P4/K4/M4</f>
        <v>0.171875</v>
      </c>
      <c r="R4" s="58">
        <v>0</v>
      </c>
      <c r="S4" s="61">
        <v>7.15583333333333E-3</v>
      </c>
      <c r="T4" s="61">
        <v>1.6666666666666701E-2</v>
      </c>
      <c r="U4" s="58">
        <v>0.3</v>
      </c>
      <c r="V4" s="59">
        <f t="shared" ref="V4:V13" si="6">(I4+Q4+(N4*O4/K4/M4)/2)/H4*1.11+R4*1.03+S4+T4+U4</f>
        <v>1.742090066943675</v>
      </c>
      <c r="W4" s="55" t="s">
        <v>347</v>
      </c>
    </row>
    <row r="5" spans="1:23" ht="14.25" x14ac:dyDescent="0.3">
      <c r="A5" s="63">
        <f t="shared" si="3"/>
        <v>3</v>
      </c>
      <c r="B5" s="62" t="s">
        <v>360</v>
      </c>
      <c r="C5" s="55" t="s">
        <v>361</v>
      </c>
      <c r="D5" s="52" t="s">
        <v>362</v>
      </c>
      <c r="E5" s="57"/>
      <c r="F5" s="52">
        <v>1.6480000000000002E-2</v>
      </c>
      <c r="G5" s="59">
        <v>16</v>
      </c>
      <c r="H5" s="58">
        <v>0.85</v>
      </c>
      <c r="I5" s="59">
        <f t="shared" si="0"/>
        <v>0.31021176470588241</v>
      </c>
      <c r="J5" s="58" t="s">
        <v>52</v>
      </c>
      <c r="K5" s="60">
        <f t="shared" si="4"/>
        <v>65.454545454545453</v>
      </c>
      <c r="L5" s="60">
        <v>55</v>
      </c>
      <c r="M5" s="56">
        <v>2</v>
      </c>
      <c r="N5" s="58">
        <v>34</v>
      </c>
      <c r="O5" s="58">
        <v>0.76</v>
      </c>
      <c r="P5" s="58">
        <v>22.5</v>
      </c>
      <c r="Q5" s="59">
        <f t="shared" si="5"/>
        <v>0.171875</v>
      </c>
      <c r="R5" s="58">
        <v>0</v>
      </c>
      <c r="S5" s="61">
        <v>0.03</v>
      </c>
      <c r="T5" s="61">
        <v>6.6666666666666697E-3</v>
      </c>
      <c r="U5" s="58">
        <v>0.3</v>
      </c>
      <c r="V5" s="59">
        <f t="shared" si="6"/>
        <v>1.0950985986159172</v>
      </c>
      <c r="W5" s="55" t="s">
        <v>347</v>
      </c>
    </row>
    <row r="6" spans="1:23" ht="14.25" x14ac:dyDescent="0.3">
      <c r="A6" s="63">
        <f t="shared" si="3"/>
        <v>4</v>
      </c>
      <c r="B6" s="62" t="s">
        <v>363</v>
      </c>
      <c r="C6" s="55" t="s">
        <v>364</v>
      </c>
      <c r="D6" s="52" t="s">
        <v>362</v>
      </c>
      <c r="E6" s="57"/>
      <c r="F6" s="52">
        <v>8.9249999999999996E-2</v>
      </c>
      <c r="G6" s="59">
        <v>16</v>
      </c>
      <c r="H6" s="58">
        <v>0.95</v>
      </c>
      <c r="I6" s="59">
        <f t="shared" si="0"/>
        <v>1.503157894736842</v>
      </c>
      <c r="J6" s="58" t="s">
        <v>52</v>
      </c>
      <c r="K6" s="60">
        <f t="shared" si="4"/>
        <v>65.454545454545453</v>
      </c>
      <c r="L6" s="60">
        <v>55</v>
      </c>
      <c r="M6" s="56">
        <v>2</v>
      </c>
      <c r="N6" s="58">
        <v>34</v>
      </c>
      <c r="O6" s="58">
        <v>0.76</v>
      </c>
      <c r="P6" s="58">
        <v>22.5</v>
      </c>
      <c r="Q6" s="59">
        <f t="shared" si="5"/>
        <v>0.171875</v>
      </c>
      <c r="R6" s="58">
        <v>0</v>
      </c>
      <c r="S6" s="61">
        <v>0.03</v>
      </c>
      <c r="T6" s="61">
        <v>6.6666666666666697E-3</v>
      </c>
      <c r="U6" s="58">
        <v>0.3</v>
      </c>
      <c r="V6" s="59">
        <f t="shared" si="6"/>
        <v>2.409127031394275</v>
      </c>
      <c r="W6" s="55" t="s">
        <v>347</v>
      </c>
    </row>
    <row r="7" spans="1:23" ht="14.25" x14ac:dyDescent="0.3">
      <c r="A7" s="63">
        <f t="shared" si="3"/>
        <v>5</v>
      </c>
      <c r="B7" s="62" t="s">
        <v>365</v>
      </c>
      <c r="C7" s="55" t="s">
        <v>366</v>
      </c>
      <c r="D7" s="52" t="s">
        <v>362</v>
      </c>
      <c r="E7" s="57"/>
      <c r="F7" s="52">
        <v>8.9249999999999996E-2</v>
      </c>
      <c r="G7" s="59">
        <v>16</v>
      </c>
      <c r="H7" s="58">
        <v>0.95</v>
      </c>
      <c r="I7" s="59">
        <f t="shared" si="0"/>
        <v>1.503157894736842</v>
      </c>
      <c r="J7" s="58" t="s">
        <v>52</v>
      </c>
      <c r="K7" s="60">
        <f t="shared" si="4"/>
        <v>64.999999999999986</v>
      </c>
      <c r="L7" s="60">
        <v>55.384615384615401</v>
      </c>
      <c r="M7" s="56">
        <v>2</v>
      </c>
      <c r="N7" s="58">
        <v>34</v>
      </c>
      <c r="O7" s="58">
        <v>0.76</v>
      </c>
      <c r="P7" s="58">
        <v>22.5</v>
      </c>
      <c r="Q7" s="59">
        <f t="shared" si="5"/>
        <v>0.17307692307692313</v>
      </c>
      <c r="R7" s="58">
        <v>0</v>
      </c>
      <c r="S7" s="61">
        <v>0.03</v>
      </c>
      <c r="T7" s="61">
        <v>6.6666666666666697E-3</v>
      </c>
      <c r="U7" s="58">
        <v>0.3</v>
      </c>
      <c r="V7" s="59">
        <f t="shared" si="6"/>
        <v>2.4113377938774061</v>
      </c>
      <c r="W7" s="55" t="s">
        <v>347</v>
      </c>
    </row>
    <row r="8" spans="1:23" ht="14.25" x14ac:dyDescent="0.3">
      <c r="A8" s="63">
        <f t="shared" si="3"/>
        <v>6</v>
      </c>
      <c r="B8" s="62" t="s">
        <v>367</v>
      </c>
      <c r="C8" s="55" t="s">
        <v>368</v>
      </c>
      <c r="D8" s="52" t="s">
        <v>369</v>
      </c>
      <c r="E8" s="57"/>
      <c r="F8" s="52">
        <v>3.8600000000000001E-3</v>
      </c>
      <c r="G8" s="59">
        <v>19</v>
      </c>
      <c r="H8" s="58">
        <v>0.95</v>
      </c>
      <c r="I8" s="59">
        <f t="shared" si="0"/>
        <v>7.7200000000000005E-2</v>
      </c>
      <c r="J8" s="58" t="s">
        <v>52</v>
      </c>
      <c r="K8" s="60">
        <f t="shared" si="4"/>
        <v>64.999999999999986</v>
      </c>
      <c r="L8" s="60">
        <v>55.384615384615401</v>
      </c>
      <c r="M8" s="56">
        <v>2</v>
      </c>
      <c r="N8" s="58">
        <v>34</v>
      </c>
      <c r="O8" s="58">
        <v>0.76</v>
      </c>
      <c r="P8" s="58">
        <v>22.5</v>
      </c>
      <c r="Q8" s="59">
        <f t="shared" si="5"/>
        <v>0.17307692307692313</v>
      </c>
      <c r="R8" s="58">
        <v>0</v>
      </c>
      <c r="S8" s="61">
        <v>0.01</v>
      </c>
      <c r="T8" s="61">
        <v>6.6666666666666697E-3</v>
      </c>
      <c r="U8" s="58">
        <v>0.3</v>
      </c>
      <c r="V8" s="59">
        <f t="shared" si="6"/>
        <v>0.72521856950067487</v>
      </c>
      <c r="W8" s="55" t="s">
        <v>347</v>
      </c>
    </row>
    <row r="9" spans="1:23" ht="14.25" x14ac:dyDescent="0.15">
      <c r="A9" s="63">
        <f t="shared" si="3"/>
        <v>7</v>
      </c>
      <c r="B9" s="55" t="s">
        <v>370</v>
      </c>
      <c r="C9" s="55" t="s">
        <v>371</v>
      </c>
      <c r="D9" s="52" t="s">
        <v>372</v>
      </c>
      <c r="E9" s="57"/>
      <c r="F9" s="52">
        <v>2.1579999999999998E-2</v>
      </c>
      <c r="G9" s="59">
        <v>17.3</v>
      </c>
      <c r="H9" s="58">
        <v>0.96</v>
      </c>
      <c r="I9" s="59">
        <f t="shared" si="0"/>
        <v>0.38888958333333334</v>
      </c>
      <c r="J9" s="49" t="s">
        <v>72</v>
      </c>
      <c r="K9" s="60">
        <f t="shared" si="4"/>
        <v>72</v>
      </c>
      <c r="L9" s="60">
        <v>50</v>
      </c>
      <c r="M9" s="56">
        <v>2</v>
      </c>
      <c r="N9" s="58">
        <v>39.75</v>
      </c>
      <c r="O9" s="58">
        <v>0.76</v>
      </c>
      <c r="P9" s="58">
        <v>22.5</v>
      </c>
      <c r="Q9" s="59">
        <f t="shared" si="5"/>
        <v>0.15625</v>
      </c>
      <c r="R9" s="58">
        <v>0</v>
      </c>
      <c r="S9" s="61">
        <v>1.43116666666667E-2</v>
      </c>
      <c r="T9" s="61">
        <v>3.3333333333333298E-2</v>
      </c>
      <c r="U9" s="58">
        <v>0</v>
      </c>
      <c r="V9" s="59">
        <f t="shared" si="6"/>
        <v>0.79924845052083338</v>
      </c>
      <c r="W9" s="55" t="s">
        <v>347</v>
      </c>
    </row>
    <row r="10" spans="1:23" ht="14.25" x14ac:dyDescent="0.15">
      <c r="A10" s="63">
        <f t="shared" si="3"/>
        <v>8</v>
      </c>
      <c r="B10" s="55" t="s">
        <v>373</v>
      </c>
      <c r="C10" s="55" t="s">
        <v>110</v>
      </c>
      <c r="D10" s="52" t="s">
        <v>369</v>
      </c>
      <c r="E10" s="57"/>
      <c r="F10" s="52">
        <v>1.536E-2</v>
      </c>
      <c r="G10" s="59">
        <v>19</v>
      </c>
      <c r="H10" s="58">
        <v>0.96</v>
      </c>
      <c r="I10" s="59">
        <f t="shared" si="0"/>
        <v>0.30399999999999999</v>
      </c>
      <c r="J10" s="58" t="s">
        <v>52</v>
      </c>
      <c r="K10" s="60">
        <f t="shared" si="4"/>
        <v>72</v>
      </c>
      <c r="L10" s="60">
        <v>50</v>
      </c>
      <c r="M10" s="56">
        <v>2</v>
      </c>
      <c r="N10" s="58">
        <v>34</v>
      </c>
      <c r="O10" s="58">
        <v>0.76</v>
      </c>
      <c r="P10" s="58">
        <v>22.5</v>
      </c>
      <c r="Q10" s="59">
        <f t="shared" si="5"/>
        <v>0.15625</v>
      </c>
      <c r="R10" s="58">
        <v>0</v>
      </c>
      <c r="S10" s="61">
        <v>2.8623333333333299E-2</v>
      </c>
      <c r="T10" s="61">
        <v>6.6666666666666693E-2</v>
      </c>
      <c r="U10" s="58">
        <v>0</v>
      </c>
      <c r="V10" s="59">
        <f t="shared" si="6"/>
        <v>0.73119538194444444</v>
      </c>
      <c r="W10" s="55" t="s">
        <v>347</v>
      </c>
    </row>
    <row r="11" spans="1:23" ht="14.25" x14ac:dyDescent="0.15">
      <c r="A11" s="63">
        <f t="shared" si="3"/>
        <v>9</v>
      </c>
      <c r="B11" s="55" t="s">
        <v>374</v>
      </c>
      <c r="C11" s="55" t="s">
        <v>375</v>
      </c>
      <c r="D11" s="52" t="s">
        <v>369</v>
      </c>
      <c r="E11" s="57"/>
      <c r="F11" s="52">
        <v>3.0599999999999998E-3</v>
      </c>
      <c r="G11" s="59">
        <v>19</v>
      </c>
      <c r="H11" s="58">
        <v>0.98</v>
      </c>
      <c r="I11" s="59">
        <f t="shared" si="0"/>
        <v>5.9326530612244896E-2</v>
      </c>
      <c r="J11" s="58" t="s">
        <v>52</v>
      </c>
      <c r="K11" s="60">
        <f t="shared" si="4"/>
        <v>80</v>
      </c>
      <c r="L11" s="60">
        <v>45</v>
      </c>
      <c r="M11" s="56">
        <v>2</v>
      </c>
      <c r="N11" s="58">
        <v>34</v>
      </c>
      <c r="O11" s="58">
        <v>0.76</v>
      </c>
      <c r="P11" s="58">
        <v>22.5</v>
      </c>
      <c r="Q11" s="59">
        <f t="shared" si="5"/>
        <v>0.140625</v>
      </c>
      <c r="R11" s="58">
        <v>0</v>
      </c>
      <c r="S11" s="61">
        <v>0.01</v>
      </c>
      <c r="T11" s="61">
        <v>0.01</v>
      </c>
      <c r="U11" s="58">
        <v>0.3</v>
      </c>
      <c r="V11" s="59">
        <f t="shared" si="6"/>
        <v>0.63793744793835905</v>
      </c>
      <c r="W11" s="55" t="s">
        <v>347</v>
      </c>
    </row>
    <row r="12" spans="1:23" ht="14.25" x14ac:dyDescent="0.15">
      <c r="A12" s="63">
        <f t="shared" si="3"/>
        <v>10</v>
      </c>
      <c r="B12" s="55" t="s">
        <v>376</v>
      </c>
      <c r="C12" s="55" t="s">
        <v>377</v>
      </c>
      <c r="D12" s="52" t="s">
        <v>369</v>
      </c>
      <c r="E12" s="57"/>
      <c r="F12" s="52">
        <v>3.0599999999999998E-3</v>
      </c>
      <c r="G12" s="59">
        <v>19</v>
      </c>
      <c r="H12" s="58">
        <v>0.98</v>
      </c>
      <c r="I12" s="59">
        <f t="shared" si="0"/>
        <v>5.9326530612244896E-2</v>
      </c>
      <c r="J12" s="58" t="s">
        <v>52</v>
      </c>
      <c r="K12" s="60">
        <f t="shared" si="4"/>
        <v>80</v>
      </c>
      <c r="L12" s="60">
        <v>45</v>
      </c>
      <c r="M12" s="56">
        <v>2</v>
      </c>
      <c r="N12" s="58">
        <v>34</v>
      </c>
      <c r="O12" s="58">
        <v>0.76</v>
      </c>
      <c r="P12" s="58">
        <v>22.5</v>
      </c>
      <c r="Q12" s="59">
        <f t="shared" si="5"/>
        <v>0.140625</v>
      </c>
      <c r="R12" s="58">
        <v>0</v>
      </c>
      <c r="S12" s="61">
        <v>0.01</v>
      </c>
      <c r="T12" s="61">
        <v>0.01</v>
      </c>
      <c r="U12" s="58">
        <v>0.3</v>
      </c>
      <c r="V12" s="59">
        <f t="shared" si="6"/>
        <v>0.63793744793835905</v>
      </c>
      <c r="W12" s="55" t="s">
        <v>347</v>
      </c>
    </row>
    <row r="13" spans="1:23" ht="14.25" x14ac:dyDescent="0.15">
      <c r="A13" s="63">
        <f t="shared" si="3"/>
        <v>11</v>
      </c>
      <c r="B13" s="55" t="s">
        <v>378</v>
      </c>
      <c r="C13" s="55" t="s">
        <v>379</v>
      </c>
      <c r="D13" s="52" t="s">
        <v>369</v>
      </c>
      <c r="E13" s="57"/>
      <c r="F13" s="52">
        <v>3.0599999999999998E-3</v>
      </c>
      <c r="G13" s="59">
        <v>19</v>
      </c>
      <c r="H13" s="58">
        <v>0.97</v>
      </c>
      <c r="I13" s="59">
        <f t="shared" si="0"/>
        <v>5.9938144329896907E-2</v>
      </c>
      <c r="J13" s="58" t="s">
        <v>52</v>
      </c>
      <c r="K13" s="60">
        <f t="shared" si="4"/>
        <v>80</v>
      </c>
      <c r="L13" s="60">
        <v>45</v>
      </c>
      <c r="M13" s="56">
        <v>2</v>
      </c>
      <c r="N13" s="58">
        <v>34</v>
      </c>
      <c r="O13" s="58">
        <v>0.76</v>
      </c>
      <c r="P13" s="58">
        <v>22.5</v>
      </c>
      <c r="Q13" s="59">
        <f t="shared" si="5"/>
        <v>0.140625</v>
      </c>
      <c r="R13" s="58">
        <v>0</v>
      </c>
      <c r="S13" s="61">
        <v>0.01</v>
      </c>
      <c r="T13" s="61">
        <v>6.6666666666666697E-3</v>
      </c>
      <c r="U13" s="58">
        <v>0.3</v>
      </c>
      <c r="V13" s="59">
        <f t="shared" si="6"/>
        <v>0.63858170811634252</v>
      </c>
      <c r="W13" s="55" t="s">
        <v>347</v>
      </c>
    </row>
  </sheetData>
  <mergeCells count="21">
    <mergeCell ref="N1:N2"/>
    <mergeCell ref="B1:B2"/>
    <mergeCell ref="C1:C2"/>
    <mergeCell ref="D1:D2"/>
    <mergeCell ref="E1:F1"/>
    <mergeCell ref="G1:G2"/>
    <mergeCell ref="H1:H2"/>
    <mergeCell ref="I1:I2"/>
    <mergeCell ref="J1:J2"/>
    <mergeCell ref="K1:K2"/>
    <mergeCell ref="L1:L2"/>
    <mergeCell ref="M1:M2"/>
    <mergeCell ref="U1:U2"/>
    <mergeCell ref="V1:V2"/>
    <mergeCell ref="W1:W2"/>
    <mergeCell ref="O1:O2"/>
    <mergeCell ref="P1:P2"/>
    <mergeCell ref="Q1:Q2"/>
    <mergeCell ref="R1:R2"/>
    <mergeCell ref="S1:S2"/>
    <mergeCell ref="T1:T2"/>
  </mergeCells>
  <phoneticPr fontId="11" type="noConversion"/>
  <conditionalFormatting sqref="B4:B12">
    <cfRule type="duplicateValues" dxfId="3" priority="3"/>
  </conditionalFormatting>
  <conditionalFormatting sqref="B4:B13">
    <cfRule type="duplicateValues" dxfId="2" priority="1"/>
    <cfRule type="duplicateValues" dxfId="1" priority="2"/>
  </conditionalFormatting>
  <conditionalFormatting sqref="B13">
    <cfRule type="duplicateValues" dxfId="0" priority="4"/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25D5-3AA8-4469-A70E-DBF990E4DBCC}">
  <dimension ref="A1:W3"/>
  <sheetViews>
    <sheetView workbookViewId="0">
      <selection sqref="A1:W2"/>
    </sheetView>
  </sheetViews>
  <sheetFormatPr defaultRowHeight="13.5" x14ac:dyDescent="0.15"/>
  <cols>
    <col min="1" max="1" width="3" bestFit="1" customWidth="1"/>
    <col min="2" max="2" width="10.5" bestFit="1" customWidth="1"/>
    <col min="3" max="3" width="17.25" bestFit="1" customWidth="1"/>
    <col min="4" max="4" width="11.5" bestFit="1" customWidth="1"/>
    <col min="5" max="5" width="4.5" bestFit="1" customWidth="1"/>
    <col min="6" max="6" width="5.875" bestFit="1" customWidth="1"/>
    <col min="7" max="7" width="13.375" bestFit="1" customWidth="1"/>
    <col min="8" max="8" width="6" bestFit="1" customWidth="1"/>
    <col min="9" max="9" width="6.625" bestFit="1" customWidth="1"/>
    <col min="10" max="10" width="11.75" bestFit="1" customWidth="1"/>
    <col min="11" max="11" width="7.5" bestFit="1" customWidth="1"/>
    <col min="12" max="12" width="5.25" bestFit="1" customWidth="1"/>
    <col min="13" max="13" width="7.5" bestFit="1" customWidth="1"/>
    <col min="14" max="14" width="6" bestFit="1" customWidth="1"/>
    <col min="15" max="15" width="7.5" bestFit="1" customWidth="1"/>
    <col min="16" max="16" width="8.125" bestFit="1" customWidth="1"/>
    <col min="17" max="17" width="6.625" bestFit="1" customWidth="1"/>
    <col min="18" max="18" width="6" bestFit="1" customWidth="1"/>
    <col min="19" max="19" width="6.625" bestFit="1" customWidth="1"/>
    <col min="20" max="20" width="7.125" bestFit="1" customWidth="1"/>
    <col min="21" max="21" width="8.625" bestFit="1" customWidth="1"/>
    <col min="22" max="22" width="17.25" bestFit="1" customWidth="1"/>
    <col min="23" max="23" width="7.5" bestFit="1" customWidth="1"/>
  </cols>
  <sheetData>
    <row r="1" spans="1:23" ht="14.25" x14ac:dyDescent="0.15">
      <c r="A1" s="40" t="s">
        <v>351</v>
      </c>
      <c r="B1" s="108" t="s">
        <v>1</v>
      </c>
      <c r="C1" s="101" t="s">
        <v>2</v>
      </c>
      <c r="D1" s="101" t="s">
        <v>3</v>
      </c>
      <c r="E1" s="109" t="s">
        <v>4</v>
      </c>
      <c r="F1" s="110"/>
      <c r="G1" s="103" t="s">
        <v>5</v>
      </c>
      <c r="H1" s="111" t="s">
        <v>352</v>
      </c>
      <c r="I1" s="113" t="s">
        <v>7</v>
      </c>
      <c r="J1" s="114" t="s">
        <v>8</v>
      </c>
      <c r="K1" s="115" t="s">
        <v>9</v>
      </c>
      <c r="L1" s="116" t="s">
        <v>10</v>
      </c>
      <c r="M1" s="102" t="s">
        <v>11</v>
      </c>
      <c r="N1" s="101" t="s">
        <v>12</v>
      </c>
      <c r="O1" s="102" t="s">
        <v>13</v>
      </c>
      <c r="P1" s="102" t="s">
        <v>14</v>
      </c>
      <c r="Q1" s="103" t="s">
        <v>15</v>
      </c>
      <c r="R1" s="104" t="s">
        <v>16</v>
      </c>
      <c r="S1" s="105" t="s">
        <v>17</v>
      </c>
      <c r="T1" s="106" t="s">
        <v>18</v>
      </c>
      <c r="U1" s="98" t="s">
        <v>353</v>
      </c>
      <c r="V1" s="100" t="s">
        <v>380</v>
      </c>
      <c r="W1" s="101" t="s">
        <v>21</v>
      </c>
    </row>
    <row r="2" spans="1:23" ht="14.25" x14ac:dyDescent="0.15">
      <c r="A2" s="41" t="s">
        <v>354</v>
      </c>
      <c r="B2" s="108"/>
      <c r="C2" s="101"/>
      <c r="D2" s="101" t="s">
        <v>3</v>
      </c>
      <c r="E2" s="42" t="s">
        <v>25</v>
      </c>
      <c r="F2" s="42" t="s">
        <v>26</v>
      </c>
      <c r="G2" s="103"/>
      <c r="H2" s="112"/>
      <c r="I2" s="113"/>
      <c r="J2" s="114"/>
      <c r="K2" s="115"/>
      <c r="L2" s="117"/>
      <c r="M2" s="102"/>
      <c r="N2" s="101"/>
      <c r="O2" s="102"/>
      <c r="P2" s="102"/>
      <c r="Q2" s="103"/>
      <c r="R2" s="104"/>
      <c r="S2" s="104"/>
      <c r="T2" s="107"/>
      <c r="U2" s="99"/>
      <c r="V2" s="100"/>
      <c r="W2" s="101"/>
    </row>
    <row r="3" spans="1:23" ht="14.25" x14ac:dyDescent="0.15">
      <c r="A3" s="68">
        <v>1</v>
      </c>
      <c r="B3" s="55" t="s">
        <v>382</v>
      </c>
      <c r="C3" s="55" t="s">
        <v>383</v>
      </c>
      <c r="D3" s="65" t="s">
        <v>384</v>
      </c>
      <c r="E3" s="46"/>
      <c r="F3" s="46">
        <v>1.6629999999999999E-2</v>
      </c>
      <c r="G3" s="47">
        <v>17.3</v>
      </c>
      <c r="H3" s="47">
        <v>0.96</v>
      </c>
      <c r="I3" s="66">
        <f>F3*G3/H3</f>
        <v>0.29968645833333335</v>
      </c>
      <c r="J3" s="50" t="s">
        <v>385</v>
      </c>
      <c r="K3" s="50">
        <v>60</v>
      </c>
      <c r="L3" s="52">
        <v>60</v>
      </c>
      <c r="M3" s="55">
        <v>1</v>
      </c>
      <c r="N3" s="52">
        <v>39.75</v>
      </c>
      <c r="O3" s="52">
        <v>0.76</v>
      </c>
      <c r="P3" s="52">
        <v>22.5</v>
      </c>
      <c r="Q3" s="59">
        <f t="shared" ref="Q3" si="0">P3/K3/M3</f>
        <v>0.375</v>
      </c>
      <c r="R3" s="47"/>
      <c r="S3" s="67"/>
      <c r="T3" s="47">
        <v>0.01</v>
      </c>
      <c r="U3" s="52"/>
      <c r="V3" s="47">
        <f t="shared" ref="V3" si="1">(I3+Q3+(N3*O3/K3/M3)/2)*1.11+R3*1.03+T3+U3</f>
        <v>1.0383444687500003</v>
      </c>
      <c r="W3" s="55" t="s">
        <v>347</v>
      </c>
    </row>
  </sheetData>
  <mergeCells count="21">
    <mergeCell ref="N1:N2"/>
    <mergeCell ref="B1:B2"/>
    <mergeCell ref="C1:C2"/>
    <mergeCell ref="D1:D2"/>
    <mergeCell ref="E1:F1"/>
    <mergeCell ref="G1:G2"/>
    <mergeCell ref="H1:H2"/>
    <mergeCell ref="I1:I2"/>
    <mergeCell ref="J1:J2"/>
    <mergeCell ref="K1:K2"/>
    <mergeCell ref="L1:L2"/>
    <mergeCell ref="M1:M2"/>
    <mergeCell ref="U1:U2"/>
    <mergeCell ref="V1:V2"/>
    <mergeCell ref="W1:W2"/>
    <mergeCell ref="O1:O2"/>
    <mergeCell ref="P1:P2"/>
    <mergeCell ref="Q1:Q2"/>
    <mergeCell ref="R1:R2"/>
    <mergeCell ref="S1:S2"/>
    <mergeCell ref="T1:T2"/>
  </mergeCells>
  <phoneticPr fontId="11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085A6-E482-4B8F-A706-05C9DDD769B6}">
  <dimension ref="A1:W8"/>
  <sheetViews>
    <sheetView workbookViewId="0">
      <selection activeCell="H24" sqref="H24"/>
    </sheetView>
  </sheetViews>
  <sheetFormatPr defaultRowHeight="13.5" x14ac:dyDescent="0.15"/>
  <cols>
    <col min="1" max="1" width="3" bestFit="1" customWidth="1"/>
    <col min="2" max="2" width="10.5" bestFit="1" customWidth="1"/>
    <col min="3" max="3" width="15.5" bestFit="1" customWidth="1"/>
    <col min="4" max="4" width="18.375" bestFit="1" customWidth="1"/>
    <col min="5" max="5" width="4.5" bestFit="1" customWidth="1"/>
    <col min="6" max="6" width="5.875" bestFit="1" customWidth="1"/>
    <col min="7" max="7" width="6.75" customWidth="1"/>
    <col min="8" max="8" width="6" bestFit="1" customWidth="1"/>
    <col min="9" max="9" width="6.625" bestFit="1" customWidth="1"/>
    <col min="10" max="10" width="12.875" bestFit="1" customWidth="1"/>
    <col min="11" max="11" width="7.5" bestFit="1" customWidth="1"/>
    <col min="12" max="12" width="5.25" bestFit="1" customWidth="1"/>
    <col min="13" max="13" width="4.375" customWidth="1"/>
    <col min="14" max="14" width="6" bestFit="1" customWidth="1"/>
    <col min="15" max="15" width="4.5" customWidth="1"/>
    <col min="16" max="16" width="5" customWidth="1"/>
    <col min="17" max="17" width="6.625" bestFit="1" customWidth="1"/>
    <col min="18" max="18" width="6" bestFit="1" customWidth="1"/>
    <col min="19" max="19" width="6.625" bestFit="1" customWidth="1"/>
    <col min="20" max="20" width="7.125" bestFit="1" customWidth="1"/>
    <col min="21" max="21" width="8.625" bestFit="1" customWidth="1"/>
  </cols>
  <sheetData>
    <row r="1" spans="1:23" ht="14.25" x14ac:dyDescent="0.15">
      <c r="A1" s="40" t="s">
        <v>351</v>
      </c>
      <c r="B1" s="108" t="s">
        <v>1</v>
      </c>
      <c r="C1" s="101" t="s">
        <v>2</v>
      </c>
      <c r="D1" s="101" t="s">
        <v>3</v>
      </c>
      <c r="E1" s="109" t="s">
        <v>4</v>
      </c>
      <c r="F1" s="110"/>
      <c r="G1" s="103" t="s">
        <v>5</v>
      </c>
      <c r="H1" s="111" t="s">
        <v>352</v>
      </c>
      <c r="I1" s="113" t="s">
        <v>7</v>
      </c>
      <c r="J1" s="114" t="s">
        <v>8</v>
      </c>
      <c r="K1" s="115" t="s">
        <v>9</v>
      </c>
      <c r="L1" s="116" t="s">
        <v>10</v>
      </c>
      <c r="M1" s="102" t="s">
        <v>11</v>
      </c>
      <c r="N1" s="101" t="s">
        <v>12</v>
      </c>
      <c r="O1" s="102" t="s">
        <v>13</v>
      </c>
      <c r="P1" s="102" t="s">
        <v>14</v>
      </c>
      <c r="Q1" s="103" t="s">
        <v>15</v>
      </c>
      <c r="R1" s="104" t="s">
        <v>16</v>
      </c>
      <c r="S1" s="105" t="s">
        <v>17</v>
      </c>
      <c r="T1" s="106" t="s">
        <v>18</v>
      </c>
      <c r="U1" s="98" t="s">
        <v>353</v>
      </c>
      <c r="V1" s="100" t="s">
        <v>380</v>
      </c>
      <c r="W1" s="101" t="s">
        <v>21</v>
      </c>
    </row>
    <row r="2" spans="1:23" ht="14.25" x14ac:dyDescent="0.15">
      <c r="A2" s="41" t="s">
        <v>354</v>
      </c>
      <c r="B2" s="108"/>
      <c r="C2" s="101"/>
      <c r="D2" s="101" t="s">
        <v>3</v>
      </c>
      <c r="E2" s="42" t="s">
        <v>25</v>
      </c>
      <c r="F2" s="42" t="s">
        <v>26</v>
      </c>
      <c r="G2" s="103"/>
      <c r="H2" s="112"/>
      <c r="I2" s="113"/>
      <c r="J2" s="114"/>
      <c r="K2" s="115"/>
      <c r="L2" s="117"/>
      <c r="M2" s="102"/>
      <c r="N2" s="101"/>
      <c r="O2" s="102"/>
      <c r="P2" s="102"/>
      <c r="Q2" s="103"/>
      <c r="R2" s="104"/>
      <c r="S2" s="104"/>
      <c r="T2" s="107"/>
      <c r="U2" s="99"/>
      <c r="V2" s="100"/>
      <c r="W2" s="101"/>
    </row>
    <row r="3" spans="1:23" ht="14.25" x14ac:dyDescent="0.15">
      <c r="A3" s="55">
        <v>1</v>
      </c>
      <c r="B3" s="69" t="s">
        <v>386</v>
      </c>
      <c r="C3" s="56" t="s">
        <v>387</v>
      </c>
      <c r="D3" s="55" t="s">
        <v>29</v>
      </c>
      <c r="E3" s="46"/>
      <c r="F3" s="46">
        <v>2.52E-2</v>
      </c>
      <c r="G3" s="47">
        <v>17.3</v>
      </c>
      <c r="H3" s="70">
        <v>0.96</v>
      </c>
      <c r="I3" s="47">
        <f t="shared" ref="I3:I4" si="0">F3*G3/H3</f>
        <v>0.45412500000000006</v>
      </c>
      <c r="J3" s="49" t="s">
        <v>398</v>
      </c>
      <c r="K3" s="52">
        <v>55</v>
      </c>
      <c r="L3" s="50">
        <f>3600/K3</f>
        <v>65.454545454545453</v>
      </c>
      <c r="M3" s="55">
        <v>2</v>
      </c>
      <c r="N3" s="52">
        <v>34</v>
      </c>
      <c r="O3" s="52">
        <v>0.76</v>
      </c>
      <c r="P3" s="52">
        <v>22.5</v>
      </c>
      <c r="Q3" s="47">
        <f t="shared" ref="Q3:Q4" si="1">P3/K3/M3</f>
        <v>0.20454545454545456</v>
      </c>
      <c r="R3" s="67"/>
      <c r="S3" s="54">
        <v>0.27</v>
      </c>
      <c r="T3" s="54">
        <v>0.01</v>
      </c>
      <c r="U3" s="54"/>
      <c r="V3" s="47">
        <f t="shared" ref="V3:V5" si="2">(I3+Q3+(N3*O3/K3/M3)/2)*1.11+R3*1.03+S3+T3+U3</f>
        <v>1.1414987500000002</v>
      </c>
      <c r="W3" s="55" t="s">
        <v>347</v>
      </c>
    </row>
    <row r="4" spans="1:23" ht="14.25" x14ac:dyDescent="0.15">
      <c r="A4" s="55">
        <v>2</v>
      </c>
      <c r="B4" s="69" t="s">
        <v>388</v>
      </c>
      <c r="C4" s="56" t="s">
        <v>389</v>
      </c>
      <c r="D4" s="55" t="s">
        <v>359</v>
      </c>
      <c r="E4" s="46"/>
      <c r="F4" s="46">
        <v>0.02</v>
      </c>
      <c r="G4" s="59">
        <v>17.399999999999999</v>
      </c>
      <c r="H4" s="70">
        <v>0.96</v>
      </c>
      <c r="I4" s="47">
        <f t="shared" si="0"/>
        <v>0.36249999999999999</v>
      </c>
      <c r="J4" s="49" t="s">
        <v>398</v>
      </c>
      <c r="K4" s="52">
        <v>65</v>
      </c>
      <c r="L4" s="50">
        <v>55</v>
      </c>
      <c r="M4" s="55">
        <v>2</v>
      </c>
      <c r="N4" s="52">
        <v>34</v>
      </c>
      <c r="O4" s="52">
        <v>0.76</v>
      </c>
      <c r="P4" s="52">
        <v>22.5</v>
      </c>
      <c r="Q4" s="47">
        <f t="shared" si="1"/>
        <v>0.17307692307692307</v>
      </c>
      <c r="R4" s="67"/>
      <c r="S4" s="54">
        <f>0.1307/200</f>
        <v>6.535E-4</v>
      </c>
      <c r="T4" s="54">
        <v>0.01</v>
      </c>
      <c r="U4" s="54"/>
      <c r="V4" s="47">
        <f t="shared" si="2"/>
        <v>0.71546080769230769</v>
      </c>
      <c r="W4" s="55" t="s">
        <v>347</v>
      </c>
    </row>
    <row r="5" spans="1:23" ht="14.25" x14ac:dyDescent="0.15">
      <c r="A5" s="55">
        <v>3</v>
      </c>
      <c r="B5" s="69" t="s">
        <v>390</v>
      </c>
      <c r="C5" s="56" t="s">
        <v>391</v>
      </c>
      <c r="D5" s="55" t="s">
        <v>362</v>
      </c>
      <c r="E5" s="46"/>
      <c r="F5" s="46">
        <v>1.7000000000000001E-2</v>
      </c>
      <c r="G5" s="47">
        <v>19</v>
      </c>
      <c r="H5" s="70">
        <v>0.96</v>
      </c>
      <c r="I5" s="47">
        <f>F5*G5/H5</f>
        <v>0.33645833333333336</v>
      </c>
      <c r="J5" s="49" t="s">
        <v>398</v>
      </c>
      <c r="K5" s="52">
        <v>65</v>
      </c>
      <c r="L5" s="50">
        <v>55</v>
      </c>
      <c r="M5" s="55">
        <v>2</v>
      </c>
      <c r="N5" s="52">
        <v>34</v>
      </c>
      <c r="O5" s="52">
        <v>0.76</v>
      </c>
      <c r="P5" s="52">
        <v>22.5</v>
      </c>
      <c r="Q5" s="47">
        <f>P5/K5/M5</f>
        <v>0.17307692307692307</v>
      </c>
      <c r="R5" s="67"/>
      <c r="S5" s="54">
        <f>0.1307/200</f>
        <v>6.535E-4</v>
      </c>
      <c r="T5" s="54">
        <v>0.01</v>
      </c>
      <c r="U5" s="54">
        <v>0.5</v>
      </c>
      <c r="V5" s="47">
        <f t="shared" si="2"/>
        <v>1.1865545576923078</v>
      </c>
      <c r="W5" s="55" t="s">
        <v>347</v>
      </c>
    </row>
    <row r="6" spans="1:23" ht="14.25" x14ac:dyDescent="0.15">
      <c r="A6" s="55">
        <v>4</v>
      </c>
      <c r="B6" s="69" t="s">
        <v>392</v>
      </c>
      <c r="C6" s="56" t="s">
        <v>393</v>
      </c>
      <c r="D6" s="55" t="s">
        <v>359</v>
      </c>
      <c r="E6" s="46"/>
      <c r="F6" s="46">
        <v>7.5999999999999998E-2</v>
      </c>
      <c r="G6" s="59">
        <v>17.399999999999999</v>
      </c>
      <c r="H6" s="70">
        <v>0.96</v>
      </c>
      <c r="I6" s="47">
        <f>F6*G6/H6</f>
        <v>1.3774999999999999</v>
      </c>
      <c r="J6" s="49" t="s">
        <v>398</v>
      </c>
      <c r="K6" s="52">
        <v>65</v>
      </c>
      <c r="L6" s="50">
        <f>3600/K6</f>
        <v>55.384615384615387</v>
      </c>
      <c r="M6" s="55">
        <v>2</v>
      </c>
      <c r="N6" s="52">
        <v>34</v>
      </c>
      <c r="O6" s="52">
        <v>0.76</v>
      </c>
      <c r="P6" s="52">
        <v>22.5</v>
      </c>
      <c r="Q6" s="47">
        <f>P6/K6/M6</f>
        <v>0.17307692307692307</v>
      </c>
      <c r="R6" s="67"/>
      <c r="S6" s="54">
        <f>0.0131+0.1307/100</f>
        <v>1.4407E-2</v>
      </c>
      <c r="T6" s="54">
        <v>0.01</v>
      </c>
      <c r="U6" s="54">
        <v>0.5</v>
      </c>
      <c r="V6" s="47">
        <f>(I6+Q6+(N6*O6/K6/M6)/2)*1.11+R6*1.03+S6+T6+U6</f>
        <v>2.355864307692308</v>
      </c>
      <c r="W6" s="55" t="s">
        <v>347</v>
      </c>
    </row>
    <row r="7" spans="1:23" ht="14.25" x14ac:dyDescent="0.15">
      <c r="A7" s="55">
        <v>5</v>
      </c>
      <c r="B7" s="69" t="s">
        <v>394</v>
      </c>
      <c r="C7" s="56" t="s">
        <v>395</v>
      </c>
      <c r="D7" s="55" t="s">
        <v>399</v>
      </c>
      <c r="E7" s="46"/>
      <c r="F7" s="46">
        <v>6.0000000000000001E-3</v>
      </c>
      <c r="G7" s="47">
        <v>17.3</v>
      </c>
      <c r="H7" s="70">
        <v>0.96</v>
      </c>
      <c r="I7" s="47">
        <f t="shared" ref="I7:I8" si="3">F7*G7/H7</f>
        <v>0.10812500000000001</v>
      </c>
      <c r="J7" s="49" t="s">
        <v>400</v>
      </c>
      <c r="K7" s="52">
        <v>72</v>
      </c>
      <c r="L7" s="50">
        <v>50</v>
      </c>
      <c r="M7" s="55">
        <v>2</v>
      </c>
      <c r="N7" s="52">
        <v>32.75</v>
      </c>
      <c r="O7" s="52">
        <v>0.76</v>
      </c>
      <c r="P7" s="52">
        <v>22.5</v>
      </c>
      <c r="Q7" s="47">
        <f t="shared" ref="Q7:Q8" si="4">P7/K7/M7</f>
        <v>0.15625</v>
      </c>
      <c r="R7" s="67"/>
      <c r="S7" s="54">
        <v>1E-3</v>
      </c>
      <c r="T7" s="54">
        <v>1E-3</v>
      </c>
      <c r="U7" s="54"/>
      <c r="V7" s="47">
        <f t="shared" ref="V7:V8" si="5">(I7+Q7+(N7*O7/K7/M7)/2)*1.11+R7*1.03+S7+T7+U7</f>
        <v>0.39138645833333341</v>
      </c>
      <c r="W7" s="55" t="s">
        <v>347</v>
      </c>
    </row>
    <row r="8" spans="1:23" ht="14.25" x14ac:dyDescent="0.15">
      <c r="A8" s="55">
        <v>6</v>
      </c>
      <c r="B8" s="69" t="s">
        <v>396</v>
      </c>
      <c r="C8" s="56" t="s">
        <v>397</v>
      </c>
      <c r="D8" s="55" t="s">
        <v>399</v>
      </c>
      <c r="E8" s="46"/>
      <c r="F8" s="46">
        <v>2.3800000000000002E-2</v>
      </c>
      <c r="G8" s="47">
        <v>17.3</v>
      </c>
      <c r="H8" s="70">
        <v>0.96</v>
      </c>
      <c r="I8" s="47">
        <f t="shared" si="3"/>
        <v>0.42889583333333342</v>
      </c>
      <c r="J8" s="49" t="s">
        <v>401</v>
      </c>
      <c r="K8" s="52">
        <v>65</v>
      </c>
      <c r="L8" s="50">
        <v>55</v>
      </c>
      <c r="M8" s="55">
        <v>2</v>
      </c>
      <c r="N8" s="52">
        <v>32.75</v>
      </c>
      <c r="O8" s="52">
        <v>0.76</v>
      </c>
      <c r="P8" s="52">
        <v>22.5</v>
      </c>
      <c r="Q8" s="47">
        <f t="shared" si="4"/>
        <v>0.17307692307692307</v>
      </c>
      <c r="R8" s="67"/>
      <c r="S8" s="54">
        <v>1E-3</v>
      </c>
      <c r="T8" s="54">
        <v>0.01</v>
      </c>
      <c r="U8" s="54"/>
      <c r="V8" s="47">
        <f t="shared" si="5"/>
        <v>0.78545091346153872</v>
      </c>
      <c r="W8" s="55" t="s">
        <v>347</v>
      </c>
    </row>
  </sheetData>
  <mergeCells count="21">
    <mergeCell ref="U1:U2"/>
    <mergeCell ref="V1:V2"/>
    <mergeCell ref="W1:W2"/>
    <mergeCell ref="O1:O2"/>
    <mergeCell ref="P1:P2"/>
    <mergeCell ref="Q1:Q2"/>
    <mergeCell ref="R1:R2"/>
    <mergeCell ref="S1:S2"/>
    <mergeCell ref="T1:T2"/>
    <mergeCell ref="N1:N2"/>
    <mergeCell ref="B1:B2"/>
    <mergeCell ref="C1:C2"/>
    <mergeCell ref="D1:D2"/>
    <mergeCell ref="E1:F1"/>
    <mergeCell ref="G1:G2"/>
    <mergeCell ref="H1:H2"/>
    <mergeCell ref="I1:I2"/>
    <mergeCell ref="J1:J2"/>
    <mergeCell ref="K1:K2"/>
    <mergeCell ref="L1:L2"/>
    <mergeCell ref="M1:M2"/>
  </mergeCells>
  <phoneticPr fontId="11" type="noConversion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9733A-0508-4674-8EAB-44DFEDBB5FA3}">
  <dimension ref="A1:W4"/>
  <sheetViews>
    <sheetView workbookViewId="0">
      <selection activeCell="G11" sqref="G11"/>
    </sheetView>
  </sheetViews>
  <sheetFormatPr defaultRowHeight="13.5" x14ac:dyDescent="0.15"/>
  <cols>
    <col min="1" max="1" width="3" bestFit="1" customWidth="1"/>
    <col min="2" max="2" width="10.5" bestFit="1" customWidth="1"/>
    <col min="3" max="4" width="12.25" bestFit="1" customWidth="1"/>
    <col min="5" max="5" width="4.5" bestFit="1" customWidth="1"/>
    <col min="6" max="6" width="5.875" bestFit="1" customWidth="1"/>
    <col min="7" max="7" width="6.625" customWidth="1"/>
    <col min="8" max="8" width="6" bestFit="1" customWidth="1"/>
    <col min="9" max="9" width="6.625" bestFit="1" customWidth="1"/>
    <col min="10" max="10" width="9" bestFit="1" customWidth="1"/>
    <col min="11" max="11" width="5" customWidth="1"/>
    <col min="12" max="12" width="5.25" bestFit="1" customWidth="1"/>
    <col min="13" max="13" width="4.25" customWidth="1"/>
    <col min="14" max="14" width="6" bestFit="1" customWidth="1"/>
    <col min="15" max="15" width="4.625" customWidth="1"/>
    <col min="16" max="16" width="5.25" customWidth="1"/>
    <col min="17" max="17" width="6.625" bestFit="1" customWidth="1"/>
    <col min="18" max="18" width="6" bestFit="1" customWidth="1"/>
    <col min="19" max="19" width="6.625" bestFit="1" customWidth="1"/>
    <col min="20" max="20" width="7.125" bestFit="1" customWidth="1"/>
    <col min="21" max="21" width="8.625" bestFit="1" customWidth="1"/>
  </cols>
  <sheetData>
    <row r="1" spans="1:23" ht="14.25" x14ac:dyDescent="0.15">
      <c r="A1" s="40" t="s">
        <v>351</v>
      </c>
      <c r="B1" s="108" t="s">
        <v>1</v>
      </c>
      <c r="C1" s="101" t="s">
        <v>2</v>
      </c>
      <c r="D1" s="101" t="s">
        <v>3</v>
      </c>
      <c r="E1" s="109" t="s">
        <v>4</v>
      </c>
      <c r="F1" s="110"/>
      <c r="G1" s="103" t="s">
        <v>5</v>
      </c>
      <c r="H1" s="111" t="s">
        <v>352</v>
      </c>
      <c r="I1" s="113" t="s">
        <v>7</v>
      </c>
      <c r="J1" s="114" t="s">
        <v>8</v>
      </c>
      <c r="K1" s="115" t="s">
        <v>9</v>
      </c>
      <c r="L1" s="116" t="s">
        <v>10</v>
      </c>
      <c r="M1" s="102" t="s">
        <v>11</v>
      </c>
      <c r="N1" s="101" t="s">
        <v>12</v>
      </c>
      <c r="O1" s="102" t="s">
        <v>13</v>
      </c>
      <c r="P1" s="102" t="s">
        <v>14</v>
      </c>
      <c r="Q1" s="103" t="s">
        <v>15</v>
      </c>
      <c r="R1" s="104" t="s">
        <v>16</v>
      </c>
      <c r="S1" s="105" t="s">
        <v>17</v>
      </c>
      <c r="T1" s="106" t="s">
        <v>18</v>
      </c>
      <c r="U1" s="98" t="s">
        <v>353</v>
      </c>
      <c r="V1" s="100" t="s">
        <v>380</v>
      </c>
      <c r="W1" s="101" t="s">
        <v>21</v>
      </c>
    </row>
    <row r="2" spans="1:23" ht="14.25" x14ac:dyDescent="0.15">
      <c r="A2" s="41" t="s">
        <v>354</v>
      </c>
      <c r="B2" s="108"/>
      <c r="C2" s="101"/>
      <c r="D2" s="101" t="s">
        <v>3</v>
      </c>
      <c r="E2" s="42" t="s">
        <v>25</v>
      </c>
      <c r="F2" s="42" t="s">
        <v>26</v>
      </c>
      <c r="G2" s="103"/>
      <c r="H2" s="112"/>
      <c r="I2" s="113"/>
      <c r="J2" s="114"/>
      <c r="K2" s="115"/>
      <c r="L2" s="117"/>
      <c r="M2" s="102"/>
      <c r="N2" s="101"/>
      <c r="O2" s="102"/>
      <c r="P2" s="102"/>
      <c r="Q2" s="103"/>
      <c r="R2" s="104"/>
      <c r="S2" s="104"/>
      <c r="T2" s="107"/>
      <c r="U2" s="99"/>
      <c r="V2" s="100"/>
      <c r="W2" s="101"/>
    </row>
    <row r="3" spans="1:23" ht="14.25" x14ac:dyDescent="0.15">
      <c r="A3" s="63">
        <v>1</v>
      </c>
      <c r="B3" s="55" t="s">
        <v>402</v>
      </c>
      <c r="C3" s="55" t="s">
        <v>403</v>
      </c>
      <c r="D3" s="65" t="s">
        <v>404</v>
      </c>
      <c r="E3" s="46"/>
      <c r="F3" s="46">
        <v>3.3E-3</v>
      </c>
      <c r="G3" s="71">
        <v>24</v>
      </c>
      <c r="H3" s="72">
        <v>0.98</v>
      </c>
      <c r="I3" s="47">
        <f t="shared" ref="I3:I4" si="0">F3*G3/H3</f>
        <v>8.0816326530612242E-2</v>
      </c>
      <c r="J3" s="49" t="s">
        <v>30</v>
      </c>
      <c r="K3" s="50">
        <v>65</v>
      </c>
      <c r="L3" s="50">
        <v>55</v>
      </c>
      <c r="M3" s="51">
        <v>3</v>
      </c>
      <c r="N3" s="52">
        <v>27.15</v>
      </c>
      <c r="O3" s="52">
        <v>0.76</v>
      </c>
      <c r="P3" s="52">
        <v>22.5</v>
      </c>
      <c r="Q3" s="47">
        <f t="shared" ref="Q3:Q4" si="1">P3/K3/M3</f>
        <v>0.11538461538461538</v>
      </c>
      <c r="R3" s="53"/>
      <c r="S3" s="54">
        <f t="shared" ref="S3:S4" si="2">0.0291/300+8.4124/1800</f>
        <v>4.7705555555555557E-3</v>
      </c>
      <c r="T3" s="54">
        <v>1.1111111111111099E-2</v>
      </c>
      <c r="U3" s="54">
        <v>0.2</v>
      </c>
      <c r="V3" s="47">
        <f t="shared" ref="V3:V4" si="3">(I3+Q3+(N3*O3/K3/M3)/2)*1.11+R3*1.03+S3+T3+U3</f>
        <v>0.4923922506541078</v>
      </c>
      <c r="W3" s="55" t="s">
        <v>347</v>
      </c>
    </row>
    <row r="4" spans="1:23" ht="14.25" x14ac:dyDescent="0.15">
      <c r="A4" s="63">
        <v>2</v>
      </c>
      <c r="B4" s="55" t="s">
        <v>405</v>
      </c>
      <c r="C4" s="55" t="s">
        <v>403</v>
      </c>
      <c r="D4" s="65" t="s">
        <v>404</v>
      </c>
      <c r="E4" s="46"/>
      <c r="F4" s="46">
        <v>3.3E-3</v>
      </c>
      <c r="G4" s="71">
        <v>24</v>
      </c>
      <c r="H4" s="72">
        <v>0.98</v>
      </c>
      <c r="I4" s="47">
        <f t="shared" si="0"/>
        <v>8.0816326530612242E-2</v>
      </c>
      <c r="J4" s="49" t="s">
        <v>30</v>
      </c>
      <c r="K4" s="50">
        <v>65</v>
      </c>
      <c r="L4" s="50">
        <v>55</v>
      </c>
      <c r="M4" s="51">
        <v>3</v>
      </c>
      <c r="N4" s="52">
        <v>27.15</v>
      </c>
      <c r="O4" s="52">
        <v>0.76</v>
      </c>
      <c r="P4" s="52">
        <v>22.5</v>
      </c>
      <c r="Q4" s="47">
        <f t="shared" si="1"/>
        <v>0.11538461538461538</v>
      </c>
      <c r="R4" s="53"/>
      <c r="S4" s="54">
        <f t="shared" si="2"/>
        <v>4.7705555555555557E-3</v>
      </c>
      <c r="T4" s="54">
        <v>1.1111111111111099E-2</v>
      </c>
      <c r="U4" s="54">
        <v>0.2</v>
      </c>
      <c r="V4" s="47">
        <f t="shared" si="3"/>
        <v>0.4923922506541078</v>
      </c>
      <c r="W4" s="55" t="s">
        <v>347</v>
      </c>
    </row>
  </sheetData>
  <mergeCells count="21">
    <mergeCell ref="N1:N2"/>
    <mergeCell ref="B1:B2"/>
    <mergeCell ref="C1:C2"/>
    <mergeCell ref="D1:D2"/>
    <mergeCell ref="E1:F1"/>
    <mergeCell ref="G1:G2"/>
    <mergeCell ref="H1:H2"/>
    <mergeCell ref="I1:I2"/>
    <mergeCell ref="J1:J2"/>
    <mergeCell ref="K1:K2"/>
    <mergeCell ref="L1:L2"/>
    <mergeCell ref="M1:M2"/>
    <mergeCell ref="U1:U2"/>
    <mergeCell ref="V1:V2"/>
    <mergeCell ref="W1:W2"/>
    <mergeCell ref="O1:O2"/>
    <mergeCell ref="P1:P2"/>
    <mergeCell ref="Q1:Q2"/>
    <mergeCell ref="R1:R2"/>
    <mergeCell ref="S1:S2"/>
    <mergeCell ref="T1:T2"/>
  </mergeCells>
  <phoneticPr fontId="11" type="noConversion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410F4-BD4B-4A80-97F1-DCD94569A313}">
  <dimension ref="A1:W4"/>
  <sheetViews>
    <sheetView tabSelected="1" workbookViewId="0">
      <selection activeCell="P16" sqref="P16"/>
    </sheetView>
  </sheetViews>
  <sheetFormatPr defaultRowHeight="13.5" x14ac:dyDescent="0.15"/>
  <cols>
    <col min="1" max="1" width="3" bestFit="1" customWidth="1"/>
    <col min="2" max="2" width="10.5" bestFit="1" customWidth="1"/>
    <col min="3" max="4" width="12.25" customWidth="1"/>
    <col min="5" max="5" width="4.5" customWidth="1"/>
    <col min="6" max="6" width="5.875" customWidth="1"/>
    <col min="7" max="7" width="6.625" customWidth="1"/>
    <col min="8" max="8" width="6" customWidth="1"/>
    <col min="9" max="9" width="6.625" customWidth="1"/>
    <col min="10" max="10" width="9" customWidth="1"/>
    <col min="11" max="11" width="5" customWidth="1"/>
    <col min="12" max="12" width="5.25" customWidth="1"/>
    <col min="13" max="13" width="4.25" customWidth="1"/>
    <col min="14" max="14" width="6" customWidth="1"/>
    <col min="15" max="15" width="4.625" customWidth="1"/>
    <col min="16" max="16" width="5.25" customWidth="1"/>
    <col min="17" max="17" width="6.625" customWidth="1"/>
    <col min="18" max="18" width="6" customWidth="1"/>
    <col min="19" max="19" width="6.625" customWidth="1"/>
    <col min="20" max="20" width="7.125" customWidth="1"/>
    <col min="21" max="21" width="8.625" customWidth="1"/>
  </cols>
  <sheetData>
    <row r="1" spans="1:23" ht="14.25" x14ac:dyDescent="0.15">
      <c r="A1" s="40" t="s">
        <v>351</v>
      </c>
      <c r="B1" s="108" t="s">
        <v>1</v>
      </c>
      <c r="C1" s="101" t="s">
        <v>2</v>
      </c>
      <c r="D1" s="101" t="s">
        <v>3</v>
      </c>
      <c r="E1" s="109" t="s">
        <v>4</v>
      </c>
      <c r="F1" s="110"/>
      <c r="G1" s="103" t="s">
        <v>5</v>
      </c>
      <c r="H1" s="111" t="s">
        <v>352</v>
      </c>
      <c r="I1" s="113" t="s">
        <v>7</v>
      </c>
      <c r="J1" s="114" t="s">
        <v>8</v>
      </c>
      <c r="K1" s="115" t="s">
        <v>9</v>
      </c>
      <c r="L1" s="116" t="s">
        <v>10</v>
      </c>
      <c r="M1" s="102" t="s">
        <v>11</v>
      </c>
      <c r="N1" s="101" t="s">
        <v>12</v>
      </c>
      <c r="O1" s="102" t="s">
        <v>13</v>
      </c>
      <c r="P1" s="102" t="s">
        <v>14</v>
      </c>
      <c r="Q1" s="103" t="s">
        <v>15</v>
      </c>
      <c r="R1" s="104" t="s">
        <v>16</v>
      </c>
      <c r="S1" s="105" t="s">
        <v>17</v>
      </c>
      <c r="T1" s="106" t="s">
        <v>18</v>
      </c>
      <c r="U1" s="98" t="s">
        <v>353</v>
      </c>
      <c r="V1" s="100" t="s">
        <v>380</v>
      </c>
      <c r="W1" s="101" t="s">
        <v>21</v>
      </c>
    </row>
    <row r="2" spans="1:23" ht="14.25" x14ac:dyDescent="0.15">
      <c r="A2" s="41" t="s">
        <v>354</v>
      </c>
      <c r="B2" s="108"/>
      <c r="C2" s="101"/>
      <c r="D2" s="101" t="s">
        <v>3</v>
      </c>
      <c r="E2" s="42" t="s">
        <v>25</v>
      </c>
      <c r="F2" s="42" t="s">
        <v>26</v>
      </c>
      <c r="G2" s="103"/>
      <c r="H2" s="112"/>
      <c r="I2" s="113"/>
      <c r="J2" s="114"/>
      <c r="K2" s="115"/>
      <c r="L2" s="117"/>
      <c r="M2" s="102"/>
      <c r="N2" s="101"/>
      <c r="O2" s="102"/>
      <c r="P2" s="102"/>
      <c r="Q2" s="103"/>
      <c r="R2" s="104"/>
      <c r="S2" s="104"/>
      <c r="T2" s="107"/>
      <c r="U2" s="99"/>
      <c r="V2" s="100"/>
      <c r="W2" s="101"/>
    </row>
    <row r="3" spans="1:23" ht="14.25" x14ac:dyDescent="0.3">
      <c r="A3" s="63">
        <v>1</v>
      </c>
      <c r="B3" s="43" t="s">
        <v>406</v>
      </c>
      <c r="C3" s="43" t="s">
        <v>407</v>
      </c>
      <c r="D3" s="55" t="s">
        <v>408</v>
      </c>
      <c r="E3" s="46"/>
      <c r="F3" s="46">
        <v>4.0000000000000001E-3</v>
      </c>
      <c r="G3" s="46">
        <f>40/1.13</f>
        <v>35.398230088495581</v>
      </c>
      <c r="H3" s="70">
        <v>0.98</v>
      </c>
      <c r="I3" s="47">
        <f t="shared" ref="I3:I4" si="0">F3*G3/H3</f>
        <v>0.14448257178977789</v>
      </c>
      <c r="J3" s="49" t="s">
        <v>409</v>
      </c>
      <c r="K3" s="52">
        <v>72</v>
      </c>
      <c r="L3" s="50">
        <v>50</v>
      </c>
      <c r="M3" s="55">
        <v>4</v>
      </c>
      <c r="N3" s="52">
        <v>27.5</v>
      </c>
      <c r="O3" s="52">
        <v>0.76</v>
      </c>
      <c r="P3" s="52">
        <v>22.5</v>
      </c>
      <c r="Q3" s="47">
        <f t="shared" ref="Q3:Q4" si="1">P3/K3/M3</f>
        <v>7.8125E-2</v>
      </c>
      <c r="R3" s="67"/>
      <c r="S3" s="54">
        <v>0.01</v>
      </c>
      <c r="T3" s="54">
        <v>0.02</v>
      </c>
      <c r="U3" s="54"/>
      <c r="V3" s="47">
        <f t="shared" ref="V3:V4" si="2">(I3+Q3+(N3*O3/K3/M3)/2)*1.11+R3*1.03+S3+T3+U3</f>
        <v>0.31737044635332018</v>
      </c>
      <c r="W3" s="55" t="s">
        <v>347</v>
      </c>
    </row>
    <row r="4" spans="1:23" ht="14.25" x14ac:dyDescent="0.3">
      <c r="A4" s="63">
        <v>2</v>
      </c>
      <c r="B4" s="43" t="s">
        <v>410</v>
      </c>
      <c r="C4" s="43" t="s">
        <v>411</v>
      </c>
      <c r="D4" s="55" t="s">
        <v>399</v>
      </c>
      <c r="E4" s="46"/>
      <c r="F4" s="46">
        <v>1.2999999999999999E-3</v>
      </c>
      <c r="G4" s="47">
        <v>17.3</v>
      </c>
      <c r="H4" s="70">
        <v>0.98</v>
      </c>
      <c r="I4" s="47">
        <f t="shared" si="0"/>
        <v>2.2948979591836734E-2</v>
      </c>
      <c r="J4" s="49" t="s">
        <v>412</v>
      </c>
      <c r="K4" s="52">
        <v>51</v>
      </c>
      <c r="L4" s="50">
        <v>70</v>
      </c>
      <c r="M4" s="55">
        <v>4</v>
      </c>
      <c r="N4" s="52">
        <v>27.5</v>
      </c>
      <c r="O4" s="52">
        <v>0.76</v>
      </c>
      <c r="P4" s="52">
        <v>22.5</v>
      </c>
      <c r="Q4" s="47">
        <f t="shared" si="1"/>
        <v>0.11029411764705882</v>
      </c>
      <c r="R4" s="67"/>
      <c r="S4" s="54">
        <v>7.15583333333333E-3</v>
      </c>
      <c r="T4" s="54">
        <v>1.6666666666666701E-2</v>
      </c>
      <c r="U4" s="54"/>
      <c r="V4" s="47">
        <f t="shared" si="2"/>
        <v>0.22858263205282114</v>
      </c>
      <c r="W4" s="55" t="s">
        <v>347</v>
      </c>
    </row>
  </sheetData>
  <mergeCells count="21">
    <mergeCell ref="U1:U2"/>
    <mergeCell ref="V1:V2"/>
    <mergeCell ref="W1:W2"/>
    <mergeCell ref="O1:O2"/>
    <mergeCell ref="P1:P2"/>
    <mergeCell ref="Q1:Q2"/>
    <mergeCell ref="R1:R2"/>
    <mergeCell ref="S1:S2"/>
    <mergeCell ref="T1:T2"/>
    <mergeCell ref="I1:I2"/>
    <mergeCell ref="J1:J2"/>
    <mergeCell ref="K1:K2"/>
    <mergeCell ref="L1:L2"/>
    <mergeCell ref="M1:M2"/>
    <mergeCell ref="N1:N2"/>
    <mergeCell ref="B1:B2"/>
    <mergeCell ref="C1:C2"/>
    <mergeCell ref="D1:D2"/>
    <mergeCell ref="E1:F1"/>
    <mergeCell ref="G1:G2"/>
    <mergeCell ref="H1:H2"/>
  </mergeCells>
  <phoneticPr fontId="1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安路普产品报价</vt:lpstr>
      <vt:lpstr>2024.3.29</vt:lpstr>
      <vt:lpstr>2024.5.27</vt:lpstr>
      <vt:lpstr>2024.6.5</vt:lpstr>
      <vt:lpstr>2024.8.15</vt:lpstr>
      <vt:lpstr>2024.9.10</vt:lpstr>
      <vt:lpstr>2024.10.9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2024-10-09T06:48:18Z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813D8C5C0FD14405A58A434C4A4B8FF3_13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